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05" yWindow="6165" windowWidth="14310" windowHeight="61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оперативка!$A$2:$AA$305</definedName>
  </definedNames>
  <calcPr calcId="145621"/>
</workbook>
</file>

<file path=xl/calcChain.xml><?xml version="1.0" encoding="utf-8"?>
<calcChain xmlns="http://schemas.openxmlformats.org/spreadsheetml/2006/main">
  <c r="F140" i="1" l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51" i="1" l="1"/>
  <c r="F251" i="1"/>
  <c r="B255" i="1"/>
  <c r="B259" i="1"/>
  <c r="F234" i="1"/>
  <c r="C243" i="1" l="1"/>
  <c r="AH109" i="1"/>
  <c r="AH110" i="1"/>
  <c r="AH108" i="1"/>
  <c r="C104" i="1" l="1"/>
  <c r="U229" i="1" l="1"/>
  <c r="H134" i="1" l="1"/>
  <c r="F139" i="1" l="1"/>
  <c r="G139" i="1"/>
  <c r="F206" i="1" l="1"/>
  <c r="G206" i="1"/>
  <c r="H206" i="1"/>
  <c r="I206" i="1"/>
  <c r="J206" i="1"/>
  <c r="K206" i="1"/>
  <c r="Y171" i="1"/>
  <c r="Y172" i="1"/>
  <c r="Z171" i="1"/>
  <c r="Q229" i="1" l="1"/>
  <c r="Y64" i="1" l="1"/>
  <c r="X63" i="1" l="1"/>
  <c r="S63" i="1" l="1"/>
  <c r="Q42" i="1" l="1"/>
  <c r="Q92" i="1" s="1"/>
  <c r="K131" i="1" l="1"/>
  <c r="Y203" i="1" l="1"/>
  <c r="B134" i="1" l="1"/>
  <c r="B132" i="1"/>
  <c r="P63" i="1" l="1"/>
  <c r="O63" i="1"/>
  <c r="L42" i="1"/>
  <c r="L92" i="1" s="1"/>
  <c r="K63" i="1"/>
  <c r="K64" i="1" l="1"/>
  <c r="J63" i="1" l="1"/>
  <c r="I63" i="1" l="1"/>
  <c r="T131" i="1" l="1"/>
  <c r="H63" i="1"/>
  <c r="H42" i="1"/>
  <c r="H92" i="1" s="1"/>
  <c r="Y63" i="1" l="1"/>
  <c r="Y139" i="1" l="1"/>
  <c r="X139" i="1"/>
  <c r="U139" i="1"/>
  <c r="T139" i="1"/>
  <c r="Q139" i="1"/>
  <c r="P139" i="1"/>
  <c r="M139" i="1"/>
  <c r="L139" i="1"/>
  <c r="I139" i="1"/>
  <c r="H139" i="1"/>
  <c r="J139" i="1"/>
  <c r="K139" i="1"/>
  <c r="N139" i="1"/>
  <c r="O139" i="1"/>
  <c r="R139" i="1"/>
  <c r="S139" i="1"/>
  <c r="V139" i="1"/>
  <c r="W139" i="1"/>
  <c r="C139" i="1" l="1"/>
  <c r="D139" i="1" s="1"/>
  <c r="J132" i="1" l="1"/>
  <c r="N228" i="1" l="1"/>
  <c r="M228" i="1"/>
  <c r="F228" i="1"/>
  <c r="G228" i="1"/>
  <c r="H228" i="1"/>
  <c r="I228" i="1"/>
  <c r="J228" i="1"/>
  <c r="K228" i="1"/>
  <c r="L228" i="1"/>
  <c r="F229" i="1"/>
  <c r="G229" i="1"/>
  <c r="H229" i="1"/>
  <c r="I229" i="1"/>
  <c r="J229" i="1"/>
  <c r="K229" i="1"/>
  <c r="L229" i="1"/>
  <c r="M229" i="1"/>
  <c r="N229" i="1" l="1"/>
  <c r="D269" i="1" l="1"/>
  <c r="D272" i="1"/>
  <c r="D276" i="1"/>
  <c r="D277" i="1"/>
  <c r="G133" i="1" l="1"/>
  <c r="H133" i="1"/>
  <c r="F134" i="1"/>
  <c r="G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1" i="1" l="1"/>
  <c r="B131" i="1" l="1"/>
  <c r="S215" i="1" l="1"/>
  <c r="N238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223" i="1" l="1"/>
  <c r="H223" i="1"/>
  <c r="L223" i="1"/>
  <c r="M223" i="1"/>
  <c r="N223" i="1"/>
  <c r="O223" i="1"/>
  <c r="P223" i="1"/>
  <c r="V223" i="1"/>
  <c r="W223" i="1"/>
  <c r="Y223" i="1"/>
  <c r="I218" i="1"/>
  <c r="G218" i="1"/>
  <c r="N218" i="1"/>
  <c r="O218" i="1"/>
  <c r="P218" i="1"/>
  <c r="Q218" i="1"/>
  <c r="R218" i="1"/>
  <c r="T218" i="1"/>
  <c r="W218" i="1"/>
  <c r="X218" i="1"/>
  <c r="Z215" i="1"/>
  <c r="I215" i="1"/>
  <c r="J215" i="1"/>
  <c r="K215" i="1"/>
  <c r="L215" i="1"/>
  <c r="M215" i="1"/>
  <c r="N215" i="1"/>
  <c r="O215" i="1"/>
  <c r="P215" i="1"/>
  <c r="Q215" i="1"/>
  <c r="R215" i="1"/>
  <c r="T215" i="1"/>
  <c r="U215" i="1"/>
  <c r="G215" i="1"/>
  <c r="F215" i="1"/>
  <c r="W215" i="1"/>
  <c r="X215" i="1"/>
  <c r="W209" i="1"/>
  <c r="X209" i="1"/>
  <c r="Y209" i="1"/>
  <c r="Z209" i="1"/>
  <c r="P209" i="1"/>
  <c r="Q209" i="1"/>
  <c r="K209" i="1"/>
  <c r="L209" i="1"/>
  <c r="M209" i="1"/>
  <c r="N209" i="1"/>
  <c r="Z206" i="1"/>
  <c r="X206" i="1"/>
  <c r="Y206" i="1"/>
  <c r="W206" i="1"/>
  <c r="V206" i="1"/>
  <c r="T206" i="1"/>
  <c r="P206" i="1"/>
  <c r="M206" i="1"/>
  <c r="H172" i="1"/>
  <c r="B234" i="1" l="1"/>
  <c r="N234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R162" i="1"/>
  <c r="I162" i="1"/>
  <c r="Y232" i="1"/>
  <c r="Z232" i="1"/>
  <c r="V232" i="1"/>
  <c r="W232" i="1"/>
  <c r="Q232" i="1"/>
  <c r="R232" i="1"/>
  <c r="H232" i="1"/>
  <c r="G232" i="1"/>
  <c r="N232" i="1"/>
  <c r="J232" i="1"/>
  <c r="K232" i="1"/>
  <c r="L232" i="1"/>
  <c r="M232" i="1"/>
  <c r="I232" i="1"/>
  <c r="F232" i="1"/>
  <c r="C232" i="1" s="1"/>
  <c r="P232" i="1"/>
  <c r="S232" i="1"/>
  <c r="T232" i="1"/>
  <c r="U232" i="1"/>
  <c r="X232" i="1"/>
  <c r="V158" i="1" l="1"/>
  <c r="R158" i="1"/>
  <c r="I158" i="1"/>
  <c r="B265" i="1" l="1"/>
  <c r="C120" i="1" l="1"/>
  <c r="F132" i="1" l="1"/>
  <c r="H132" i="1"/>
  <c r="G132" i="1"/>
  <c r="F135" i="1"/>
  <c r="G135" i="1"/>
  <c r="F136" i="1"/>
  <c r="G136" i="1"/>
  <c r="I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Y134" i="1"/>
  <c r="Z134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F131" i="1"/>
  <c r="H135" i="1"/>
  <c r="H136" i="1"/>
  <c r="F121" i="1"/>
  <c r="N63" i="1" l="1"/>
  <c r="AA266" i="1" l="1"/>
  <c r="AA268" i="1" s="1"/>
  <c r="G251" i="1" l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X255" i="1" l="1"/>
  <c r="G64" i="1" l="1"/>
  <c r="K42" i="1" l="1"/>
  <c r="K92" i="1" s="1"/>
  <c r="F63" i="1" l="1"/>
  <c r="G63" i="1" l="1"/>
  <c r="Q252" i="1" l="1"/>
  <c r="U252" i="1" l="1"/>
  <c r="G252" i="1" l="1"/>
  <c r="X252" i="1" l="1"/>
  <c r="S252" i="1" l="1"/>
  <c r="O252" i="1" l="1"/>
  <c r="P252" i="1" l="1"/>
  <c r="I252" i="1" l="1"/>
  <c r="L252" i="1"/>
  <c r="M252" i="1"/>
  <c r="N252" i="1"/>
  <c r="Y252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52" i="1" l="1"/>
  <c r="J252" i="1"/>
  <c r="F252" i="1" l="1"/>
  <c r="K252" i="1" l="1"/>
  <c r="T252" i="1" l="1"/>
  <c r="Z252" i="1" l="1"/>
  <c r="H252" i="1" l="1"/>
  <c r="H256" i="1"/>
  <c r="C247" i="1" l="1"/>
  <c r="C249" i="1"/>
  <c r="C251" i="1" s="1"/>
  <c r="C250" i="1"/>
  <c r="C253" i="1" l="1"/>
  <c r="C246" i="1" l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8" i="1"/>
  <c r="C109" i="1"/>
  <c r="C110" i="1"/>
  <c r="C111" i="1"/>
  <c r="D111" i="1" s="1"/>
  <c r="C112" i="1"/>
  <c r="D112" i="1" s="1"/>
  <c r="C113" i="1"/>
  <c r="C140" i="1" s="1"/>
  <c r="C114" i="1"/>
  <c r="D114" i="1" s="1"/>
  <c r="C115" i="1"/>
  <c r="C116" i="1"/>
  <c r="C117" i="1"/>
  <c r="C118" i="1"/>
  <c r="C119" i="1"/>
  <c r="C122" i="1"/>
  <c r="C123" i="1"/>
  <c r="C124" i="1"/>
  <c r="C125" i="1"/>
  <c r="C126" i="1"/>
  <c r="C138" i="1"/>
  <c r="D138" i="1" s="1"/>
  <c r="C141" i="1"/>
  <c r="C142" i="1"/>
  <c r="C143" i="1"/>
  <c r="C146" i="1"/>
  <c r="C149" i="1"/>
  <c r="C150" i="1"/>
  <c r="C153" i="1"/>
  <c r="C154" i="1"/>
  <c r="C157" i="1"/>
  <c r="C159" i="1"/>
  <c r="C164" i="1"/>
  <c r="C165" i="1"/>
  <c r="C167" i="1"/>
  <c r="C168" i="1"/>
  <c r="C169" i="1"/>
  <c r="C201" i="1"/>
  <c r="C202" i="1"/>
  <c r="C204" i="1"/>
  <c r="C205" i="1"/>
  <c r="C207" i="1"/>
  <c r="D207" i="1" s="1"/>
  <c r="C208" i="1"/>
  <c r="D208" i="1" s="1"/>
  <c r="C210" i="1"/>
  <c r="D210" i="1" s="1"/>
  <c r="C211" i="1"/>
  <c r="D211" i="1" s="1"/>
  <c r="C213" i="1"/>
  <c r="D213" i="1" s="1"/>
  <c r="C214" i="1"/>
  <c r="D214" i="1" s="1"/>
  <c r="C216" i="1"/>
  <c r="D216" i="1" s="1"/>
  <c r="C217" i="1"/>
  <c r="D217" i="1" s="1"/>
  <c r="C219" i="1"/>
  <c r="D219" i="1" s="1"/>
  <c r="C220" i="1"/>
  <c r="D220" i="1" s="1"/>
  <c r="C221" i="1"/>
  <c r="D221" i="1" s="1"/>
  <c r="C222" i="1"/>
  <c r="D222" i="1" s="1"/>
  <c r="C225" i="1"/>
  <c r="C227" i="1"/>
  <c r="C230" i="1"/>
  <c r="D230" i="1" s="1"/>
  <c r="C231" i="1"/>
  <c r="D231" i="1" s="1"/>
  <c r="C233" i="1"/>
  <c r="C235" i="1"/>
  <c r="C236" i="1"/>
  <c r="C237" i="1"/>
  <c r="C239" i="1"/>
  <c r="C240" i="1"/>
  <c r="C241" i="1"/>
  <c r="C242" i="1"/>
  <c r="C245" i="1"/>
  <c r="C131" i="1" l="1"/>
  <c r="D113" i="1"/>
  <c r="C166" i="1"/>
  <c r="C206" i="1"/>
  <c r="D206" i="1" s="1"/>
  <c r="C229" i="1"/>
  <c r="C133" i="1"/>
  <c r="D133" i="1" s="1"/>
  <c r="C132" i="1"/>
  <c r="D132" i="1" s="1"/>
  <c r="C134" i="1"/>
  <c r="D134" i="1" s="1"/>
  <c r="C162" i="1"/>
  <c r="F319" i="1"/>
  <c r="L319" i="1" l="1"/>
  <c r="AA324" i="1" l="1"/>
  <c r="K36" i="1" l="1"/>
  <c r="U319" i="1" l="1"/>
  <c r="W319" i="1" l="1"/>
  <c r="X319" i="1"/>
  <c r="H319" i="1" l="1"/>
  <c r="K319" i="1"/>
  <c r="Q319" i="1"/>
  <c r="R319" i="1"/>
  <c r="T319" i="1"/>
  <c r="V319" i="1"/>
  <c r="Y319" i="1"/>
  <c r="G319" i="1"/>
  <c r="N319" i="1" l="1"/>
  <c r="S319" i="1"/>
  <c r="O319" i="1"/>
  <c r="AA63" i="1"/>
  <c r="C53" i="1" l="1"/>
  <c r="C52" i="1"/>
  <c r="M319" i="1" l="1"/>
  <c r="S11" i="1" l="1"/>
  <c r="I319" i="1" l="1"/>
  <c r="J319" i="1"/>
  <c r="P319" i="1"/>
  <c r="Z319" i="1"/>
  <c r="C319" i="1" l="1"/>
  <c r="C304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F305" i="1"/>
  <c r="C305" i="1" l="1"/>
  <c r="C30" i="1" l="1"/>
  <c r="AE30" i="1" l="1"/>
  <c r="C47" i="1"/>
  <c r="C48" i="1"/>
  <c r="C49" i="1"/>
  <c r="F44" i="1"/>
  <c r="C42" i="1" l="1"/>
  <c r="AL42" i="1" s="1"/>
  <c r="AL45" i="1" s="1"/>
  <c r="AA42" i="1"/>
  <c r="N309" i="1" l="1"/>
  <c r="U309" i="1"/>
  <c r="B309" i="1"/>
  <c r="F309" i="1"/>
  <c r="J309" i="1"/>
  <c r="O309" i="1"/>
  <c r="S309" i="1"/>
  <c r="K309" i="1"/>
  <c r="V309" i="1"/>
  <c r="Z309" i="1"/>
  <c r="L309" i="1"/>
  <c r="W309" i="1"/>
  <c r="I309" i="1"/>
  <c r="R309" i="1"/>
  <c r="C309" i="1"/>
  <c r="G309" i="1"/>
  <c r="P309" i="1"/>
  <c r="H309" i="1"/>
  <c r="Q309" i="1"/>
  <c r="E309" i="1"/>
  <c r="M309" i="1"/>
  <c r="T309" i="1"/>
  <c r="X309" i="1"/>
  <c r="Y309" i="1"/>
  <c r="C311" i="1"/>
  <c r="C312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60" i="1"/>
  <c r="C257" i="1"/>
  <c r="D257" i="1" l="1"/>
  <c r="C259" i="1"/>
  <c r="AE26" i="1"/>
  <c r="AF26" i="1" l="1"/>
  <c r="K171" i="1"/>
  <c r="K172" i="1"/>
  <c r="K173" i="1" l="1"/>
  <c r="J218" i="1"/>
  <c r="U218" i="1" l="1"/>
  <c r="L218" i="1" l="1"/>
  <c r="W148" i="1" l="1"/>
  <c r="C144" i="1" l="1"/>
  <c r="U148" i="1"/>
  <c r="R209" i="1" l="1"/>
  <c r="J209" i="1" l="1"/>
  <c r="G209" i="1" l="1"/>
  <c r="C155" i="1" l="1"/>
  <c r="M162" i="1" l="1"/>
  <c r="P148" i="1" l="1"/>
  <c r="B147" i="1" l="1"/>
  <c r="R172" i="1" l="1"/>
  <c r="F171" i="1"/>
  <c r="T223" i="1" l="1"/>
  <c r="O209" i="1" l="1"/>
  <c r="L148" i="1" l="1"/>
  <c r="U152" i="1" l="1"/>
  <c r="K218" i="1" l="1"/>
  <c r="N106" i="1" l="1"/>
  <c r="I171" i="1" l="1"/>
  <c r="I174" i="1" s="1"/>
  <c r="C170" i="1" l="1"/>
  <c r="R148" i="1" l="1"/>
  <c r="F163" i="1" l="1"/>
  <c r="X148" i="1"/>
  <c r="D103" i="1" l="1"/>
  <c r="F172" i="1" l="1"/>
  <c r="F173" i="1" s="1"/>
  <c r="F174" i="1"/>
  <c r="F218" i="1"/>
  <c r="S162" i="1" l="1"/>
  <c r="S158" i="1"/>
  <c r="S166" i="1"/>
  <c r="Z174" i="1"/>
  <c r="Z172" i="1"/>
  <c r="Z218" i="1"/>
  <c r="Z173" i="1" l="1"/>
  <c r="M174" i="1" l="1"/>
  <c r="H171" i="1"/>
  <c r="H174" i="1" l="1"/>
  <c r="H173" i="1"/>
  <c r="G171" i="1"/>
  <c r="J171" i="1"/>
  <c r="J174" i="1" s="1"/>
  <c r="K174" i="1"/>
  <c r="L171" i="1"/>
  <c r="L174" i="1" s="1"/>
  <c r="N171" i="1"/>
  <c r="N174" i="1" s="1"/>
  <c r="O171" i="1"/>
  <c r="O174" i="1" s="1"/>
  <c r="P171" i="1"/>
  <c r="P174" i="1" s="1"/>
  <c r="K223" i="1"/>
  <c r="G174" i="1" l="1"/>
  <c r="Y174" i="1"/>
  <c r="Q206" i="1"/>
  <c r="R206" i="1"/>
  <c r="R171" i="1" l="1"/>
  <c r="R173" i="1" s="1"/>
  <c r="O206" i="1"/>
  <c r="I148" i="1"/>
  <c r="G172" i="1"/>
  <c r="G173" i="1" s="1"/>
  <c r="I172" i="1"/>
  <c r="I173" i="1" s="1"/>
  <c r="J172" i="1"/>
  <c r="J173" i="1" s="1"/>
  <c r="L172" i="1"/>
  <c r="L173" i="1" s="1"/>
  <c r="M173" i="1"/>
  <c r="N172" i="1"/>
  <c r="N173" i="1" s="1"/>
  <c r="O172" i="1"/>
  <c r="O173" i="1" s="1"/>
  <c r="P172" i="1"/>
  <c r="P173" i="1" s="1"/>
  <c r="Q172" i="1"/>
  <c r="S172" i="1"/>
  <c r="T172" i="1"/>
  <c r="U172" i="1"/>
  <c r="V172" i="1"/>
  <c r="W172" i="1"/>
  <c r="X172" i="1"/>
  <c r="Q171" i="1"/>
  <c r="S171" i="1"/>
  <c r="S174" i="1" s="1"/>
  <c r="T171" i="1"/>
  <c r="T174" i="1" s="1"/>
  <c r="U171" i="1"/>
  <c r="U174" i="1" s="1"/>
  <c r="V171" i="1"/>
  <c r="V174" i="1" s="1"/>
  <c r="W171" i="1"/>
  <c r="W174" i="1" s="1"/>
  <c r="X171" i="1"/>
  <c r="X174" i="1" s="1"/>
  <c r="H209" i="1"/>
  <c r="V173" i="1" l="1"/>
  <c r="X173" i="1"/>
  <c r="T173" i="1"/>
  <c r="Q173" i="1"/>
  <c r="U173" i="1"/>
  <c r="W173" i="1"/>
  <c r="S173" i="1"/>
  <c r="Q174" i="1"/>
  <c r="C174" i="1" s="1"/>
  <c r="C171" i="1"/>
  <c r="C172" i="1"/>
  <c r="S223" i="1"/>
  <c r="C173" i="1" l="1"/>
  <c r="Z162" i="1"/>
  <c r="V218" i="1" l="1"/>
  <c r="Y215" i="1"/>
  <c r="M218" i="1"/>
  <c r="D118" i="1" l="1"/>
  <c r="S209" i="1" l="1"/>
  <c r="D126" i="1" l="1"/>
  <c r="D119" i="1" l="1"/>
  <c r="C136" i="1" l="1"/>
  <c r="D136" i="1" s="1"/>
  <c r="H218" i="1" l="1"/>
  <c r="S218" i="1" l="1"/>
  <c r="T162" i="1" l="1"/>
  <c r="G259" i="1" l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X259" i="1"/>
  <c r="X266" i="1" s="1"/>
  <c r="Y259" i="1"/>
  <c r="Z259" i="1"/>
  <c r="Y106" i="1" l="1"/>
  <c r="S260" i="1" l="1"/>
  <c r="F162" i="1" l="1"/>
  <c r="Y173" i="1" l="1"/>
  <c r="U223" i="1" l="1"/>
  <c r="T209" i="1" l="1"/>
  <c r="P162" i="1" l="1"/>
  <c r="O162" i="1" l="1"/>
  <c r="W162" i="1" l="1"/>
  <c r="T260" i="1" l="1"/>
  <c r="M152" i="1" l="1"/>
  <c r="H215" i="1" l="1"/>
  <c r="Z166" i="1" l="1"/>
  <c r="G152" i="1" l="1"/>
  <c r="R152" i="1"/>
  <c r="Y162" i="1" l="1"/>
  <c r="U209" i="1" l="1"/>
  <c r="X223" i="1" l="1"/>
  <c r="C135" i="1" l="1"/>
  <c r="D135" i="1" s="1"/>
  <c r="J162" i="1"/>
  <c r="J152" i="1"/>
  <c r="H203" i="1" l="1"/>
  <c r="F203" i="1" l="1"/>
  <c r="O152" i="1" l="1"/>
  <c r="N152" i="1"/>
  <c r="L206" i="1" l="1"/>
  <c r="X152" i="1" l="1"/>
  <c r="W152" i="1" l="1"/>
  <c r="L152" i="1" l="1"/>
  <c r="N260" i="1" l="1"/>
  <c r="R260" i="1" l="1"/>
  <c r="R223" i="1"/>
  <c r="P152" i="1"/>
  <c r="H260" i="1" l="1"/>
  <c r="M260" i="1" l="1"/>
  <c r="Z260" i="1" l="1"/>
  <c r="V152" i="1"/>
  <c r="Q152" i="1" l="1"/>
  <c r="Y260" i="1" l="1"/>
  <c r="D225" i="1"/>
  <c r="D227" i="1"/>
  <c r="D229" i="1" l="1"/>
  <c r="O260" i="1"/>
  <c r="K162" i="1" l="1"/>
  <c r="F223" i="1" l="1"/>
  <c r="V260" i="1" l="1"/>
  <c r="U206" i="1" l="1"/>
  <c r="I152" i="1" l="1"/>
  <c r="S106" i="1" l="1"/>
  <c r="U106" i="1"/>
  <c r="Z106" i="1"/>
  <c r="C105" i="1" l="1"/>
  <c r="J106" i="1"/>
  <c r="I106" i="1"/>
  <c r="Q106" i="1"/>
  <c r="M106" i="1"/>
  <c r="X106" i="1"/>
  <c r="P106" i="1"/>
  <c r="L106" i="1"/>
  <c r="H106" i="1"/>
  <c r="H107" i="1"/>
  <c r="R106" i="1"/>
  <c r="O106" i="1"/>
  <c r="K106" i="1"/>
  <c r="V106" i="1"/>
  <c r="T106" i="1"/>
  <c r="W106" i="1"/>
  <c r="V209" i="1"/>
  <c r="C209" i="1" s="1"/>
  <c r="D209" i="1" s="1"/>
  <c r="C106" i="1" l="1"/>
  <c r="D105" i="1"/>
  <c r="C107" i="1"/>
  <c r="H152" i="1" l="1"/>
  <c r="K260" i="1" l="1"/>
  <c r="M131" i="1" l="1"/>
  <c r="B232" i="1" l="1"/>
  <c r="D232" i="1" s="1"/>
  <c r="Z223" i="1" l="1"/>
  <c r="J223" i="1" l="1"/>
  <c r="C212" i="1" l="1"/>
  <c r="D212" i="1" s="1"/>
  <c r="T152" i="1" l="1"/>
  <c r="Q223" i="1" l="1"/>
  <c r="G203" i="1" l="1"/>
  <c r="S152" i="1" l="1"/>
  <c r="D173" i="1" l="1"/>
  <c r="X162" i="1"/>
  <c r="I223" i="1" l="1"/>
  <c r="C223" i="1" s="1"/>
  <c r="D223" i="1" s="1"/>
  <c r="K152" i="1" l="1"/>
  <c r="C203" i="1" l="1"/>
  <c r="S206" i="1"/>
  <c r="Q162" i="1"/>
  <c r="I234" i="1" l="1"/>
  <c r="F152" i="1" l="1"/>
  <c r="G162" i="1" l="1"/>
  <c r="V166" i="1" l="1"/>
  <c r="H162" i="1" l="1"/>
  <c r="N206" i="1" l="1"/>
  <c r="X260" i="1" l="1"/>
  <c r="U162" i="1" l="1"/>
  <c r="D142" i="1" l="1"/>
  <c r="H148" i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G234" i="1"/>
  <c r="H234" i="1"/>
  <c r="J234" i="1"/>
  <c r="K234" i="1"/>
  <c r="L234" i="1"/>
  <c r="M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D236" i="1"/>
  <c r="C147" i="1" l="1"/>
  <c r="C163" i="1"/>
  <c r="C148" i="1"/>
  <c r="C234" i="1"/>
  <c r="P131" i="1"/>
  <c r="V131" i="1" l="1"/>
  <c r="W131" i="1" l="1"/>
  <c r="U131" i="1" l="1"/>
  <c r="I131" i="1" l="1"/>
  <c r="N131" i="1" l="1"/>
  <c r="D116" i="1"/>
  <c r="D124" i="1"/>
  <c r="J131" i="1"/>
  <c r="C226" i="1" l="1"/>
  <c r="D226" i="1" s="1"/>
  <c r="C224" i="1"/>
  <c r="O131" i="1"/>
  <c r="C228" i="1" l="1"/>
  <c r="D224" i="1"/>
  <c r="D228" i="1" s="1"/>
  <c r="X131" i="1"/>
  <c r="H131" i="1" l="1"/>
  <c r="Z131" i="1" l="1"/>
  <c r="G131" i="1"/>
  <c r="L162" i="1"/>
  <c r="L131" i="1"/>
  <c r="S131" i="1"/>
  <c r="Q131" i="1" l="1"/>
  <c r="R131" i="1" l="1"/>
  <c r="D104" i="1" l="1"/>
  <c r="D159" i="1" l="1"/>
  <c r="N162" i="1" l="1"/>
  <c r="R256" i="1" l="1"/>
  <c r="D245" i="1" l="1"/>
  <c r="S60" i="1" l="1"/>
  <c r="G255" i="1" l="1"/>
  <c r="G266" i="1" s="1"/>
  <c r="H255" i="1"/>
  <c r="H266" i="1" s="1"/>
  <c r="I255" i="1"/>
  <c r="I266" i="1" s="1"/>
  <c r="J255" i="1"/>
  <c r="J266" i="1" s="1"/>
  <c r="K255" i="1"/>
  <c r="K266" i="1" s="1"/>
  <c r="L255" i="1"/>
  <c r="L266" i="1" s="1"/>
  <c r="M255" i="1"/>
  <c r="M266" i="1" s="1"/>
  <c r="N255" i="1"/>
  <c r="N266" i="1" s="1"/>
  <c r="O255" i="1"/>
  <c r="O266" i="1" s="1"/>
  <c r="P255" i="1"/>
  <c r="P266" i="1" s="1"/>
  <c r="Q255" i="1"/>
  <c r="Q266" i="1" s="1"/>
  <c r="R255" i="1"/>
  <c r="R266" i="1" s="1"/>
  <c r="S255" i="1"/>
  <c r="S266" i="1" s="1"/>
  <c r="T255" i="1"/>
  <c r="T266" i="1" s="1"/>
  <c r="U255" i="1"/>
  <c r="V255" i="1"/>
  <c r="V266" i="1" s="1"/>
  <c r="W255" i="1"/>
  <c r="X268" i="1"/>
  <c r="Y255" i="1"/>
  <c r="Z255" i="1"/>
  <c r="F255" i="1"/>
  <c r="Z266" i="1" l="1"/>
  <c r="Z268" i="1" s="1"/>
  <c r="W266" i="1"/>
  <c r="W268" i="1" s="1"/>
  <c r="Y266" i="1"/>
  <c r="Y268" i="1" s="1"/>
  <c r="U266" i="1"/>
  <c r="U268" i="1" s="1"/>
  <c r="I268" i="1"/>
  <c r="P268" i="1"/>
  <c r="G268" i="1"/>
  <c r="L260" i="1" l="1"/>
  <c r="J260" i="1" l="1"/>
  <c r="Q260" i="1" l="1"/>
  <c r="C297" i="1" l="1"/>
  <c r="C291" i="1"/>
  <c r="C289" i="1"/>
  <c r="C287" i="1"/>
  <c r="C286" i="1"/>
  <c r="C285" i="1"/>
  <c r="C284" i="1"/>
  <c r="C283" i="1"/>
  <c r="C275" i="1"/>
  <c r="D275" i="1" s="1"/>
  <c r="C274" i="1"/>
  <c r="D274" i="1" s="1"/>
  <c r="C273" i="1"/>
  <c r="D273" i="1" s="1"/>
  <c r="C271" i="1"/>
  <c r="D271" i="1" s="1"/>
  <c r="C270" i="1"/>
  <c r="D270" i="1" s="1"/>
  <c r="C267" i="1"/>
  <c r="D267" i="1" s="1"/>
  <c r="V268" i="1"/>
  <c r="T268" i="1"/>
  <c r="S268" i="1"/>
  <c r="R268" i="1"/>
  <c r="Q268" i="1"/>
  <c r="O268" i="1"/>
  <c r="N268" i="1"/>
  <c r="M268" i="1"/>
  <c r="L268" i="1"/>
  <c r="K268" i="1"/>
  <c r="J268" i="1"/>
  <c r="H268" i="1"/>
  <c r="C265" i="1"/>
  <c r="D265" i="1" s="1"/>
  <c r="C263" i="1"/>
  <c r="C261" i="1"/>
  <c r="U260" i="1"/>
  <c r="P260" i="1"/>
  <c r="I260" i="1"/>
  <c r="C258" i="1"/>
  <c r="D258" i="1" s="1"/>
  <c r="D259" i="1"/>
  <c r="Z256" i="1"/>
  <c r="Y256" i="1"/>
  <c r="X256" i="1"/>
  <c r="W256" i="1"/>
  <c r="V256" i="1"/>
  <c r="T256" i="1"/>
  <c r="S256" i="1"/>
  <c r="Q256" i="1"/>
  <c r="P256" i="1"/>
  <c r="O256" i="1"/>
  <c r="N256" i="1"/>
  <c r="M256" i="1"/>
  <c r="L256" i="1"/>
  <c r="K256" i="1"/>
  <c r="J256" i="1"/>
  <c r="I256" i="1"/>
  <c r="G256" i="1"/>
  <c r="F256" i="1"/>
  <c r="C254" i="1"/>
  <c r="D254" i="1" s="1"/>
  <c r="D250" i="1"/>
  <c r="D246" i="1"/>
  <c r="Z244" i="1"/>
  <c r="Y244" i="1"/>
  <c r="X244" i="1"/>
  <c r="W244" i="1"/>
  <c r="V244" i="1"/>
  <c r="U244" i="1"/>
  <c r="T244" i="1"/>
  <c r="S244" i="1"/>
  <c r="R244" i="1"/>
  <c r="Q244" i="1"/>
  <c r="P244" i="1"/>
  <c r="N244" i="1"/>
  <c r="M244" i="1"/>
  <c r="L244" i="1"/>
  <c r="K244" i="1"/>
  <c r="J244" i="1"/>
  <c r="I244" i="1"/>
  <c r="H244" i="1"/>
  <c r="G244" i="1"/>
  <c r="F244" i="1"/>
  <c r="B244" i="1"/>
  <c r="D243" i="1"/>
  <c r="D242" i="1"/>
  <c r="D240" i="1"/>
  <c r="D239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M238" i="1"/>
  <c r="L238" i="1"/>
  <c r="K238" i="1"/>
  <c r="J238" i="1"/>
  <c r="I238" i="1"/>
  <c r="H238" i="1"/>
  <c r="G238" i="1"/>
  <c r="F238" i="1"/>
  <c r="B238" i="1"/>
  <c r="D235" i="1"/>
  <c r="Y218" i="1"/>
  <c r="C218" i="1" s="1"/>
  <c r="D218" i="1" s="1"/>
  <c r="V215" i="1"/>
  <c r="C215" i="1" s="1"/>
  <c r="D215" i="1" s="1"/>
  <c r="D204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C158" i="1" s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5" i="1"/>
  <c r="D123" i="1"/>
  <c r="D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C121" i="1"/>
  <c r="B121" i="1"/>
  <c r="D117" i="1"/>
  <c r="D115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166" i="1" l="1"/>
  <c r="C264" i="1"/>
  <c r="D263" i="1"/>
  <c r="C262" i="1"/>
  <c r="D262" i="1" s="1"/>
  <c r="D261" i="1"/>
  <c r="C238" i="1"/>
  <c r="D238" i="1" s="1"/>
  <c r="C244" i="1"/>
  <c r="D244" i="1" s="1"/>
  <c r="D77" i="1"/>
  <c r="D82" i="1"/>
  <c r="D79" i="1"/>
  <c r="D80" i="1"/>
  <c r="AE19" i="1"/>
  <c r="AF19" i="1" s="1"/>
  <c r="AE27" i="1"/>
  <c r="N315" i="1"/>
  <c r="V315" i="1"/>
  <c r="J315" i="1"/>
  <c r="O315" i="1"/>
  <c r="S315" i="1"/>
  <c r="W315" i="1"/>
  <c r="H315" i="1"/>
  <c r="Q315" i="1"/>
  <c r="Y315" i="1"/>
  <c r="I315" i="1"/>
  <c r="R315" i="1"/>
  <c r="Z315" i="1"/>
  <c r="K315" i="1"/>
  <c r="P315" i="1"/>
  <c r="T315" i="1"/>
  <c r="X315" i="1"/>
  <c r="L315" i="1"/>
  <c r="U315" i="1"/>
  <c r="M315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71" i="1"/>
  <c r="C11" i="1"/>
  <c r="D10" i="1"/>
  <c r="D8" i="1"/>
  <c r="C13" i="1"/>
  <c r="D28" i="1"/>
  <c r="C36" i="1"/>
  <c r="D35" i="1"/>
  <c r="D20" i="1"/>
  <c r="D26" i="1" s="1"/>
  <c r="C22" i="1"/>
  <c r="D146" i="1"/>
  <c r="D202" i="1"/>
  <c r="D162" i="1"/>
  <c r="D131" i="1"/>
  <c r="D205" i="1"/>
  <c r="D201" i="1"/>
  <c r="D237" i="1"/>
  <c r="D107" i="1"/>
  <c r="D121" i="1"/>
  <c r="D120" i="1"/>
  <c r="D160" i="1"/>
  <c r="D234" i="1"/>
  <c r="D233" i="1"/>
  <c r="D247" i="1"/>
  <c r="C17" i="1"/>
  <c r="C9" i="1"/>
  <c r="C24" i="1"/>
  <c r="C44" i="1"/>
  <c r="D7" i="1"/>
  <c r="C32" i="1"/>
  <c r="D12" i="1"/>
  <c r="C34" i="1"/>
  <c r="C60" i="1"/>
  <c r="D150" i="1"/>
  <c r="C39" i="1"/>
  <c r="C256" i="1"/>
  <c r="D256" i="1" s="1"/>
  <c r="D152" i="1"/>
  <c r="D203" i="1"/>
  <c r="D161" i="1"/>
  <c r="C64" i="1"/>
  <c r="C56" i="1"/>
  <c r="D42" i="1"/>
  <c r="D309" i="1" s="1"/>
  <c r="C260" i="1"/>
  <c r="D260" i="1" s="1"/>
  <c r="C252" i="1"/>
  <c r="D252" i="1" s="1"/>
  <c r="D253" i="1"/>
  <c r="C255" i="1"/>
  <c r="D249" i="1"/>
  <c r="D264" i="1" l="1"/>
  <c r="D255" i="1"/>
  <c r="AF27" i="1"/>
  <c r="AE17" i="1"/>
  <c r="AF17" i="1" s="1"/>
  <c r="AF35" i="1"/>
  <c r="N314" i="1"/>
  <c r="U314" i="1"/>
  <c r="T314" i="1"/>
  <c r="Q314" i="1"/>
  <c r="W314" i="1"/>
  <c r="AA314" i="1"/>
  <c r="S314" i="1"/>
  <c r="F314" i="1"/>
  <c r="L314" i="1"/>
  <c r="P314" i="1"/>
  <c r="H314" i="1"/>
  <c r="X314" i="1"/>
  <c r="K314" i="1"/>
  <c r="J314" i="1"/>
  <c r="Y314" i="1"/>
  <c r="V314" i="1"/>
  <c r="O314" i="1"/>
  <c r="M314" i="1"/>
  <c r="G314" i="1"/>
  <c r="Z314" i="1"/>
  <c r="R314" i="1"/>
  <c r="I314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72" i="1"/>
  <c r="D15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66" i="1"/>
  <c r="F268" i="1" s="1"/>
  <c r="B266" i="1"/>
  <c r="B268" i="1" s="1"/>
  <c r="D251" i="1"/>
  <c r="C266" i="1"/>
  <c r="C268" i="1" s="1"/>
  <c r="D268" i="1" l="1"/>
  <c r="D266" i="1"/>
</calcChain>
</file>

<file path=xl/sharedStrings.xml><?xml version="1.0" encoding="utf-8"?>
<sst xmlns="http://schemas.openxmlformats.org/spreadsheetml/2006/main" count="292" uniqueCount="230">
  <si>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</si>
  <si>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</si>
  <si>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</si>
  <si>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</si>
  <si>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</si>
  <si>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</si>
  <si>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</si>
  <si>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</si>
  <si>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</si>
  <si>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</si>
  <si>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</si>
  <si>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</si>
  <si>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</si>
  <si>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</si>
  <si>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</si>
  <si>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</si>
  <si>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</si>
  <si>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</si>
  <si>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</si>
  <si>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</si>
  <si>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</si>
  <si>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</si>
  <si>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</si>
  <si>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</si>
  <si>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</si>
  <si>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</si>
  <si>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</si>
  <si>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</si>
  <si>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</si>
  <si>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</si>
  <si>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</si>
  <si>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</si>
  <si>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</si>
  <si>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</si>
  <si>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</si>
  <si>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</si>
  <si>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</si>
  <si>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</si>
  <si>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</si>
  <si>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</si>
  <si>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</si>
  <si>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</si>
  <si>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</si>
  <si>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</si>
  <si>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</si>
  <si>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</si>
  <si>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</si>
  <si>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</si>
  <si>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</si>
  <si>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</si>
  <si>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</si>
  <si>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</si>
  <si>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</si>
  <si>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</si>
  <si>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</si>
  <si>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</si>
  <si>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</si>
  <si>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</si>
  <si>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</si>
  <si>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</si>
  <si>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</si>
  <si>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</si>
  <si>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</si>
  <si>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</si>
  <si>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</si>
  <si>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</si>
  <si>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</si>
  <si>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</si>
  <si>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</si>
  <si>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</si>
  <si>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</si>
  <si>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</si>
  <si>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</si>
  <si>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</si>
  <si>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</si>
  <si>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</si>
  <si>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</si>
  <si>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</si>
  <si>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</si>
  <si>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</si>
  <si>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</si>
  <si>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</si>
  <si>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</si>
  <si>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</si>
  <si>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</si>
  <si>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</si>
  <si>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</si>
  <si>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</si>
  <si>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</si>
  <si>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</si>
  <si>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</si>
  <si>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</si>
  <si>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</si>
  <si>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</si>
  <si>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</si>
  <si>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</si>
  <si>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</si>
  <si>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</si>
  <si>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</si>
  <si>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</si>
  <si>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</si>
  <si>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</si>
  <si>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</si>
  <si>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</si>
  <si>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</si>
  <si>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</si>
  <si>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</si>
  <si>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</si>
  <si>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</si>
  <si>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</si>
  <si>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</si>
  <si>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</si>
  <si>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</si>
  <si>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</si>
  <si>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</si>
  <si>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</si>
  <si>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</si>
  <si>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</si>
  <si>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</si>
  <si>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</si>
  <si>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</si>
  <si>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</si>
  <si>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</si>
  <si>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</si>
  <si>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</si>
  <si>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</si>
  <si>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</si>
  <si>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</si>
  <si>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</si>
  <si>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</si>
  <si>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</si>
  <si>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</si>
  <si>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</si>
  <si>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</si>
  <si>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</si>
  <si>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</si>
  <si>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</si>
  <si>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</si>
  <si>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</si>
  <si>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</si>
  <si>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</si>
  <si>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</si>
  <si>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</si>
  <si>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</si>
  <si>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</si>
  <si>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</si>
  <si>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</si>
  <si>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</si>
  <si>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</si>
  <si>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</si>
  <si>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</si>
  <si>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</si>
  <si>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</si>
  <si>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</si>
  <si>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</si>
  <si>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</si>
  <si>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</si>
  <si>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</si>
  <si>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</si>
  <si>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</si>
  <si>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</si>
  <si>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</si>
  <si>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</si>
  <si>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</si>
  <si>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</si>
  <si>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</si>
  <si>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</si>
  <si>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</si>
  <si>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</si>
  <si>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</si>
  <si>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</si>
  <si>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</si>
  <si>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</si>
  <si>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</si>
  <si>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</si>
  <si>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</si>
  <si>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</si>
  <si>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</si>
  <si>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</si>
  <si>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</si>
  <si>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</si>
  <si>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</si>
  <si>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</si>
  <si>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</si>
  <si>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</si>
  <si>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</si>
  <si>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</si>
  <si>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</si>
  <si>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</si>
  <si>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</si>
  <si>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</si>
  <si>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</si>
  <si>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</si>
  <si>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</si>
  <si>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</si>
  <si>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</si>
  <si>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</si>
  <si>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</si>
  <si>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</si>
  <si>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</si>
  <si>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</si>
  <si>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</si>
  <si>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</si>
  <si>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</si>
  <si>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</si>
  <si>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</si>
  <si>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</si>
  <si>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</si>
  <si>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</si>
  <si>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</si>
  <si>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</si>
  <si>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</si>
  <si>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</si>
  <si>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</si>
  <si>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Посевная площадь технических культур, га</t>
  </si>
  <si>
    <t>Уборочная площадь технических культур, га</t>
  </si>
  <si>
    <t>Погибло технических культур, га</t>
  </si>
  <si>
    <t>Информация о сельскохозяйственных работах по состоянию на 1 августа 2024 г. (сельскохозяйственные организации и крупные К(Ф)Х)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</si>
  <si>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</si>
  <si>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</si>
  <si>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</si>
  <si>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</si>
  <si>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</si>
  <si>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</si>
  <si>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зернобобовые</t>
  </si>
  <si>
    <t>горчицы</t>
  </si>
  <si>
    <t>подсолнечника на зерно</t>
  </si>
  <si>
    <t>сои</t>
  </si>
  <si>
    <t>лен масличный</t>
  </si>
  <si>
    <t>в т.ч. рапса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</si>
</sst>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3" fontId="19" fillId="0" borderId="3" xfId="5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left" vertical="center" wrapText="1"/>
    </xf>
    <xf numFmtId="1" fontId="19" fillId="0" borderId="2" xfId="5" applyNumberFormat="1" applyFont="1" applyFill="1" applyBorder="1" applyAlignment="1">
      <alignment horizontal="center" vertical="center" wrapText="1"/>
    </xf>
    <xf numFmtId="0" fontId="21" fillId="0" borderId="2" xfId="2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horizontal="right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right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324"/>
  <sheetViews>
    <sheetView tabSelected="1" view="pageBreakPreview" topLeftCell="A2" zoomScale="60" zoomScaleNormal="60" zoomScalePageLayoutView="82" workbookViewId="0">
      <pane xSplit="3" ySplit="5" topLeftCell="Q7" activePane="bottomRight" state="frozen"/>
      <selection activeCell="A2" sqref="A2"/>
      <selection pane="topRight" activeCell="F2" sqref="F2"/>
      <selection pane="bottomLeft" activeCell="A7" sqref="A7"/>
      <selection pane="bottomRight" activeCell="T233" sqref="T233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18.7109375" style="2" customWidth="1"/>
    <col min="4" max="4" width="19.5703125" style="2" customWidth="1"/>
    <col min="5" max="5" width="15" style="2" customWidth="1"/>
    <col min="6" max="6" width="15.85546875" style="1" customWidth="1"/>
    <col min="7" max="9" width="13.7109375" style="1" customWidth="1"/>
    <col min="10" max="10" width="14" style="1" customWidth="1"/>
    <col min="11" max="13" width="13.7109375" style="1" customWidth="1"/>
    <col min="14" max="14" width="18.5703125" style="1" customWidth="1"/>
    <col min="15" max="15" width="14.85546875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1" t="s">
        <v>217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72" t="s">
        <v>3</v>
      </c>
      <c r="B4" s="175" t="s">
        <v>204</v>
      </c>
      <c r="C4" s="178" t="s">
        <v>205</v>
      </c>
      <c r="D4" s="178" t="s">
        <v>206</v>
      </c>
      <c r="E4" s="186" t="s">
        <v>208</v>
      </c>
      <c r="F4" s="181" t="s">
        <v>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3"/>
      <c r="AA4" s="2" t="s">
        <v>0</v>
      </c>
      <c r="AD4" s="35"/>
      <c r="AE4" s="35"/>
    </row>
    <row r="5" spans="1:32" s="2" customFormat="1" ht="133.5" customHeight="1" x14ac:dyDescent="0.25">
      <c r="A5" s="173"/>
      <c r="B5" s="176"/>
      <c r="C5" s="179"/>
      <c r="D5" s="179"/>
      <c r="E5" s="187"/>
      <c r="F5" s="184" t="s">
        <v>5</v>
      </c>
      <c r="G5" s="184" t="s">
        <v>6</v>
      </c>
      <c r="H5" s="184" t="s">
        <v>7</v>
      </c>
      <c r="I5" s="184" t="s">
        <v>8</v>
      </c>
      <c r="J5" s="184" t="s">
        <v>9</v>
      </c>
      <c r="K5" s="184" t="s">
        <v>10</v>
      </c>
      <c r="L5" s="184" t="s">
        <v>11</v>
      </c>
      <c r="M5" s="184" t="s">
        <v>12</v>
      </c>
      <c r="N5" s="184" t="s">
        <v>13</v>
      </c>
      <c r="O5" s="184" t="s">
        <v>14</v>
      </c>
      <c r="P5" s="184" t="s">
        <v>15</v>
      </c>
      <c r="Q5" s="184" t="s">
        <v>16</v>
      </c>
      <c r="R5" s="184" t="s">
        <v>17</v>
      </c>
      <c r="S5" s="184" t="s">
        <v>18</v>
      </c>
      <c r="T5" s="184" t="s">
        <v>19</v>
      </c>
      <c r="U5" s="184" t="s">
        <v>20</v>
      </c>
      <c r="V5" s="184" t="s">
        <v>21</v>
      </c>
      <c r="W5" s="184" t="s">
        <v>22</v>
      </c>
      <c r="X5" s="184" t="s">
        <v>23</v>
      </c>
      <c r="Y5" s="184" t="s">
        <v>24</v>
      </c>
      <c r="Z5" s="184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74"/>
      <c r="B6" s="177"/>
      <c r="C6" s="180"/>
      <c r="D6" s="180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9">
        <f>B8/B7</f>
        <v>1.137681611273929</v>
      </c>
      <c r="C9" s="119">
        <f t="shared" ref="C9:Z9" si="1">C8/C7</f>
        <v>1.1481025129388289</v>
      </c>
      <c r="D9" s="119">
        <f t="shared" si="1"/>
        <v>1.0091597697999453</v>
      </c>
      <c r="E9" s="108"/>
      <c r="F9" s="120">
        <f t="shared" si="1"/>
        <v>1</v>
      </c>
      <c r="G9" s="120">
        <f t="shared" si="1"/>
        <v>1.320476858345021</v>
      </c>
      <c r="H9" s="120">
        <f t="shared" si="1"/>
        <v>1.0238598610691634</v>
      </c>
      <c r="I9" s="120">
        <f t="shared" si="1"/>
        <v>1.1038831729173582</v>
      </c>
      <c r="J9" s="120">
        <f t="shared" si="1"/>
        <v>1.3707458363504708</v>
      </c>
      <c r="K9" s="120">
        <f t="shared" si="1"/>
        <v>1.0043276661514684</v>
      </c>
      <c r="L9" s="120">
        <f t="shared" si="1"/>
        <v>0.96117381489841991</v>
      </c>
      <c r="M9" s="120">
        <f t="shared" si="1"/>
        <v>1.3190118152524168</v>
      </c>
      <c r="N9" s="120">
        <f t="shared" si="1"/>
        <v>1.2740026304252521</v>
      </c>
      <c r="O9" s="120">
        <f t="shared" si="1"/>
        <v>1.4479768786127167</v>
      </c>
      <c r="P9" s="120">
        <f t="shared" si="1"/>
        <v>1.0962634578847372</v>
      </c>
      <c r="Q9" s="120">
        <f t="shared" si="1"/>
        <v>1.0220330495743615</v>
      </c>
      <c r="R9" s="120">
        <f t="shared" si="1"/>
        <v>1.2639484978540771</v>
      </c>
      <c r="S9" s="120">
        <f t="shared" si="1"/>
        <v>1.0405181002989041</v>
      </c>
      <c r="T9" s="120">
        <f t="shared" si="1"/>
        <v>1.3460456392622695</v>
      </c>
      <c r="U9" s="120">
        <f t="shared" si="1"/>
        <v>1.0214224507283634</v>
      </c>
      <c r="V9" s="120">
        <f t="shared" si="1"/>
        <v>1.0672797676669894</v>
      </c>
      <c r="W9" s="120">
        <f t="shared" si="1"/>
        <v>1.0160583941605839</v>
      </c>
      <c r="X9" s="120">
        <f t="shared" si="1"/>
        <v>1.1320954907161804</v>
      </c>
      <c r="Y9" s="120">
        <f t="shared" si="1"/>
        <v>1.2078919729932485</v>
      </c>
      <c r="Z9" s="12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0">
        <f t="shared" ref="B11:C11" si="3">B10/B8</f>
        <v>0.98083493194482507</v>
      </c>
      <c r="C11" s="120">
        <f t="shared" si="3"/>
        <v>0.94616480883244292</v>
      </c>
      <c r="D11" s="107">
        <f>C11/B11</f>
        <v>0.96465243846521931</v>
      </c>
      <c r="E11" s="108"/>
      <c r="F11" s="120">
        <f>F10/F8</f>
        <v>0.69148936170212771</v>
      </c>
      <c r="G11" s="120">
        <f>G10/G8</f>
        <v>1</v>
      </c>
      <c r="H11" s="120">
        <f t="shared" ref="H11:Z11" si="4">H10/H8</f>
        <v>1</v>
      </c>
      <c r="I11" s="120">
        <f t="shared" si="4"/>
        <v>0.91160553217077567</v>
      </c>
      <c r="J11" s="120">
        <f t="shared" si="4"/>
        <v>0.95314315900686752</v>
      </c>
      <c r="K11" s="120">
        <f t="shared" si="4"/>
        <v>1</v>
      </c>
      <c r="L11" s="120">
        <v>0.97</v>
      </c>
      <c r="M11" s="120">
        <f t="shared" si="4"/>
        <v>0.96970684039087951</v>
      </c>
      <c r="N11" s="120">
        <f t="shared" si="4"/>
        <v>0.95044735030970406</v>
      </c>
      <c r="O11" s="120">
        <f t="shared" si="4"/>
        <v>1</v>
      </c>
      <c r="P11" s="120">
        <v>0.94</v>
      </c>
      <c r="Q11" s="120">
        <f t="shared" si="4"/>
        <v>1</v>
      </c>
      <c r="R11" s="120">
        <f t="shared" si="4"/>
        <v>0.99434069043576678</v>
      </c>
      <c r="S11" s="120">
        <f>S10/S8</f>
        <v>1</v>
      </c>
      <c r="T11" s="120">
        <f t="shared" si="4"/>
        <v>0.99814212726428242</v>
      </c>
      <c r="U11" s="120">
        <f t="shared" si="4"/>
        <v>0.72818791946308725</v>
      </c>
      <c r="V11" s="120">
        <f t="shared" si="4"/>
        <v>0.98185941043083902</v>
      </c>
      <c r="W11" s="120">
        <v>0.97</v>
      </c>
      <c r="X11" s="120">
        <f t="shared" si="4"/>
        <v>0.92877225866916591</v>
      </c>
      <c r="Y11" s="120">
        <f t="shared" si="4"/>
        <v>0.99992547139343635</v>
      </c>
      <c r="Z11" s="12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1">
        <v>1410</v>
      </c>
      <c r="G12" s="121">
        <v>1325</v>
      </c>
      <c r="H12" s="121">
        <v>2710</v>
      </c>
      <c r="I12" s="121">
        <v>1700</v>
      </c>
      <c r="J12" s="121">
        <v>590</v>
      </c>
      <c r="K12" s="121">
        <v>1998</v>
      </c>
      <c r="L12" s="121">
        <v>583</v>
      </c>
      <c r="M12" s="121">
        <v>2200</v>
      </c>
      <c r="N12" s="121">
        <v>732</v>
      </c>
      <c r="O12" s="121">
        <v>428</v>
      </c>
      <c r="P12" s="121">
        <v>368</v>
      </c>
      <c r="Q12" s="121">
        <v>790</v>
      </c>
      <c r="R12" s="121">
        <v>3534</v>
      </c>
      <c r="S12" s="121">
        <v>579</v>
      </c>
      <c r="T12" s="121">
        <v>2366</v>
      </c>
      <c r="U12" s="121">
        <v>676</v>
      </c>
      <c r="V12" s="121">
        <v>639</v>
      </c>
      <c r="W12" s="121"/>
      <c r="X12" s="121">
        <v>1500</v>
      </c>
      <c r="Y12" s="121">
        <v>3800</v>
      </c>
      <c r="Z12" s="12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4" t="s">
        <v>39</v>
      </c>
      <c r="B20" s="16">
        <v>81796</v>
      </c>
      <c r="C20" s="16">
        <f t="shared" si="6"/>
        <v>91863.9</v>
      </c>
      <c r="D20" s="107">
        <f>C20/B20</f>
        <v>1.1230854809526138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6712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91863.9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1.6524445402383309E-2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1.6524445402383309E-2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2">
        <f t="shared" ref="B26" si="11">B25/B20</f>
        <v>0.9749987774463299</v>
      </c>
      <c r="C26" s="122">
        <f>C25/C20</f>
        <v>0.92404089092668618</v>
      </c>
      <c r="D26" s="122">
        <f t="shared" ref="D26:Z26" si="12">D25/D20</f>
        <v>0.94773543547089334</v>
      </c>
      <c r="E26" s="108"/>
      <c r="F26" s="122">
        <f t="shared" si="12"/>
        <v>0.96237970253718286</v>
      </c>
      <c r="G26" s="122">
        <f t="shared" si="12"/>
        <v>0.90078973346495561</v>
      </c>
      <c r="H26" s="122">
        <f t="shared" si="12"/>
        <v>1.5418502202643172</v>
      </c>
      <c r="I26" s="122">
        <f t="shared" si="12"/>
        <v>1.0735027223230491</v>
      </c>
      <c r="J26" s="122">
        <f t="shared" si="12"/>
        <v>0.92869490060501292</v>
      </c>
      <c r="K26" s="122">
        <f t="shared" si="12"/>
        <v>0.766145926857006</v>
      </c>
      <c r="L26" s="122">
        <f t="shared" si="12"/>
        <v>1.0853068500127323</v>
      </c>
      <c r="M26" s="122">
        <f t="shared" si="12"/>
        <v>1.0710868079289131</v>
      </c>
      <c r="N26" s="122">
        <f t="shared" si="12"/>
        <v>0.81852665202635255</v>
      </c>
      <c r="O26" s="122">
        <f t="shared" si="12"/>
        <v>0.88563049853372433</v>
      </c>
      <c r="P26" s="122">
        <f t="shared" si="12"/>
        <v>0.23048271752085817</v>
      </c>
      <c r="Q26" s="122">
        <f t="shared" si="12"/>
        <v>0.98718712753277715</v>
      </c>
      <c r="R26" s="122">
        <f t="shared" si="12"/>
        <v>0.89002823599346115</v>
      </c>
      <c r="S26" s="122">
        <f t="shared" si="12"/>
        <v>1.0161034248128828</v>
      </c>
      <c r="T26" s="122">
        <f t="shared" si="12"/>
        <v>1.0254517688979383</v>
      </c>
      <c r="U26" s="122">
        <f t="shared" si="12"/>
        <v>0.98522611931882265</v>
      </c>
      <c r="V26" s="122">
        <f t="shared" si="12"/>
        <v>1.0324483775811208</v>
      </c>
      <c r="W26" s="122">
        <f t="shared" si="12"/>
        <v>0.88034759358288772</v>
      </c>
      <c r="X26" s="122">
        <f t="shared" si="12"/>
        <v>1.0645550008607334</v>
      </c>
      <c r="Y26" s="122">
        <f t="shared" si="12"/>
        <v>1.0055271238485159</v>
      </c>
      <c r="Z26" s="122">
        <f t="shared" si="12"/>
        <v>0.87960906263882721</v>
      </c>
      <c r="AD26" s="59"/>
      <c r="AE26" s="58">
        <f t="shared" si="2"/>
        <v>0.92404089092668618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6">
        <v>6</v>
      </c>
      <c r="C27" s="16">
        <f t="shared" ref="C27:C33" si="13">SUM(F27:Z27)</f>
        <v>0</v>
      </c>
      <c r="D27" s="123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14.071443622698419</v>
      </c>
      <c r="D29" s="107">
        <f t="shared" si="14"/>
        <v>82.773197780578926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0.23048271752085817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14.071443622698419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2">
        <v>0.35299999999999998</v>
      </c>
      <c r="C34" s="122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199104.80000000002</v>
      </c>
      <c r="D42" s="107">
        <f t="shared" si="14"/>
        <v>0.89241443605787341</v>
      </c>
      <c r="E42" s="13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0.90134351722832928</v>
      </c>
      <c r="D44" s="107">
        <f t="shared" si="14"/>
        <v>0.90015577409914904</v>
      </c>
      <c r="E44" s="108"/>
      <c r="F44" s="109">
        <f>F42/F41</f>
        <v>0.90470846776078928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1.2146887750672801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0.84416980118216012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0.6057185854025583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82840</v>
      </c>
      <c r="D45" s="107">
        <f t="shared" si="14"/>
        <v>0.85631589828406041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107">
        <f t="shared" si="14"/>
        <v>0.77037861233322791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107">
        <f t="shared" si="14"/>
        <v>0.96092184368737477</v>
      </c>
      <c r="E48" s="108">
        <v>9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11460.7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107">
        <f t="shared" si="14"/>
        <v>1.9850570342205323</v>
      </c>
      <c r="E50" s="108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8">
        <v>5693</v>
      </c>
      <c r="D54" s="129">
        <f t="shared" si="14"/>
        <v>1.1088819633813791</v>
      </c>
      <c r="E54" s="130"/>
      <c r="F54" s="131">
        <v>188</v>
      </c>
      <c r="G54" s="131">
        <v>112</v>
      </c>
      <c r="H54" s="131">
        <v>767</v>
      </c>
      <c r="I54" s="131">
        <v>350</v>
      </c>
      <c r="J54" s="131">
        <v>53</v>
      </c>
      <c r="K54" s="131">
        <v>143</v>
      </c>
      <c r="L54" s="131">
        <v>546</v>
      </c>
      <c r="M54" s="131">
        <v>767</v>
      </c>
      <c r="N54" s="131">
        <v>244</v>
      </c>
      <c r="O54" s="131">
        <v>23</v>
      </c>
      <c r="P54" s="131">
        <v>219</v>
      </c>
      <c r="Q54" s="131">
        <v>315</v>
      </c>
      <c r="R54" s="131">
        <v>13</v>
      </c>
      <c r="S54" s="131">
        <v>452</v>
      </c>
      <c r="T54" s="131">
        <v>157</v>
      </c>
      <c r="U54" s="131">
        <v>61</v>
      </c>
      <c r="V54" s="131">
        <v>83</v>
      </c>
      <c r="W54" s="131">
        <v>41</v>
      </c>
      <c r="X54" s="131">
        <v>253</v>
      </c>
      <c r="Y54" s="131">
        <v>371</v>
      </c>
      <c r="Z54" s="13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collapsed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42939.9</v>
      </c>
      <c r="D63" s="107">
        <f t="shared" si="29"/>
        <v>1.3510760808004532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922</v>
      </c>
      <c r="I63" s="75">
        <f>I65+I66+I67+I69+I72+I73+I74+653.9</f>
        <v>2133.9</v>
      </c>
      <c r="J63" s="75">
        <f>J65+J66+J67+J69+J72+J73+J74+431</f>
        <v>1553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494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42939.9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57703</v>
      </c>
      <c r="D64" s="107">
        <f t="shared" si="29"/>
        <v>1.6254824079551538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6384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2682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57703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312</v>
      </c>
      <c r="D65" s="107">
        <f t="shared" si="29"/>
        <v>0.33191489361702126</v>
      </c>
      <c r="E65" s="108">
        <v>3</v>
      </c>
      <c r="F65" s="77"/>
      <c r="G65" s="77"/>
      <c r="H65" s="77">
        <v>10</v>
      </c>
      <c r="I65" s="77"/>
      <c r="J65" s="77">
        <v>2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312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26878.5</v>
      </c>
      <c r="D66" s="107">
        <f t="shared" si="29"/>
        <v>1.8338336630961316</v>
      </c>
      <c r="E66" s="108">
        <v>20</v>
      </c>
      <c r="F66" s="12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363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26878.5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6762</v>
      </c>
      <c r="D67" s="107">
        <f t="shared" si="29"/>
        <v>0.8685934489402698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30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6762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17953</v>
      </c>
      <c r="D68" s="107">
        <f t="shared" si="29"/>
        <v>1.315720043972151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1331</v>
      </c>
      <c r="Q68" s="80">
        <v>1331</v>
      </c>
      <c r="R68" s="80">
        <v>299</v>
      </c>
      <c r="S68" s="80">
        <v>181</v>
      </c>
      <c r="T68" s="80">
        <v>675</v>
      </c>
      <c r="U68" s="12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17953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3943</v>
      </c>
      <c r="D69" s="107">
        <f t="shared" si="29"/>
        <v>0.70222617987533398</v>
      </c>
      <c r="E69" s="108">
        <v>6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/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3943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24694</v>
      </c>
      <c r="D70" s="107">
        <f t="shared" si="29"/>
        <v>1.6238574340764123</v>
      </c>
      <c r="E70" s="108">
        <v>20</v>
      </c>
      <c r="F70" s="80"/>
      <c r="G70" s="80">
        <v>149</v>
      </c>
      <c r="H70" s="80">
        <v>4061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797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24694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9128</v>
      </c>
      <c r="D71" s="107">
        <f t="shared" si="29"/>
        <v>1.373251090717617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554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9128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58" si="36">SUM(F85:Z85)</f>
        <v>0</v>
      </c>
      <c r="D85" s="107" t="e">
        <f>C85/B85</f>
        <v>#DIV/0!</v>
      </c>
      <c r="E85" s="13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2"/>
      <c r="C86" s="16">
        <f t="shared" si="36"/>
        <v>0</v>
      </c>
      <c r="D86" s="107"/>
      <c r="E86" s="13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3"/>
      <c r="C88" s="16">
        <f t="shared" si="36"/>
        <v>0</v>
      </c>
      <c r="D88" s="107" t="e">
        <f>C88/B88</f>
        <v>#DIV/0!</v>
      </c>
      <c r="E88" s="13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2"/>
      <c r="C89" s="16">
        <f t="shared" si="36"/>
        <v>0</v>
      </c>
      <c r="D89" s="107"/>
      <c r="E89" s="13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6"/>
      <c r="F91" s="12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107"/>
      <c r="E92" s="13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107"/>
      <c r="E93" s="13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6800</v>
      </c>
      <c r="D94" s="107"/>
      <c r="E94" s="13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0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145</v>
      </c>
      <c r="B95" s="49"/>
      <c r="C95" s="16">
        <f t="shared" si="36"/>
        <v>75492.600000000006</v>
      </c>
      <c r="D95" s="107"/>
      <c r="E95" s="13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218</v>
      </c>
      <c r="B96" s="49"/>
      <c r="C96" s="16">
        <f t="shared" si="36"/>
        <v>80060</v>
      </c>
      <c r="D96" s="107"/>
      <c r="E96" s="133"/>
      <c r="F96" s="199">
        <v>5415</v>
      </c>
      <c r="G96" s="200">
        <v>2815</v>
      </c>
      <c r="H96" s="200">
        <v>2225</v>
      </c>
      <c r="I96" s="200">
        <v>4077</v>
      </c>
      <c r="J96" s="200">
        <v>2236</v>
      </c>
      <c r="K96" s="200">
        <v>6278</v>
      </c>
      <c r="L96" s="200">
        <v>3445</v>
      </c>
      <c r="M96" s="200">
        <v>2672</v>
      </c>
      <c r="N96" s="200">
        <v>5009</v>
      </c>
      <c r="O96" s="200">
        <v>1224</v>
      </c>
      <c r="P96" s="200">
        <v>1448</v>
      </c>
      <c r="Q96" s="200">
        <v>6340</v>
      </c>
      <c r="R96" s="200">
        <v>4110</v>
      </c>
      <c r="S96" s="200">
        <v>6729</v>
      </c>
      <c r="T96" s="200">
        <v>7672</v>
      </c>
      <c r="U96" s="200">
        <v>3959</v>
      </c>
      <c r="V96" s="200">
        <v>2707</v>
      </c>
      <c r="W96" s="200">
        <v>1466</v>
      </c>
      <c r="X96" s="200">
        <v>5254</v>
      </c>
      <c r="Y96" s="200">
        <v>3457</v>
      </c>
      <c r="Z96" s="200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219</v>
      </c>
      <c r="B97" s="49"/>
      <c r="C97" s="16">
        <f t="shared" si="36"/>
        <v>6800</v>
      </c>
      <c r="D97" s="107"/>
      <c r="E97" s="133"/>
      <c r="F97" s="199">
        <v>300</v>
      </c>
      <c r="G97" s="200">
        <v>427</v>
      </c>
      <c r="H97" s="200">
        <v>45</v>
      </c>
      <c r="I97" s="200">
        <v>331</v>
      </c>
      <c r="J97" s="200">
        <v>78</v>
      </c>
      <c r="K97" s="200">
        <v>300</v>
      </c>
      <c r="L97" s="200">
        <v>482</v>
      </c>
      <c r="M97" s="200">
        <v>254</v>
      </c>
      <c r="N97" s="200">
        <v>0</v>
      </c>
      <c r="O97" s="200">
        <v>101</v>
      </c>
      <c r="P97" s="200">
        <v>896</v>
      </c>
      <c r="Q97" s="200">
        <v>337</v>
      </c>
      <c r="R97" s="200">
        <v>299</v>
      </c>
      <c r="S97" s="200">
        <v>0</v>
      </c>
      <c r="T97" s="200">
        <v>186</v>
      </c>
      <c r="U97" s="200">
        <v>22</v>
      </c>
      <c r="V97" s="200">
        <v>0</v>
      </c>
      <c r="W97" s="200">
        <v>30</v>
      </c>
      <c r="X97" s="200">
        <v>555</v>
      </c>
      <c r="Y97" s="200">
        <v>1428</v>
      </c>
      <c r="Z97" s="200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220</v>
      </c>
      <c r="B98" s="49"/>
      <c r="C98" s="16">
        <f t="shared" si="36"/>
        <v>24</v>
      </c>
      <c r="D98" s="107"/>
      <c r="E98" s="133"/>
      <c r="F98" s="199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19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5</v>
      </c>
      <c r="W98" s="200">
        <v>0</v>
      </c>
      <c r="X98" s="200">
        <v>0</v>
      </c>
      <c r="Y98" s="200">
        <v>0</v>
      </c>
      <c r="Z98" s="200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221</v>
      </c>
      <c r="B99" s="49"/>
      <c r="C99" s="16">
        <f t="shared" si="36"/>
        <v>189</v>
      </c>
      <c r="D99" s="107"/>
      <c r="E99" s="133"/>
      <c r="F99" s="199">
        <v>0</v>
      </c>
      <c r="G99" s="200">
        <v>0</v>
      </c>
      <c r="H99" s="200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0">
        <v>0</v>
      </c>
      <c r="O99" s="200">
        <v>19</v>
      </c>
      <c r="P99" s="200">
        <v>0</v>
      </c>
      <c r="Q99" s="200">
        <v>0</v>
      </c>
      <c r="R99" s="200">
        <v>0</v>
      </c>
      <c r="S99" s="200">
        <v>0</v>
      </c>
      <c r="T99" s="200">
        <v>0</v>
      </c>
      <c r="U99" s="200">
        <v>170</v>
      </c>
      <c r="V99" s="200">
        <v>0</v>
      </c>
      <c r="W99" s="200">
        <v>0</v>
      </c>
      <c r="X99" s="200">
        <v>0</v>
      </c>
      <c r="Y99" s="200">
        <v>0</v>
      </c>
      <c r="Z99" s="200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222</v>
      </c>
      <c r="B100" s="49"/>
      <c r="C100" s="16">
        <f t="shared" si="36"/>
        <v>87497</v>
      </c>
      <c r="D100" s="107"/>
      <c r="E100" s="133"/>
      <c r="F100" s="201">
        <v>5715</v>
      </c>
      <c r="G100" s="202">
        <v>3242</v>
      </c>
      <c r="H100" s="202">
        <v>2270</v>
      </c>
      <c r="I100" s="202">
        <v>4408</v>
      </c>
      <c r="J100" s="202">
        <v>2314</v>
      </c>
      <c r="K100" s="202">
        <v>6683</v>
      </c>
      <c r="L100" s="202">
        <v>3927</v>
      </c>
      <c r="M100" s="202">
        <v>2926</v>
      </c>
      <c r="N100" s="202">
        <v>5009</v>
      </c>
      <c r="O100" s="202">
        <v>1364</v>
      </c>
      <c r="P100" s="202">
        <v>2344</v>
      </c>
      <c r="Q100" s="202">
        <v>6712</v>
      </c>
      <c r="R100" s="202">
        <v>4409</v>
      </c>
      <c r="S100" s="202">
        <v>6729</v>
      </c>
      <c r="T100" s="202">
        <v>7858</v>
      </c>
      <c r="U100" s="202">
        <v>4434</v>
      </c>
      <c r="V100" s="202">
        <v>2712</v>
      </c>
      <c r="W100" s="202">
        <v>1496</v>
      </c>
      <c r="X100" s="202">
        <v>5809</v>
      </c>
      <c r="Y100" s="202">
        <v>4885</v>
      </c>
      <c r="Z100" s="202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107"/>
      <c r="E101" s="13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0</v>
      </c>
      <c r="D102" s="107"/>
      <c r="E102" s="133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286601.8</v>
      </c>
      <c r="D103" s="107">
        <f>C103/B103</f>
        <v>0.95087970750513418</v>
      </c>
      <c r="E103" s="13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5494.3</v>
      </c>
      <c r="P103" s="88">
        <v>6369</v>
      </c>
      <c r="Q103" s="88">
        <v>15478</v>
      </c>
      <c r="R103" s="88">
        <v>15518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22822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47">
        <v>19070</v>
      </c>
      <c r="C104" s="147">
        <f>SUM(F104:Z104)</f>
        <v>38329.1</v>
      </c>
      <c r="D104" s="107">
        <f>C104/B104</f>
        <v>2.0099160985841635</v>
      </c>
      <c r="E104" s="137">
        <v>21</v>
      </c>
      <c r="F104" s="49">
        <v>2300</v>
      </c>
      <c r="G104" s="49">
        <v>533</v>
      </c>
      <c r="H104" s="49">
        <v>3900</v>
      </c>
      <c r="I104" s="49">
        <v>1618</v>
      </c>
      <c r="J104" s="49">
        <v>1134</v>
      </c>
      <c r="K104" s="49">
        <v>1950</v>
      </c>
      <c r="L104" s="49">
        <v>1940</v>
      </c>
      <c r="M104" s="49">
        <v>1599</v>
      </c>
      <c r="N104" s="49">
        <v>3335</v>
      </c>
      <c r="O104" s="91">
        <v>232.1</v>
      </c>
      <c r="P104" s="49">
        <v>485</v>
      </c>
      <c r="Q104" s="49">
        <v>987</v>
      </c>
      <c r="R104" s="49">
        <v>2709</v>
      </c>
      <c r="S104" s="49">
        <v>1283</v>
      </c>
      <c r="T104" s="49">
        <v>5054</v>
      </c>
      <c r="U104" s="49">
        <v>1805</v>
      </c>
      <c r="V104" s="49">
        <v>1883</v>
      </c>
      <c r="W104" s="49">
        <v>164</v>
      </c>
      <c r="X104" s="49">
        <v>685</v>
      </c>
      <c r="Y104" s="49">
        <v>4433</v>
      </c>
      <c r="Z104" s="49">
        <v>300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198</v>
      </c>
      <c r="B105" s="147"/>
      <c r="C105" s="147">
        <f t="shared" si="36"/>
        <v>286601.8</v>
      </c>
      <c r="D105" s="107" t="e">
        <f t="shared" ref="D105:D106" si="41">C105/B105</f>
        <v>#DIV/0!</v>
      </c>
      <c r="E105" s="137"/>
      <c r="F105" s="49">
        <v>25064</v>
      </c>
      <c r="G105" s="49">
        <v>9288</v>
      </c>
      <c r="H105" s="49">
        <v>15046.800000000001</v>
      </c>
      <c r="I105" s="49">
        <v>18400</v>
      </c>
      <c r="J105" s="49">
        <v>9836</v>
      </c>
      <c r="K105" s="49">
        <v>18608</v>
      </c>
      <c r="L105" s="49">
        <v>10198</v>
      </c>
      <c r="M105" s="49">
        <v>12352</v>
      </c>
      <c r="N105" s="49">
        <v>13647</v>
      </c>
      <c r="O105" s="49">
        <v>5494.3</v>
      </c>
      <c r="P105" s="49">
        <v>6369</v>
      </c>
      <c r="Q105" s="88">
        <v>15478</v>
      </c>
      <c r="R105" s="49">
        <v>15518</v>
      </c>
      <c r="S105" s="88">
        <v>17443</v>
      </c>
      <c r="T105" s="49">
        <v>19155</v>
      </c>
      <c r="U105" s="49">
        <v>12058.2</v>
      </c>
      <c r="V105" s="49">
        <v>10168.5</v>
      </c>
      <c r="W105" s="49">
        <v>5268</v>
      </c>
      <c r="X105" s="49">
        <v>13697</v>
      </c>
      <c r="Y105" s="49">
        <v>22822</v>
      </c>
      <c r="Z105" s="49">
        <v>10691</v>
      </c>
      <c r="AD105" s="59"/>
      <c r="AE105" s="59"/>
    </row>
    <row r="106" spans="1:34" s="9" customFormat="1" ht="30" hidden="1" customHeight="1" x14ac:dyDescent="0.2">
      <c r="A106" s="10" t="s">
        <v>168</v>
      </c>
      <c r="B106" s="164">
        <f>B104/B103</f>
        <v>6.3269930691722487E-2</v>
      </c>
      <c r="C106" s="90">
        <f t="shared" ref="C106:E106" si="42">C104/C105</f>
        <v>0.13373642454443763</v>
      </c>
      <c r="D106" s="107">
        <f t="shared" si="41"/>
        <v>2.1137438129347306</v>
      </c>
      <c r="E106" s="90" t="e">
        <f t="shared" si="42"/>
        <v>#DIV/0!</v>
      </c>
      <c r="F106" s="90">
        <f>F104/F105</f>
        <v>9.1765081391637401E-2</v>
      </c>
      <c r="G106" s="90">
        <f t="shared" ref="G106:Z106" si="43">G104/G105</f>
        <v>5.7385874246339362E-2</v>
      </c>
      <c r="H106" s="90">
        <f t="shared" si="43"/>
        <v>0.25919132307201531</v>
      </c>
      <c r="I106" s="90">
        <f t="shared" si="43"/>
        <v>8.7934782608695652E-2</v>
      </c>
      <c r="J106" s="90">
        <f t="shared" si="43"/>
        <v>0.11529076860512404</v>
      </c>
      <c r="K106" s="90">
        <f t="shared" si="43"/>
        <v>0.10479363714531384</v>
      </c>
      <c r="L106" s="90">
        <f t="shared" si="43"/>
        <v>0.19023337909393997</v>
      </c>
      <c r="M106" s="90">
        <f t="shared" si="43"/>
        <v>0.12945272020725387</v>
      </c>
      <c r="N106" s="90">
        <f>N104/N105</f>
        <v>0.24437605334505752</v>
      </c>
      <c r="O106" s="90">
        <f t="shared" si="43"/>
        <v>4.2243779917368905E-2</v>
      </c>
      <c r="P106" s="90">
        <f t="shared" si="43"/>
        <v>7.615010205683781E-2</v>
      </c>
      <c r="Q106" s="90">
        <f t="shared" si="43"/>
        <v>6.3767928672955165E-2</v>
      </c>
      <c r="R106" s="90">
        <f t="shared" si="43"/>
        <v>0.17457146539502513</v>
      </c>
      <c r="S106" s="90">
        <f t="shared" si="43"/>
        <v>7.3553861147738347E-2</v>
      </c>
      <c r="T106" s="90">
        <f t="shared" si="43"/>
        <v>0.26384755938397286</v>
      </c>
      <c r="U106" s="90">
        <f t="shared" si="43"/>
        <v>0.14969066693204625</v>
      </c>
      <c r="V106" s="90">
        <f t="shared" si="43"/>
        <v>0.1851797216895314</v>
      </c>
      <c r="W106" s="90">
        <f t="shared" si="43"/>
        <v>3.1131359149582385E-2</v>
      </c>
      <c r="X106" s="90">
        <f t="shared" si="43"/>
        <v>5.0010951303205084E-2</v>
      </c>
      <c r="Y106" s="90">
        <f>Y104/Y105</f>
        <v>0.19424239768644291</v>
      </c>
      <c r="Z106" s="90">
        <f t="shared" si="43"/>
        <v>2.8060985875970442E-2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48"/>
      <c r="C107" s="147">
        <f t="shared" si="36"/>
        <v>248807.7</v>
      </c>
      <c r="D107" s="107" t="e">
        <f>C107/B107</f>
        <v>#DIV/0!</v>
      </c>
      <c r="E107" s="137"/>
      <c r="F107" s="49">
        <f>F105-F104</f>
        <v>22764</v>
      </c>
      <c r="G107" s="49">
        <f t="shared" ref="G107:M107" si="44">G105-G104</f>
        <v>8755</v>
      </c>
      <c r="H107" s="49">
        <f t="shared" si="44"/>
        <v>11146.800000000001</v>
      </c>
      <c r="I107" s="49">
        <f>I105-I104</f>
        <v>16782</v>
      </c>
      <c r="J107" s="49">
        <f>J105-J104</f>
        <v>8702</v>
      </c>
      <c r="K107" s="49">
        <f t="shared" si="44"/>
        <v>16658</v>
      </c>
      <c r="L107" s="49">
        <f t="shared" si="44"/>
        <v>8258</v>
      </c>
      <c r="M107" s="49">
        <f t="shared" si="44"/>
        <v>10753</v>
      </c>
      <c r="N107" s="49">
        <f>N105-N104</f>
        <v>10312</v>
      </c>
      <c r="O107" s="49">
        <f>O105-O104</f>
        <v>5262.2</v>
      </c>
      <c r="P107" s="49">
        <f t="shared" ref="P107:Z107" si="45">P105-P104</f>
        <v>5884</v>
      </c>
      <c r="Q107" s="49">
        <f t="shared" si="45"/>
        <v>14491</v>
      </c>
      <c r="R107" s="49">
        <f>R105-R104</f>
        <v>12809</v>
      </c>
      <c r="S107" s="49">
        <f t="shared" si="45"/>
        <v>16160</v>
      </c>
      <c r="T107" s="49">
        <f t="shared" si="45"/>
        <v>14101</v>
      </c>
      <c r="U107" s="49">
        <f t="shared" si="45"/>
        <v>10253.200000000001</v>
      </c>
      <c r="V107" s="49">
        <f t="shared" si="45"/>
        <v>8285.5</v>
      </c>
      <c r="W107" s="49">
        <f t="shared" si="45"/>
        <v>5104</v>
      </c>
      <c r="X107" s="49">
        <v>13547</v>
      </c>
      <c r="Y107" s="49">
        <f t="shared" si="45"/>
        <v>18389</v>
      </c>
      <c r="Z107" s="49">
        <f t="shared" si="45"/>
        <v>10391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47">
        <v>11622</v>
      </c>
      <c r="C108" s="147">
        <f t="shared" si="36"/>
        <v>28099</v>
      </c>
      <c r="D108" s="107">
        <f>C108/B108</f>
        <v>2.4177422130442263</v>
      </c>
      <c r="E108" s="137">
        <v>21</v>
      </c>
      <c r="F108" s="88">
        <v>2000</v>
      </c>
      <c r="G108" s="88">
        <v>521</v>
      </c>
      <c r="H108" s="88">
        <v>2200</v>
      </c>
      <c r="I108" s="88">
        <v>1396</v>
      </c>
      <c r="J108" s="88">
        <v>1134</v>
      </c>
      <c r="K108" s="88">
        <v>1875</v>
      </c>
      <c r="L108" s="88">
        <v>1021</v>
      </c>
      <c r="M108" s="88">
        <v>1365</v>
      </c>
      <c r="N108" s="88">
        <v>2086</v>
      </c>
      <c r="O108" s="88">
        <v>180</v>
      </c>
      <c r="P108" s="88">
        <v>193</v>
      </c>
      <c r="Q108" s="88">
        <v>987</v>
      </c>
      <c r="R108" s="88">
        <v>2382</v>
      </c>
      <c r="S108" s="88">
        <v>1258</v>
      </c>
      <c r="T108" s="88">
        <v>3992</v>
      </c>
      <c r="U108" s="88">
        <v>1633</v>
      </c>
      <c r="V108" s="88">
        <v>1449</v>
      </c>
      <c r="W108" s="88">
        <v>154</v>
      </c>
      <c r="X108" s="88">
        <v>685</v>
      </c>
      <c r="Y108" s="88">
        <v>1558</v>
      </c>
      <c r="Z108" s="88">
        <v>30</v>
      </c>
      <c r="AB108" s="9">
        <v>9952.7999999999993</v>
      </c>
      <c r="AD108" s="59"/>
      <c r="AE108" s="59"/>
      <c r="AH108" s="36">
        <f>B108-AB108</f>
        <v>1669.2000000000007</v>
      </c>
    </row>
    <row r="109" spans="1:34" s="9" customFormat="1" ht="30" customHeight="1" x14ac:dyDescent="0.2">
      <c r="A109" s="8" t="s">
        <v>89</v>
      </c>
      <c r="B109" s="147">
        <v>1350</v>
      </c>
      <c r="C109" s="147">
        <f t="shared" si="36"/>
        <v>2554</v>
      </c>
      <c r="D109" s="107">
        <f>C109/B109</f>
        <v>1.8918518518518519</v>
      </c>
      <c r="E109" s="137">
        <v>14</v>
      </c>
      <c r="F109" s="88">
        <v>300</v>
      </c>
      <c r="G109" s="88">
        <v>12</v>
      </c>
      <c r="H109" s="88"/>
      <c r="I109" s="88">
        <v>127</v>
      </c>
      <c r="J109" s="88"/>
      <c r="K109" s="88">
        <v>75</v>
      </c>
      <c r="L109" s="88">
        <v>830</v>
      </c>
      <c r="M109" s="88">
        <v>20</v>
      </c>
      <c r="N109" s="88"/>
      <c r="O109" s="92">
        <v>33</v>
      </c>
      <c r="P109" s="88">
        <v>230</v>
      </c>
      <c r="Q109" s="88"/>
      <c r="R109" s="88"/>
      <c r="S109" s="88">
        <v>25</v>
      </c>
      <c r="T109" s="88">
        <v>17</v>
      </c>
      <c r="U109" s="88">
        <v>22</v>
      </c>
      <c r="V109" s="88"/>
      <c r="W109" s="88">
        <v>10</v>
      </c>
      <c r="X109" s="88"/>
      <c r="Y109" s="88">
        <v>703</v>
      </c>
      <c r="Z109" s="88">
        <v>150</v>
      </c>
      <c r="AB109" s="9">
        <v>1238</v>
      </c>
      <c r="AD109" s="59"/>
      <c r="AE109" s="59"/>
      <c r="AH109" s="36">
        <f t="shared" ref="AH109:AH110" si="46">B109-AB109</f>
        <v>112</v>
      </c>
    </row>
    <row r="110" spans="1:34" s="9" customFormat="1" ht="30" customHeight="1" x14ac:dyDescent="0.2">
      <c r="A110" s="8" t="s">
        <v>90</v>
      </c>
      <c r="B110" s="147">
        <v>1551</v>
      </c>
      <c r="C110" s="147">
        <f t="shared" si="36"/>
        <v>1206</v>
      </c>
      <c r="D110" s="107">
        <f>C110/B110</f>
        <v>0.77756286266924568</v>
      </c>
      <c r="E110" s="137">
        <v>7</v>
      </c>
      <c r="F110" s="88">
        <v>392</v>
      </c>
      <c r="G110" s="88"/>
      <c r="H110" s="88">
        <v>310</v>
      </c>
      <c r="I110" s="88"/>
      <c r="J110" s="88"/>
      <c r="K110" s="88"/>
      <c r="L110" s="88"/>
      <c r="M110" s="88">
        <v>173</v>
      </c>
      <c r="N110" s="88">
        <v>26</v>
      </c>
      <c r="O110" s="88"/>
      <c r="P110" s="88">
        <v>22</v>
      </c>
      <c r="Q110" s="88"/>
      <c r="R110" s="88">
        <v>39</v>
      </c>
      <c r="S110" s="88"/>
      <c r="T110" s="88"/>
      <c r="U110" s="88"/>
      <c r="V110" s="88"/>
      <c r="W110" s="88"/>
      <c r="X110" s="88"/>
      <c r="Y110" s="88">
        <v>244</v>
      </c>
      <c r="Z110" s="88"/>
      <c r="AB110" s="9">
        <v>1551</v>
      </c>
      <c r="AD110" s="59"/>
      <c r="AE110" s="59"/>
      <c r="AH110" s="36">
        <f t="shared" si="46"/>
        <v>0</v>
      </c>
    </row>
    <row r="111" spans="1:34" s="9" customFormat="1" ht="30" customHeight="1" x14ac:dyDescent="0.2">
      <c r="A111" s="8" t="s">
        <v>91</v>
      </c>
      <c r="B111" s="147"/>
      <c r="C111" s="147">
        <f t="shared" si="36"/>
        <v>0</v>
      </c>
      <c r="D111" s="107" t="e">
        <f t="shared" ref="D111:D114" si="47">C111/B111</f>
        <v>#DIV/0!</v>
      </c>
      <c r="E111" s="137"/>
      <c r="F111" s="115"/>
      <c r="G111" s="115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D111" s="59"/>
      <c r="AE111" s="59"/>
    </row>
    <row r="112" spans="1:34" s="9" customFormat="1" ht="30" customHeight="1" x14ac:dyDescent="0.2">
      <c r="A112" s="8" t="s">
        <v>202</v>
      </c>
      <c r="B112" s="147"/>
      <c r="C112" s="147">
        <f t="shared" si="36"/>
        <v>0</v>
      </c>
      <c r="D112" s="107" t="e">
        <f t="shared" si="47"/>
        <v>#DIV/0!</v>
      </c>
      <c r="E112" s="137"/>
      <c r="F112" s="116"/>
      <c r="G112" s="116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9" customFormat="1" ht="30" customHeight="1" x14ac:dyDescent="0.2">
      <c r="A113" s="19" t="s">
        <v>93</v>
      </c>
      <c r="B113" s="148">
        <v>18286</v>
      </c>
      <c r="C113" s="147">
        <f t="shared" si="36"/>
        <v>36881.1</v>
      </c>
      <c r="D113" s="107">
        <f t="shared" si="47"/>
        <v>2.0169036421305915</v>
      </c>
      <c r="E113" s="137">
        <v>21</v>
      </c>
      <c r="F113" s="49">
        <v>2300</v>
      </c>
      <c r="G113" s="49">
        <v>533</v>
      </c>
      <c r="H113" s="49">
        <v>3900</v>
      </c>
      <c r="I113" s="49">
        <v>1618</v>
      </c>
      <c r="J113" s="49">
        <v>720</v>
      </c>
      <c r="K113" s="49">
        <v>1950</v>
      </c>
      <c r="L113" s="49">
        <v>1940</v>
      </c>
      <c r="M113" s="49">
        <v>1499</v>
      </c>
      <c r="N113" s="49">
        <v>3335</v>
      </c>
      <c r="O113" s="91">
        <v>232.1</v>
      </c>
      <c r="P113" s="49">
        <v>515</v>
      </c>
      <c r="Q113" s="49">
        <v>987</v>
      </c>
      <c r="R113" s="49">
        <v>2709</v>
      </c>
      <c r="S113" s="49">
        <v>1283</v>
      </c>
      <c r="T113" s="49">
        <v>5054</v>
      </c>
      <c r="U113" s="49">
        <v>1805</v>
      </c>
      <c r="V113" s="49">
        <v>1883</v>
      </c>
      <c r="W113" s="49">
        <v>164</v>
      </c>
      <c r="X113" s="49">
        <v>685</v>
      </c>
      <c r="Y113" s="49">
        <v>3469</v>
      </c>
      <c r="Z113" s="49">
        <v>300</v>
      </c>
      <c r="AA113" s="36"/>
      <c r="AD113" s="59"/>
      <c r="AE113" s="59"/>
    </row>
    <row r="114" spans="1:31" s="9" customFormat="1" ht="30" customHeight="1" x14ac:dyDescent="0.2">
      <c r="A114" s="8" t="s">
        <v>190</v>
      </c>
      <c r="B114" s="147">
        <v>11021</v>
      </c>
      <c r="C114" s="147">
        <f t="shared" si="36"/>
        <v>27711</v>
      </c>
      <c r="D114" s="107">
        <f t="shared" si="47"/>
        <v>2.5143816350603392</v>
      </c>
      <c r="E114" s="137">
        <v>21</v>
      </c>
      <c r="F114" s="88">
        <v>2300</v>
      </c>
      <c r="G114" s="88">
        <v>521</v>
      </c>
      <c r="H114" s="88">
        <v>2200</v>
      </c>
      <c r="I114" s="88">
        <v>1396</v>
      </c>
      <c r="J114" s="88">
        <v>720</v>
      </c>
      <c r="K114" s="88">
        <v>1875</v>
      </c>
      <c r="L114" s="88">
        <v>1021</v>
      </c>
      <c r="M114" s="88">
        <v>1265</v>
      </c>
      <c r="N114" s="88">
        <v>2086</v>
      </c>
      <c r="O114" s="88">
        <v>180</v>
      </c>
      <c r="P114" s="88">
        <v>193</v>
      </c>
      <c r="Q114" s="88">
        <v>987</v>
      </c>
      <c r="R114" s="88">
        <v>2382</v>
      </c>
      <c r="S114" s="88">
        <v>1258</v>
      </c>
      <c r="T114" s="88">
        <v>3992</v>
      </c>
      <c r="U114" s="88">
        <v>1633</v>
      </c>
      <c r="V114" s="88">
        <v>1449</v>
      </c>
      <c r="W114" s="88">
        <v>154</v>
      </c>
      <c r="X114" s="88">
        <v>685</v>
      </c>
      <c r="Y114" s="88">
        <v>1384</v>
      </c>
      <c r="Z114" s="88">
        <v>30</v>
      </c>
      <c r="AD114" s="59"/>
      <c r="AE114" s="59"/>
    </row>
    <row r="115" spans="1:31" s="9" customFormat="1" ht="30" customHeight="1" x14ac:dyDescent="0.2">
      <c r="A115" s="8" t="s">
        <v>89</v>
      </c>
      <c r="B115" s="147">
        <v>825</v>
      </c>
      <c r="C115" s="147">
        <f t="shared" si="36"/>
        <v>1941</v>
      </c>
      <c r="D115" s="107">
        <f t="shared" ref="D115:D143" si="48">C115/B115</f>
        <v>2.3527272727272726</v>
      </c>
      <c r="E115" s="137">
        <v>13</v>
      </c>
      <c r="F115" s="88"/>
      <c r="G115" s="88">
        <v>12</v>
      </c>
      <c r="H115" s="88"/>
      <c r="I115" s="88">
        <v>127</v>
      </c>
      <c r="J115" s="88"/>
      <c r="K115" s="88">
        <v>75</v>
      </c>
      <c r="L115" s="88">
        <v>830</v>
      </c>
      <c r="M115" s="88">
        <v>20</v>
      </c>
      <c r="N115" s="88"/>
      <c r="O115" s="92">
        <v>33</v>
      </c>
      <c r="P115" s="88">
        <v>230</v>
      </c>
      <c r="Q115" s="88"/>
      <c r="R115" s="88"/>
      <c r="S115" s="88">
        <v>25</v>
      </c>
      <c r="T115" s="88">
        <v>17</v>
      </c>
      <c r="U115" s="88">
        <v>22</v>
      </c>
      <c r="V115" s="88"/>
      <c r="W115" s="88">
        <v>10</v>
      </c>
      <c r="X115" s="88"/>
      <c r="Y115" s="88">
        <v>390</v>
      </c>
      <c r="Z115" s="88">
        <v>150</v>
      </c>
      <c r="AD115" s="59"/>
      <c r="AE115" s="59"/>
    </row>
    <row r="116" spans="1:31" s="9" customFormat="1" ht="30" customHeight="1" x14ac:dyDescent="0.2">
      <c r="A116" s="8" t="s">
        <v>90</v>
      </c>
      <c r="B116" s="147">
        <v>1781</v>
      </c>
      <c r="C116" s="147">
        <f t="shared" si="36"/>
        <v>788</v>
      </c>
      <c r="D116" s="107">
        <f t="shared" si="48"/>
        <v>0.44244806288601907</v>
      </c>
      <c r="E116" s="137">
        <v>6</v>
      </c>
      <c r="F116" s="88"/>
      <c r="G116" s="88"/>
      <c r="H116" s="88">
        <v>310</v>
      </c>
      <c r="I116" s="88"/>
      <c r="J116" s="88"/>
      <c r="K116" s="88"/>
      <c r="L116" s="88"/>
      <c r="M116" s="88">
        <v>173</v>
      </c>
      <c r="N116" s="88">
        <v>26</v>
      </c>
      <c r="O116" s="88"/>
      <c r="P116" s="88">
        <v>22</v>
      </c>
      <c r="Q116" s="88"/>
      <c r="R116" s="88">
        <v>39</v>
      </c>
      <c r="S116" s="88"/>
      <c r="T116" s="88"/>
      <c r="U116" s="88"/>
      <c r="V116" s="88"/>
      <c r="W116" s="88"/>
      <c r="X116" s="88"/>
      <c r="Y116" s="88">
        <v>218</v>
      </c>
      <c r="Z116" s="88"/>
      <c r="AD116" s="59"/>
      <c r="AE116" s="59"/>
    </row>
    <row r="117" spans="1:31" s="9" customFormat="1" ht="30" hidden="1" customHeight="1" x14ac:dyDescent="0.2">
      <c r="A117" s="8" t="s">
        <v>91</v>
      </c>
      <c r="B117" s="147"/>
      <c r="C117" s="147">
        <f t="shared" si="36"/>
        <v>0</v>
      </c>
      <c r="D117" s="107" t="e">
        <f t="shared" si="48"/>
        <v>#DIV/0!</v>
      </c>
      <c r="E117" s="137"/>
      <c r="F117" s="115"/>
      <c r="G117" s="115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D117" s="59"/>
      <c r="AE117" s="59"/>
    </row>
    <row r="118" spans="1:31" s="23" customFormat="1" ht="48" hidden="1" customHeight="1" x14ac:dyDescent="0.2">
      <c r="A118" s="10" t="s">
        <v>177</v>
      </c>
      <c r="B118" s="147"/>
      <c r="C118" s="147">
        <f t="shared" si="36"/>
        <v>0</v>
      </c>
      <c r="D118" s="107" t="e">
        <f t="shared" si="48"/>
        <v>#DIV/0!</v>
      </c>
      <c r="E118" s="137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D118" s="62"/>
      <c r="AE118" s="62"/>
    </row>
    <row r="119" spans="1:31" s="23" customFormat="1" ht="30" hidden="1" customHeight="1" x14ac:dyDescent="0.2">
      <c r="A119" s="8" t="s">
        <v>202</v>
      </c>
      <c r="B119" s="147"/>
      <c r="C119" s="147">
        <f t="shared" si="36"/>
        <v>0</v>
      </c>
      <c r="D119" s="107" t="e">
        <f t="shared" si="48"/>
        <v>#DIV/0!</v>
      </c>
      <c r="E119" s="137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D119" s="62"/>
      <c r="AE119" s="62"/>
    </row>
    <row r="120" spans="1:31" s="9" customFormat="1" ht="43.5" customHeight="1" x14ac:dyDescent="0.2">
      <c r="A120" s="19" t="s">
        <v>178</v>
      </c>
      <c r="B120" s="149">
        <v>59961</v>
      </c>
      <c r="C120" s="147">
        <f t="shared" si="36"/>
        <v>116247.09999999999</v>
      </c>
      <c r="D120" s="107">
        <f t="shared" si="48"/>
        <v>1.9387118293557477</v>
      </c>
      <c r="E120" s="137">
        <v>21</v>
      </c>
      <c r="F120" s="49">
        <v>6000</v>
      </c>
      <c r="G120" s="49">
        <v>1811</v>
      </c>
      <c r="H120" s="49">
        <v>11464</v>
      </c>
      <c r="I120" s="49">
        <v>5161</v>
      </c>
      <c r="J120" s="49">
        <v>2287</v>
      </c>
      <c r="K120" s="49">
        <v>6234</v>
      </c>
      <c r="L120" s="49">
        <v>7291</v>
      </c>
      <c r="M120" s="49">
        <v>3959</v>
      </c>
      <c r="N120" s="49">
        <v>10888</v>
      </c>
      <c r="O120" s="49">
        <v>621</v>
      </c>
      <c r="P120" s="49">
        <v>1195</v>
      </c>
      <c r="Q120" s="49">
        <v>3294</v>
      </c>
      <c r="R120" s="49">
        <v>7972</v>
      </c>
      <c r="S120" s="49">
        <v>4876.3999999999996</v>
      </c>
      <c r="T120" s="165">
        <v>18255</v>
      </c>
      <c r="U120" s="166">
        <v>6493.7</v>
      </c>
      <c r="V120" s="49">
        <v>5454</v>
      </c>
      <c r="W120" s="49">
        <v>409</v>
      </c>
      <c r="X120" s="49">
        <v>1731</v>
      </c>
      <c r="Y120" s="49">
        <v>10131</v>
      </c>
      <c r="Z120" s="49">
        <v>720</v>
      </c>
      <c r="AD120" s="59"/>
      <c r="AE120" s="59"/>
    </row>
    <row r="121" spans="1:31" s="9" customFormat="1" ht="27" customHeight="1" x14ac:dyDescent="0.2">
      <c r="A121" s="10" t="s">
        <v>52</v>
      </c>
      <c r="B121" s="150" t="e">
        <f>B120/B118</f>
        <v>#DIV/0!</v>
      </c>
      <c r="C121" s="147" t="e">
        <f t="shared" si="36"/>
        <v>#DIV/0!</v>
      </c>
      <c r="D121" s="107" t="e">
        <f t="shared" si="48"/>
        <v>#DIV/0!</v>
      </c>
      <c r="E121" s="137"/>
      <c r="F121" s="48" t="e">
        <f t="shared" ref="F121:Z121" si="49">F120/F118</f>
        <v>#DIV/0!</v>
      </c>
      <c r="G121" s="48" t="e">
        <f t="shared" si="49"/>
        <v>#DIV/0!</v>
      </c>
      <c r="H121" s="49" t="e">
        <f t="shared" si="49"/>
        <v>#DIV/0!</v>
      </c>
      <c r="I121" s="49" t="e">
        <f t="shared" si="49"/>
        <v>#DIV/0!</v>
      </c>
      <c r="J121" s="49" t="e">
        <f t="shared" si="49"/>
        <v>#DIV/0!</v>
      </c>
      <c r="K121" s="49" t="e">
        <f t="shared" si="49"/>
        <v>#DIV/0!</v>
      </c>
      <c r="L121" s="49" t="e">
        <f t="shared" si="49"/>
        <v>#DIV/0!</v>
      </c>
      <c r="M121" s="49" t="e">
        <f t="shared" si="49"/>
        <v>#DIV/0!</v>
      </c>
      <c r="N121" s="49" t="e">
        <f t="shared" si="49"/>
        <v>#DIV/0!</v>
      </c>
      <c r="O121" s="49" t="e">
        <f t="shared" si="49"/>
        <v>#DIV/0!</v>
      </c>
      <c r="P121" s="49" t="e">
        <f t="shared" si="49"/>
        <v>#DIV/0!</v>
      </c>
      <c r="Q121" s="49" t="e">
        <f t="shared" si="49"/>
        <v>#DIV/0!</v>
      </c>
      <c r="R121" s="49" t="e">
        <f t="shared" si="49"/>
        <v>#DIV/0!</v>
      </c>
      <c r="S121" s="49" t="e">
        <f t="shared" si="49"/>
        <v>#DIV/0!</v>
      </c>
      <c r="T121" s="49" t="e">
        <f t="shared" si="49"/>
        <v>#DIV/0!</v>
      </c>
      <c r="U121" s="49" t="e">
        <f t="shared" si="49"/>
        <v>#DIV/0!</v>
      </c>
      <c r="V121" s="49" t="e">
        <f t="shared" si="49"/>
        <v>#DIV/0!</v>
      </c>
      <c r="W121" s="49" t="e">
        <f t="shared" si="49"/>
        <v>#DIV/0!</v>
      </c>
      <c r="X121" s="49" t="e">
        <f t="shared" si="49"/>
        <v>#DIV/0!</v>
      </c>
      <c r="Y121" s="49" t="e">
        <f t="shared" si="49"/>
        <v>#DIV/0!</v>
      </c>
      <c r="Z121" s="49" t="e">
        <f t="shared" si="49"/>
        <v>#DIV/0!</v>
      </c>
      <c r="AD121" s="59"/>
      <c r="AE121" s="59"/>
    </row>
    <row r="122" spans="1:31" s="9" customFormat="1" ht="30" customHeight="1" x14ac:dyDescent="0.2">
      <c r="A122" s="8" t="s">
        <v>88</v>
      </c>
      <c r="B122" s="148">
        <v>37852</v>
      </c>
      <c r="C122" s="147">
        <f t="shared" si="36"/>
        <v>92996.549999999988</v>
      </c>
      <c r="D122" s="107">
        <f t="shared" si="48"/>
        <v>2.4568464017753353</v>
      </c>
      <c r="E122" s="137">
        <v>21</v>
      </c>
      <c r="F122" s="88">
        <v>5550</v>
      </c>
      <c r="G122" s="88">
        <v>1783</v>
      </c>
      <c r="H122" s="88">
        <v>6820</v>
      </c>
      <c r="I122" s="88">
        <v>4475</v>
      </c>
      <c r="J122" s="88">
        <v>2287</v>
      </c>
      <c r="K122" s="88">
        <v>6010</v>
      </c>
      <c r="L122" s="88">
        <v>4911</v>
      </c>
      <c r="M122" s="88">
        <v>3356</v>
      </c>
      <c r="N122" s="88">
        <v>7355</v>
      </c>
      <c r="O122" s="88">
        <v>540</v>
      </c>
      <c r="P122" s="88">
        <v>772</v>
      </c>
      <c r="Q122" s="88">
        <v>3294</v>
      </c>
      <c r="R122" s="88">
        <v>7484</v>
      </c>
      <c r="S122" s="88">
        <v>4820.3999999999996</v>
      </c>
      <c r="T122" s="91">
        <v>16291</v>
      </c>
      <c r="U122" s="92">
        <v>6100.15</v>
      </c>
      <c r="V122" s="88">
        <v>4632</v>
      </c>
      <c r="W122" s="88">
        <v>389</v>
      </c>
      <c r="X122" s="88">
        <v>1731</v>
      </c>
      <c r="Y122" s="88">
        <v>4306</v>
      </c>
      <c r="Z122" s="88">
        <v>90</v>
      </c>
      <c r="AD122" s="59"/>
      <c r="AE122" s="59"/>
    </row>
    <row r="123" spans="1:31" s="9" customFormat="1" ht="30" customHeight="1" x14ac:dyDescent="0.2">
      <c r="A123" s="8" t="s">
        <v>89</v>
      </c>
      <c r="B123" s="148">
        <v>10820</v>
      </c>
      <c r="C123" s="147">
        <f t="shared" si="36"/>
        <v>5255.55</v>
      </c>
      <c r="D123" s="107">
        <f t="shared" si="48"/>
        <v>0.48572550831792977</v>
      </c>
      <c r="E123" s="137">
        <v>14</v>
      </c>
      <c r="F123" s="88">
        <v>450</v>
      </c>
      <c r="G123" s="88">
        <v>28</v>
      </c>
      <c r="H123" s="88"/>
      <c r="I123" s="88">
        <v>393</v>
      </c>
      <c r="J123" s="88"/>
      <c r="K123" s="88">
        <v>224</v>
      </c>
      <c r="L123" s="88">
        <v>2240</v>
      </c>
      <c r="M123" s="88">
        <v>40</v>
      </c>
      <c r="N123" s="88"/>
      <c r="O123" s="88">
        <v>66</v>
      </c>
      <c r="P123" s="88">
        <v>230</v>
      </c>
      <c r="Q123" s="88"/>
      <c r="R123" s="88"/>
      <c r="S123" s="88">
        <v>56</v>
      </c>
      <c r="T123" s="88">
        <v>19</v>
      </c>
      <c r="U123" s="92">
        <v>148.55000000000001</v>
      </c>
      <c r="V123" s="88"/>
      <c r="W123" s="88">
        <v>20</v>
      </c>
      <c r="X123" s="88"/>
      <c r="Y123" s="88">
        <v>1041</v>
      </c>
      <c r="Z123" s="88">
        <v>300</v>
      </c>
      <c r="AD123" s="59"/>
      <c r="AE123" s="59"/>
    </row>
    <row r="124" spans="1:31" s="9" customFormat="1" ht="31.15" customHeight="1" x14ac:dyDescent="0.2">
      <c r="A124" s="8" t="s">
        <v>90</v>
      </c>
      <c r="B124" s="148">
        <v>5597</v>
      </c>
      <c r="C124" s="147">
        <f t="shared" si="36"/>
        <v>2432</v>
      </c>
      <c r="D124" s="107">
        <f t="shared" si="48"/>
        <v>0.43451849204931214</v>
      </c>
      <c r="E124" s="137">
        <v>6</v>
      </c>
      <c r="F124" s="88"/>
      <c r="G124" s="88"/>
      <c r="H124" s="88">
        <v>910</v>
      </c>
      <c r="I124" s="88"/>
      <c r="J124" s="88"/>
      <c r="K124" s="88"/>
      <c r="L124" s="88"/>
      <c r="M124" s="88">
        <v>494</v>
      </c>
      <c r="N124" s="88">
        <v>94</v>
      </c>
      <c r="O124" s="88"/>
      <c r="P124" s="88">
        <v>88</v>
      </c>
      <c r="Q124" s="88"/>
      <c r="R124" s="88">
        <v>78</v>
      </c>
      <c r="S124" s="88"/>
      <c r="T124" s="88"/>
      <c r="U124" s="88"/>
      <c r="V124" s="88"/>
      <c r="W124" s="88"/>
      <c r="X124" s="88"/>
      <c r="Y124" s="88">
        <v>768</v>
      </c>
      <c r="Z124" s="88"/>
      <c r="AD124" s="59"/>
      <c r="AE124" s="59"/>
    </row>
    <row r="125" spans="1:31" s="9" customFormat="1" ht="31.15" hidden="1" customHeight="1" x14ac:dyDescent="0.2">
      <c r="A125" s="8" t="s">
        <v>91</v>
      </c>
      <c r="B125" s="147"/>
      <c r="C125" s="147">
        <f t="shared" si="36"/>
        <v>0</v>
      </c>
      <c r="D125" s="107" t="e">
        <f t="shared" si="48"/>
        <v>#DIV/0!</v>
      </c>
      <c r="E125" s="137"/>
      <c r="F125" s="115"/>
      <c r="G125" s="115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D125" s="59"/>
      <c r="AE125" s="59"/>
    </row>
    <row r="126" spans="1:31" s="9" customFormat="1" ht="31.15" hidden="1" customHeight="1" x14ac:dyDescent="0.2">
      <c r="A126" s="8" t="s">
        <v>202</v>
      </c>
      <c r="B126" s="147"/>
      <c r="C126" s="147">
        <f t="shared" si="36"/>
        <v>0</v>
      </c>
      <c r="D126" s="107" t="e">
        <f t="shared" si="48"/>
        <v>#DIV/0!</v>
      </c>
      <c r="E126" s="137"/>
      <c r="F126" s="116"/>
      <c r="G126" s="116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D126" s="59"/>
      <c r="AE126" s="59"/>
    </row>
    <row r="127" spans="1:31" s="151" customFormat="1" ht="31.15" customHeight="1" x14ac:dyDescent="0.2">
      <c r="A127" s="192" t="s">
        <v>223</v>
      </c>
      <c r="B127" s="147"/>
      <c r="C127" s="147"/>
      <c r="D127" s="154"/>
      <c r="E127" s="193"/>
      <c r="F127" s="194"/>
      <c r="G127" s="194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D127" s="195"/>
      <c r="AE127" s="195"/>
    </row>
    <row r="128" spans="1:31" s="151" customFormat="1" ht="31.15" customHeight="1" x14ac:dyDescent="0.2">
      <c r="A128" s="8" t="s">
        <v>88</v>
      </c>
      <c r="B128" s="147"/>
      <c r="C128" s="147"/>
      <c r="D128" s="154"/>
      <c r="E128" s="193"/>
      <c r="F128" s="194"/>
      <c r="G128" s="194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D128" s="195"/>
      <c r="AE128" s="195"/>
    </row>
    <row r="129" spans="1:31" s="151" customFormat="1" ht="31.15" customHeight="1" x14ac:dyDescent="0.2">
      <c r="A129" s="8" t="s">
        <v>89</v>
      </c>
      <c r="B129" s="147"/>
      <c r="C129" s="147"/>
      <c r="D129" s="154"/>
      <c r="E129" s="193"/>
      <c r="F129" s="194"/>
      <c r="G129" s="194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D129" s="195"/>
      <c r="AE129" s="195"/>
    </row>
    <row r="130" spans="1:31" s="151" customFormat="1" ht="31.15" customHeight="1" x14ac:dyDescent="0.2">
      <c r="A130" s="8" t="s">
        <v>90</v>
      </c>
      <c r="B130" s="147"/>
      <c r="C130" s="147"/>
      <c r="D130" s="154"/>
      <c r="E130" s="193"/>
      <c r="F130" s="194"/>
      <c r="G130" s="194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D130" s="195"/>
      <c r="AE130" s="195"/>
    </row>
    <row r="131" spans="1:31" s="9" customFormat="1" ht="31.15" customHeight="1" x14ac:dyDescent="0.2">
      <c r="A131" s="19" t="s">
        <v>94</v>
      </c>
      <c r="B131" s="149">
        <f>B120/B113*10</f>
        <v>32.790659520944985</v>
      </c>
      <c r="C131" s="149">
        <f>C120/C113*10</f>
        <v>31.519423227615228</v>
      </c>
      <c r="D131" s="107">
        <f>C131/B131</f>
        <v>0.96123175587493881</v>
      </c>
      <c r="E131" s="137"/>
      <c r="F131" s="91">
        <f t="shared" ref="F131:Z131" si="50">F120/F113*10</f>
        <v>26.086956521739133</v>
      </c>
      <c r="G131" s="91">
        <f t="shared" si="50"/>
        <v>33.977485928705441</v>
      </c>
      <c r="H131" s="91">
        <f t="shared" si="50"/>
        <v>29.394871794871797</v>
      </c>
      <c r="I131" s="91">
        <f t="shared" si="50"/>
        <v>31.897404202719407</v>
      </c>
      <c r="J131" s="91">
        <f t="shared" si="50"/>
        <v>31.763888888888889</v>
      </c>
      <c r="K131" s="92">
        <f>K120/K113*10</f>
        <v>31.969230769230769</v>
      </c>
      <c r="L131" s="91">
        <f t="shared" si="50"/>
        <v>37.582474226804123</v>
      </c>
      <c r="M131" s="91">
        <f t="shared" si="50"/>
        <v>26.410940627084724</v>
      </c>
      <c r="N131" s="91">
        <f t="shared" si="50"/>
        <v>32.647676161919044</v>
      </c>
      <c r="O131" s="91">
        <f t="shared" si="50"/>
        <v>26.755708746230074</v>
      </c>
      <c r="P131" s="91">
        <f t="shared" si="50"/>
        <v>23.203883495145629</v>
      </c>
      <c r="Q131" s="91">
        <f t="shared" si="50"/>
        <v>33.373860182370819</v>
      </c>
      <c r="R131" s="91">
        <f t="shared" si="50"/>
        <v>29.427833148763384</v>
      </c>
      <c r="S131" s="91">
        <f t="shared" si="50"/>
        <v>38.007794232268118</v>
      </c>
      <c r="T131" s="91">
        <f>T120/T113*10</f>
        <v>36.119905025722197</v>
      </c>
      <c r="U131" s="91">
        <f t="shared" si="50"/>
        <v>35.976177285318556</v>
      </c>
      <c r="V131" s="91">
        <f t="shared" si="50"/>
        <v>28.964418481147106</v>
      </c>
      <c r="W131" s="91">
        <f t="shared" si="50"/>
        <v>24.939024390243905</v>
      </c>
      <c r="X131" s="91">
        <f t="shared" si="50"/>
        <v>25.270072992700729</v>
      </c>
      <c r="Y131" s="91">
        <f t="shared" si="50"/>
        <v>29.204381666186219</v>
      </c>
      <c r="Z131" s="91">
        <f t="shared" si="50"/>
        <v>24</v>
      </c>
      <c r="AD131" s="59"/>
      <c r="AE131" s="59"/>
    </row>
    <row r="132" spans="1:31" s="9" customFormat="1" ht="30" customHeight="1" x14ac:dyDescent="0.2">
      <c r="A132" s="8" t="s">
        <v>88</v>
      </c>
      <c r="B132" s="149">
        <f>B122/B114*10</f>
        <v>34.345340713183923</v>
      </c>
      <c r="C132" s="160">
        <f t="shared" ref="C132" si="51">C122/C114*10</f>
        <v>33.559434881455012</v>
      </c>
      <c r="D132" s="107">
        <f>C132/B132</f>
        <v>0.97711754155266739</v>
      </c>
      <c r="E132" s="138"/>
      <c r="F132" s="92">
        <f t="shared" ref="F132:Z132" si="52">F122/F114*10</f>
        <v>24.130434782608695</v>
      </c>
      <c r="G132" s="92">
        <f t="shared" si="52"/>
        <v>34.222648752399238</v>
      </c>
      <c r="H132" s="92">
        <f t="shared" si="52"/>
        <v>31</v>
      </c>
      <c r="I132" s="92">
        <f t="shared" si="52"/>
        <v>32.055873925501437</v>
      </c>
      <c r="J132" s="91">
        <f>J122/J114*10</f>
        <v>31.763888888888889</v>
      </c>
      <c r="K132" s="92">
        <f t="shared" si="52"/>
        <v>32.053333333333335</v>
      </c>
      <c r="L132" s="92">
        <f t="shared" si="52"/>
        <v>48.099902056807053</v>
      </c>
      <c r="M132" s="92">
        <f t="shared" si="52"/>
        <v>26.529644268774703</v>
      </c>
      <c r="N132" s="92">
        <f t="shared" si="52"/>
        <v>35.258868648130395</v>
      </c>
      <c r="O132" s="92">
        <f t="shared" si="52"/>
        <v>30</v>
      </c>
      <c r="P132" s="92">
        <f t="shared" si="52"/>
        <v>40</v>
      </c>
      <c r="Q132" s="92">
        <f t="shared" si="52"/>
        <v>33.373860182370819</v>
      </c>
      <c r="R132" s="92">
        <f t="shared" si="52"/>
        <v>31.418975650713683</v>
      </c>
      <c r="S132" s="92">
        <f t="shared" si="52"/>
        <v>38.317965023847378</v>
      </c>
      <c r="T132" s="92">
        <f t="shared" si="52"/>
        <v>40.809118236472948</v>
      </c>
      <c r="U132" s="92">
        <f t="shared" si="52"/>
        <v>37.355480710349049</v>
      </c>
      <c r="V132" s="92">
        <f t="shared" si="52"/>
        <v>31.966873706004144</v>
      </c>
      <c r="W132" s="92">
        <f t="shared" si="52"/>
        <v>25.259740259740258</v>
      </c>
      <c r="X132" s="92">
        <f t="shared" si="52"/>
        <v>25.270072992700729</v>
      </c>
      <c r="Y132" s="92">
        <f t="shared" si="52"/>
        <v>31.112716763005782</v>
      </c>
      <c r="Z132" s="92">
        <f t="shared" si="52"/>
        <v>30</v>
      </c>
      <c r="AD132" s="59"/>
      <c r="AE132" s="59"/>
    </row>
    <row r="133" spans="1:31" s="9" customFormat="1" ht="30" customHeight="1" x14ac:dyDescent="0.2">
      <c r="A133" s="8" t="s">
        <v>89</v>
      </c>
      <c r="B133" s="167">
        <v>34</v>
      </c>
      <c r="C133" s="161">
        <f t="shared" ref="C133:H133" si="53">C123/C115*10</f>
        <v>27.076506955177745</v>
      </c>
      <c r="D133" s="107">
        <f t="shared" ref="D133:D134" si="54">C133/B133</f>
        <v>0.79636785162287482</v>
      </c>
      <c r="E133" s="139"/>
      <c r="F133" s="92"/>
      <c r="G133" s="93">
        <f t="shared" si="53"/>
        <v>23.333333333333336</v>
      </c>
      <c r="H133" s="93" t="e">
        <f t="shared" si="53"/>
        <v>#DIV/0!</v>
      </c>
      <c r="I133" s="93">
        <f t="shared" ref="I133:Z133" si="55">I123/I115*10</f>
        <v>30.944881889763778</v>
      </c>
      <c r="J133" s="93" t="e">
        <f t="shared" si="55"/>
        <v>#DIV/0!</v>
      </c>
      <c r="K133" s="93">
        <f t="shared" si="55"/>
        <v>29.866666666666667</v>
      </c>
      <c r="L133" s="93">
        <f t="shared" si="55"/>
        <v>26.987951807228914</v>
      </c>
      <c r="M133" s="93">
        <f t="shared" si="55"/>
        <v>20</v>
      </c>
      <c r="N133" s="93" t="e">
        <f t="shared" si="55"/>
        <v>#DIV/0!</v>
      </c>
      <c r="O133" s="93">
        <f t="shared" si="55"/>
        <v>20</v>
      </c>
      <c r="P133" s="93">
        <f t="shared" si="55"/>
        <v>10</v>
      </c>
      <c r="Q133" s="93" t="e">
        <f t="shared" si="55"/>
        <v>#DIV/0!</v>
      </c>
      <c r="R133" s="93" t="e">
        <f t="shared" si="55"/>
        <v>#DIV/0!</v>
      </c>
      <c r="S133" s="93">
        <f t="shared" si="55"/>
        <v>22.400000000000002</v>
      </c>
      <c r="T133" s="93">
        <f t="shared" si="55"/>
        <v>11.176470588235293</v>
      </c>
      <c r="U133" s="93">
        <f t="shared" si="55"/>
        <v>67.52272727272728</v>
      </c>
      <c r="V133" s="93" t="e">
        <f t="shared" si="55"/>
        <v>#DIV/0!</v>
      </c>
      <c r="W133" s="93">
        <f t="shared" si="55"/>
        <v>20</v>
      </c>
      <c r="X133" s="93" t="e">
        <f t="shared" si="55"/>
        <v>#DIV/0!</v>
      </c>
      <c r="Y133" s="93">
        <f t="shared" si="55"/>
        <v>26.69230769230769</v>
      </c>
      <c r="Z133" s="93">
        <f t="shared" si="55"/>
        <v>20</v>
      </c>
      <c r="AD133" s="59"/>
      <c r="AE133" s="59"/>
    </row>
    <row r="134" spans="1:31" s="9" customFormat="1" ht="30" customHeight="1" x14ac:dyDescent="0.2">
      <c r="A134" s="8" t="s">
        <v>90</v>
      </c>
      <c r="B134" s="149">
        <f>B124/B116*10</f>
        <v>31.426165075800114</v>
      </c>
      <c r="C134" s="161">
        <f t="shared" ref="C134:X134" si="56">C124/C116*10</f>
        <v>30.862944162436548</v>
      </c>
      <c r="D134" s="107">
        <f t="shared" si="54"/>
        <v>0.98207796236018385</v>
      </c>
      <c r="E134" s="139"/>
      <c r="F134" s="93" t="e">
        <f t="shared" si="56"/>
        <v>#DIV/0!</v>
      </c>
      <c r="G134" s="93" t="e">
        <f t="shared" si="56"/>
        <v>#DIV/0!</v>
      </c>
      <c r="H134" s="93">
        <f>H124/H116*10</f>
        <v>29.35483870967742</v>
      </c>
      <c r="I134" s="93" t="e">
        <f t="shared" si="56"/>
        <v>#DIV/0!</v>
      </c>
      <c r="J134" s="93" t="e">
        <f t="shared" si="56"/>
        <v>#DIV/0!</v>
      </c>
      <c r="K134" s="93" t="e">
        <f t="shared" si="56"/>
        <v>#DIV/0!</v>
      </c>
      <c r="L134" s="93" t="e">
        <f t="shared" si="56"/>
        <v>#DIV/0!</v>
      </c>
      <c r="M134" s="93">
        <f t="shared" si="56"/>
        <v>28.554913294797686</v>
      </c>
      <c r="N134" s="93">
        <f t="shared" si="56"/>
        <v>36.153846153846153</v>
      </c>
      <c r="O134" s="93" t="e">
        <f t="shared" si="56"/>
        <v>#DIV/0!</v>
      </c>
      <c r="P134" s="93">
        <f t="shared" si="56"/>
        <v>40</v>
      </c>
      <c r="Q134" s="93" t="e">
        <f t="shared" si="56"/>
        <v>#DIV/0!</v>
      </c>
      <c r="R134" s="93">
        <f t="shared" si="56"/>
        <v>20</v>
      </c>
      <c r="S134" s="93" t="e">
        <f t="shared" si="56"/>
        <v>#DIV/0!</v>
      </c>
      <c r="T134" s="93" t="e">
        <f t="shared" si="56"/>
        <v>#DIV/0!</v>
      </c>
      <c r="U134" s="93" t="e">
        <f t="shared" si="56"/>
        <v>#DIV/0!</v>
      </c>
      <c r="V134" s="93" t="e">
        <f t="shared" si="56"/>
        <v>#DIV/0!</v>
      </c>
      <c r="W134" s="93" t="e">
        <f t="shared" si="56"/>
        <v>#DIV/0!</v>
      </c>
      <c r="X134" s="93" t="e">
        <f t="shared" si="56"/>
        <v>#DIV/0!</v>
      </c>
      <c r="Y134" s="93">
        <f t="shared" ref="Y134:Z134" si="57">Y124/Y116*10</f>
        <v>35.22935779816514</v>
      </c>
      <c r="Z134" s="93" t="e">
        <f t="shared" si="57"/>
        <v>#DIV/0!</v>
      </c>
      <c r="AD134" s="59"/>
      <c r="AE134" s="59"/>
    </row>
    <row r="135" spans="1:31" s="9" customFormat="1" ht="30" customHeight="1" x14ac:dyDescent="0.2">
      <c r="A135" s="8" t="s">
        <v>91</v>
      </c>
      <c r="B135" s="149"/>
      <c r="C135" s="147" t="e">
        <f>SUM(F135:Z135)</f>
        <v>#DIV/0!</v>
      </c>
      <c r="D135" s="107" t="e">
        <f>C135/B135</f>
        <v>#DIV/0!</v>
      </c>
      <c r="E135" s="137"/>
      <c r="F135" s="49" t="e">
        <f t="shared" ref="F135:Z135" si="58">F125/F117*10</f>
        <v>#DIV/0!</v>
      </c>
      <c r="G135" s="49" t="e">
        <f t="shared" si="58"/>
        <v>#DIV/0!</v>
      </c>
      <c r="H135" s="49" t="e">
        <f t="shared" si="58"/>
        <v>#DIV/0!</v>
      </c>
      <c r="I135" s="49" t="e">
        <f t="shared" si="58"/>
        <v>#DIV/0!</v>
      </c>
      <c r="J135" s="49" t="e">
        <f t="shared" si="58"/>
        <v>#DIV/0!</v>
      </c>
      <c r="K135" s="49" t="e">
        <f t="shared" si="58"/>
        <v>#DIV/0!</v>
      </c>
      <c r="L135" s="49" t="e">
        <f t="shared" si="58"/>
        <v>#DIV/0!</v>
      </c>
      <c r="M135" s="49" t="e">
        <f t="shared" si="58"/>
        <v>#DIV/0!</v>
      </c>
      <c r="N135" s="49" t="e">
        <f t="shared" si="58"/>
        <v>#DIV/0!</v>
      </c>
      <c r="O135" s="49" t="e">
        <f t="shared" si="58"/>
        <v>#DIV/0!</v>
      </c>
      <c r="P135" s="49" t="e">
        <f t="shared" si="58"/>
        <v>#DIV/0!</v>
      </c>
      <c r="Q135" s="49" t="e">
        <f t="shared" si="58"/>
        <v>#DIV/0!</v>
      </c>
      <c r="R135" s="49" t="e">
        <f t="shared" si="58"/>
        <v>#DIV/0!</v>
      </c>
      <c r="S135" s="49" t="e">
        <f t="shared" si="58"/>
        <v>#DIV/0!</v>
      </c>
      <c r="T135" s="49" t="e">
        <f t="shared" si="58"/>
        <v>#DIV/0!</v>
      </c>
      <c r="U135" s="49" t="e">
        <f t="shared" si="58"/>
        <v>#DIV/0!</v>
      </c>
      <c r="V135" s="49" t="e">
        <f t="shared" si="58"/>
        <v>#DIV/0!</v>
      </c>
      <c r="W135" s="49" t="e">
        <f t="shared" si="58"/>
        <v>#DIV/0!</v>
      </c>
      <c r="X135" s="49" t="e">
        <f t="shared" si="58"/>
        <v>#DIV/0!</v>
      </c>
      <c r="Y135" s="49" t="e">
        <f t="shared" si="58"/>
        <v>#DIV/0!</v>
      </c>
      <c r="Z135" s="49" t="e">
        <f t="shared" si="58"/>
        <v>#DIV/0!</v>
      </c>
      <c r="AD135" s="59"/>
      <c r="AE135" s="59"/>
    </row>
    <row r="136" spans="1:31" s="9" customFormat="1" ht="30" customHeight="1" x14ac:dyDescent="0.2">
      <c r="A136" s="8" t="s">
        <v>201</v>
      </c>
      <c r="B136" s="151"/>
      <c r="C136" s="147" t="e">
        <f t="shared" si="36"/>
        <v>#DIV/0!</v>
      </c>
      <c r="D136" s="107" t="e">
        <f>C136/B138</f>
        <v>#DIV/0!</v>
      </c>
      <c r="E136" s="137"/>
      <c r="F136" s="49" t="e">
        <f t="shared" ref="F136:Z136" si="59">F126/F119*10</f>
        <v>#DIV/0!</v>
      </c>
      <c r="G136" s="49" t="e">
        <f t="shared" si="59"/>
        <v>#DIV/0!</v>
      </c>
      <c r="H136" s="49" t="e">
        <f t="shared" si="59"/>
        <v>#DIV/0!</v>
      </c>
      <c r="I136" s="49" t="e">
        <f t="shared" si="59"/>
        <v>#DIV/0!</v>
      </c>
      <c r="J136" s="49" t="e">
        <f t="shared" si="59"/>
        <v>#DIV/0!</v>
      </c>
      <c r="K136" s="49" t="e">
        <f t="shared" si="59"/>
        <v>#DIV/0!</v>
      </c>
      <c r="L136" s="49" t="e">
        <f t="shared" si="59"/>
        <v>#DIV/0!</v>
      </c>
      <c r="M136" s="49" t="e">
        <f t="shared" si="59"/>
        <v>#DIV/0!</v>
      </c>
      <c r="N136" s="49" t="e">
        <f t="shared" si="59"/>
        <v>#DIV/0!</v>
      </c>
      <c r="O136" s="49" t="e">
        <f t="shared" si="59"/>
        <v>#DIV/0!</v>
      </c>
      <c r="P136" s="49" t="e">
        <f t="shared" si="59"/>
        <v>#DIV/0!</v>
      </c>
      <c r="Q136" s="49" t="e">
        <f t="shared" si="59"/>
        <v>#DIV/0!</v>
      </c>
      <c r="R136" s="49" t="e">
        <f t="shared" si="59"/>
        <v>#DIV/0!</v>
      </c>
      <c r="S136" s="49" t="e">
        <f t="shared" si="59"/>
        <v>#DIV/0!</v>
      </c>
      <c r="T136" s="49" t="e">
        <f t="shared" si="59"/>
        <v>#DIV/0!</v>
      </c>
      <c r="U136" s="49" t="e">
        <f t="shared" si="59"/>
        <v>#DIV/0!</v>
      </c>
      <c r="V136" s="49" t="e">
        <f t="shared" si="59"/>
        <v>#DIV/0!</v>
      </c>
      <c r="W136" s="49" t="e">
        <f t="shared" si="59"/>
        <v>#DIV/0!</v>
      </c>
      <c r="X136" s="49" t="e">
        <f t="shared" si="59"/>
        <v>#DIV/0!</v>
      </c>
      <c r="Y136" s="49" t="e">
        <f t="shared" si="59"/>
        <v>#DIV/0!</v>
      </c>
      <c r="Z136" s="49" t="e">
        <f t="shared" si="59"/>
        <v>#DIV/0!</v>
      </c>
      <c r="AD136" s="59"/>
      <c r="AE136" s="59"/>
    </row>
    <row r="137" spans="1:31" s="9" customFormat="1" ht="30" customHeight="1" x14ac:dyDescent="0.2">
      <c r="A137" s="8" t="s">
        <v>224</v>
      </c>
      <c r="B137" s="151"/>
      <c r="C137" s="147"/>
      <c r="D137" s="107"/>
      <c r="E137" s="137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D137" s="59"/>
      <c r="AE137" s="59"/>
    </row>
    <row r="138" spans="1:31" s="9" customFormat="1" ht="30" customHeight="1" x14ac:dyDescent="0.2">
      <c r="A138" s="24" t="s">
        <v>140</v>
      </c>
      <c r="B138" s="149"/>
      <c r="C138" s="147">
        <f t="shared" si="36"/>
        <v>34471.1</v>
      </c>
      <c r="D138" s="107" t="e">
        <f>C138/B139</f>
        <v>#DIV/0!</v>
      </c>
      <c r="E138" s="137">
        <v>21</v>
      </c>
      <c r="F138" s="49">
        <v>2300</v>
      </c>
      <c r="G138" s="49">
        <v>533</v>
      </c>
      <c r="H138" s="49">
        <v>3750</v>
      </c>
      <c r="I138" s="49">
        <v>1618</v>
      </c>
      <c r="J138" s="49">
        <v>720</v>
      </c>
      <c r="K138" s="49">
        <v>1340</v>
      </c>
      <c r="L138" s="49">
        <v>813</v>
      </c>
      <c r="M138" s="49">
        <v>1489</v>
      </c>
      <c r="N138" s="49">
        <v>3335</v>
      </c>
      <c r="O138" s="91">
        <v>232.1</v>
      </c>
      <c r="P138" s="49">
        <v>515</v>
      </c>
      <c r="Q138" s="49">
        <v>947</v>
      </c>
      <c r="R138" s="49">
        <v>2709</v>
      </c>
      <c r="S138" s="49">
        <v>1283</v>
      </c>
      <c r="T138" s="49">
        <v>4801</v>
      </c>
      <c r="U138" s="49">
        <v>1585</v>
      </c>
      <c r="V138" s="49">
        <v>1883</v>
      </c>
      <c r="W138" s="49">
        <v>164</v>
      </c>
      <c r="X138" s="49">
        <v>685</v>
      </c>
      <c r="Y138" s="49">
        <v>3469</v>
      </c>
      <c r="Z138" s="49">
        <v>300</v>
      </c>
      <c r="AD138" s="59"/>
      <c r="AE138" s="59"/>
    </row>
    <row r="139" spans="1:31" s="9" customFormat="1" ht="30" customHeight="1" x14ac:dyDescent="0.2">
      <c r="A139" s="24" t="s">
        <v>95</v>
      </c>
      <c r="B139" s="152"/>
      <c r="C139" s="147">
        <f>SUM(F139:Z139)</f>
        <v>1212</v>
      </c>
      <c r="D139" s="107" t="e">
        <f t="shared" si="48"/>
        <v>#DIV/0!</v>
      </c>
      <c r="E139" s="137">
        <v>21</v>
      </c>
      <c r="F139" s="94">
        <f>(F113-F138)/2</f>
        <v>0</v>
      </c>
      <c r="G139" s="94">
        <f>(G113-G138)/2</f>
        <v>0</v>
      </c>
      <c r="H139" s="94">
        <f t="shared" ref="H139:Y139" si="60">(H113-H138)/2</f>
        <v>75</v>
      </c>
      <c r="I139" s="94">
        <f t="shared" si="60"/>
        <v>0</v>
      </c>
      <c r="J139" s="94">
        <f t="shared" si="60"/>
        <v>0</v>
      </c>
      <c r="K139" s="94">
        <f t="shared" si="60"/>
        <v>305</v>
      </c>
      <c r="L139" s="94">
        <f t="shared" si="60"/>
        <v>563.5</v>
      </c>
      <c r="M139" s="94">
        <f t="shared" si="60"/>
        <v>5</v>
      </c>
      <c r="N139" s="94">
        <f t="shared" si="60"/>
        <v>0</v>
      </c>
      <c r="O139" s="94">
        <f t="shared" si="60"/>
        <v>0</v>
      </c>
      <c r="P139" s="94">
        <f t="shared" si="60"/>
        <v>0</v>
      </c>
      <c r="Q139" s="94">
        <f t="shared" si="60"/>
        <v>20</v>
      </c>
      <c r="R139" s="94">
        <f t="shared" si="60"/>
        <v>0</v>
      </c>
      <c r="S139" s="94">
        <f t="shared" si="60"/>
        <v>0</v>
      </c>
      <c r="T139" s="94">
        <f t="shared" si="60"/>
        <v>126.5</v>
      </c>
      <c r="U139" s="94">
        <f t="shared" si="60"/>
        <v>110</v>
      </c>
      <c r="V139" s="94">
        <f t="shared" si="60"/>
        <v>0</v>
      </c>
      <c r="W139" s="94">
        <f t="shared" si="60"/>
        <v>0</v>
      </c>
      <c r="X139" s="94">
        <f t="shared" si="60"/>
        <v>0</v>
      </c>
      <c r="Y139" s="94">
        <f t="shared" si="60"/>
        <v>0</v>
      </c>
      <c r="Z139" s="94">
        <v>7</v>
      </c>
      <c r="AD139" s="59"/>
      <c r="AE139" s="59"/>
    </row>
    <row r="140" spans="1:31" s="9" customFormat="1" ht="30" customHeight="1" x14ac:dyDescent="0.2">
      <c r="A140" s="24"/>
      <c r="B140" s="152"/>
      <c r="C140" s="147">
        <f>C113/21</f>
        <v>1756.242857142857</v>
      </c>
      <c r="D140" s="147"/>
      <c r="E140" s="147"/>
      <c r="F140" s="147">
        <f t="shared" ref="F140:Z140" si="61">F113/21</f>
        <v>109.52380952380952</v>
      </c>
      <c r="G140" s="147">
        <f t="shared" si="61"/>
        <v>25.38095238095238</v>
      </c>
      <c r="H140" s="147">
        <f t="shared" si="61"/>
        <v>185.71428571428572</v>
      </c>
      <c r="I140" s="147">
        <f t="shared" si="61"/>
        <v>77.047619047619051</v>
      </c>
      <c r="J140" s="147">
        <f t="shared" si="61"/>
        <v>34.285714285714285</v>
      </c>
      <c r="K140" s="147">
        <f t="shared" si="61"/>
        <v>92.857142857142861</v>
      </c>
      <c r="L140" s="147">
        <f t="shared" si="61"/>
        <v>92.38095238095238</v>
      </c>
      <c r="M140" s="147">
        <f t="shared" si="61"/>
        <v>71.38095238095238</v>
      </c>
      <c r="N140" s="147">
        <f t="shared" si="61"/>
        <v>158.8095238095238</v>
      </c>
      <c r="O140" s="147">
        <f t="shared" si="61"/>
        <v>11.052380952380952</v>
      </c>
      <c r="P140" s="147">
        <f t="shared" si="61"/>
        <v>24.523809523809526</v>
      </c>
      <c r="Q140" s="147">
        <f t="shared" si="61"/>
        <v>47</v>
      </c>
      <c r="R140" s="147">
        <f t="shared" si="61"/>
        <v>129</v>
      </c>
      <c r="S140" s="147">
        <f t="shared" si="61"/>
        <v>61.095238095238095</v>
      </c>
      <c r="T140" s="147">
        <f t="shared" si="61"/>
        <v>240.66666666666666</v>
      </c>
      <c r="U140" s="147">
        <f t="shared" si="61"/>
        <v>85.952380952380949</v>
      </c>
      <c r="V140" s="147">
        <f t="shared" si="61"/>
        <v>89.666666666666671</v>
      </c>
      <c r="W140" s="147">
        <f t="shared" si="61"/>
        <v>7.8095238095238093</v>
      </c>
      <c r="X140" s="147">
        <f t="shared" si="61"/>
        <v>32.61904761904762</v>
      </c>
      <c r="Y140" s="147">
        <f t="shared" si="61"/>
        <v>165.1904761904762</v>
      </c>
      <c r="Z140" s="147">
        <f t="shared" si="61"/>
        <v>14.285714285714286</v>
      </c>
      <c r="AD140" s="59"/>
      <c r="AE140" s="59"/>
    </row>
    <row r="141" spans="1:31" s="9" customFormat="1" ht="30" customHeight="1" x14ac:dyDescent="0.2">
      <c r="A141" s="19" t="s">
        <v>96</v>
      </c>
      <c r="B141" s="148">
        <v>185</v>
      </c>
      <c r="C141" s="147">
        <f t="shared" si="36"/>
        <v>232</v>
      </c>
      <c r="D141" s="107">
        <f t="shared" si="48"/>
        <v>1.2540540540540541</v>
      </c>
      <c r="E141" s="137">
        <v>16</v>
      </c>
      <c r="F141" s="115"/>
      <c r="G141" s="115">
        <v>8</v>
      </c>
      <c r="H141" s="49"/>
      <c r="I141" s="49">
        <v>16</v>
      </c>
      <c r="J141" s="49"/>
      <c r="K141" s="49">
        <v>49</v>
      </c>
      <c r="L141" s="49">
        <v>20</v>
      </c>
      <c r="M141" s="49">
        <v>5</v>
      </c>
      <c r="N141" s="49">
        <v>14</v>
      </c>
      <c r="O141" s="49"/>
      <c r="P141" s="49">
        <v>4</v>
      </c>
      <c r="Q141" s="49">
        <v>8</v>
      </c>
      <c r="R141" s="49">
        <v>8</v>
      </c>
      <c r="S141" s="49">
        <v>16</v>
      </c>
      <c r="T141" s="49">
        <v>39</v>
      </c>
      <c r="U141" s="49">
        <v>7</v>
      </c>
      <c r="V141" s="49">
        <v>4</v>
      </c>
      <c r="W141" s="49"/>
      <c r="X141" s="49">
        <v>4</v>
      </c>
      <c r="Y141" s="49">
        <v>15</v>
      </c>
      <c r="Z141" s="49">
        <v>15</v>
      </c>
      <c r="AD141" s="59"/>
      <c r="AE141" s="59"/>
    </row>
    <row r="142" spans="1:31" s="9" customFormat="1" ht="30" hidden="1" customHeight="1" x14ac:dyDescent="0.2">
      <c r="A142" s="19" t="s">
        <v>97</v>
      </c>
      <c r="B142" s="149"/>
      <c r="C142" s="147">
        <f t="shared" si="36"/>
        <v>0</v>
      </c>
      <c r="D142" s="107" t="e">
        <f t="shared" si="48"/>
        <v>#DIV/0!</v>
      </c>
      <c r="E142" s="137"/>
      <c r="F142" s="100"/>
      <c r="G142" s="100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D142" s="59"/>
      <c r="AE142" s="59"/>
    </row>
    <row r="143" spans="1:31" s="9" customFormat="1" ht="30" hidden="1" customHeight="1" x14ac:dyDescent="0.2">
      <c r="A143" s="8" t="s">
        <v>98</v>
      </c>
      <c r="B143" s="148">
        <v>5700</v>
      </c>
      <c r="C143" s="147">
        <f t="shared" si="36"/>
        <v>4658</v>
      </c>
      <c r="D143" s="107">
        <f t="shared" si="48"/>
        <v>0.81719298245614036</v>
      </c>
      <c r="E143" s="137"/>
      <c r="F143" s="94">
        <v>68</v>
      </c>
      <c r="G143" s="94">
        <v>77</v>
      </c>
      <c r="H143" s="94">
        <v>662</v>
      </c>
      <c r="I143" s="94">
        <v>313</v>
      </c>
      <c r="J143" s="94">
        <v>5</v>
      </c>
      <c r="K143" s="94">
        <v>141</v>
      </c>
      <c r="L143" s="94">
        <v>421</v>
      </c>
      <c r="M143" s="94">
        <v>649</v>
      </c>
      <c r="N143" s="94">
        <v>244</v>
      </c>
      <c r="O143" s="94">
        <v>68</v>
      </c>
      <c r="P143" s="94">
        <v>294</v>
      </c>
      <c r="Q143" s="94">
        <v>294</v>
      </c>
      <c r="R143" s="94">
        <v>13</v>
      </c>
      <c r="S143" s="94">
        <v>470</v>
      </c>
      <c r="T143" s="94">
        <v>120</v>
      </c>
      <c r="U143" s="94">
        <v>23</v>
      </c>
      <c r="V143" s="94">
        <v>115</v>
      </c>
      <c r="W143" s="94">
        <v>30</v>
      </c>
      <c r="X143" s="94">
        <v>281</v>
      </c>
      <c r="Y143" s="94">
        <v>368</v>
      </c>
      <c r="Z143" s="94">
        <v>2</v>
      </c>
      <c r="AD143" s="59"/>
      <c r="AE143" s="59"/>
    </row>
    <row r="144" spans="1:31" s="9" customFormat="1" ht="27" hidden="1" customHeight="1" x14ac:dyDescent="0.2">
      <c r="A144" s="10" t="s">
        <v>99</v>
      </c>
      <c r="B144" s="147"/>
      <c r="C144" s="147">
        <f t="shared" si="36"/>
        <v>0</v>
      </c>
      <c r="D144" s="107"/>
      <c r="E144" s="137"/>
      <c r="F144" s="94"/>
      <c r="G144" s="94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1.9" hidden="1" customHeight="1" outlineLevel="1" x14ac:dyDescent="0.2">
      <c r="A145" s="10" t="s">
        <v>100</v>
      </c>
      <c r="B145" s="148">
        <v>5178</v>
      </c>
      <c r="C145" s="147">
        <f t="shared" si="36"/>
        <v>4600</v>
      </c>
      <c r="D145" s="107">
        <f>C145/B145</f>
        <v>0.88837388953263807</v>
      </c>
      <c r="E145" s="137"/>
      <c r="F145" s="94">
        <v>68</v>
      </c>
      <c r="G145" s="94">
        <v>77</v>
      </c>
      <c r="H145" s="94">
        <v>662</v>
      </c>
      <c r="I145" s="94">
        <v>313</v>
      </c>
      <c r="J145" s="94">
        <v>5</v>
      </c>
      <c r="K145" s="94">
        <v>141</v>
      </c>
      <c r="L145" s="94">
        <v>421</v>
      </c>
      <c r="M145" s="94">
        <v>649</v>
      </c>
      <c r="N145" s="94">
        <v>244</v>
      </c>
      <c r="O145" s="94">
        <v>68</v>
      </c>
      <c r="P145" s="94">
        <v>294</v>
      </c>
      <c r="Q145" s="94">
        <v>294</v>
      </c>
      <c r="R145" s="94">
        <v>13</v>
      </c>
      <c r="S145" s="94">
        <v>470</v>
      </c>
      <c r="T145" s="94">
        <v>120</v>
      </c>
      <c r="U145" s="94">
        <v>23</v>
      </c>
      <c r="V145" s="94">
        <v>57</v>
      </c>
      <c r="W145" s="94">
        <v>30</v>
      </c>
      <c r="X145" s="94">
        <v>281</v>
      </c>
      <c r="Y145" s="94">
        <v>368</v>
      </c>
      <c r="Z145" s="94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101</v>
      </c>
      <c r="B146" s="147">
        <v>5060</v>
      </c>
      <c r="C146" s="147">
        <f t="shared" si="36"/>
        <v>0</v>
      </c>
      <c r="D146" s="107">
        <f>C146/B146</f>
        <v>0</v>
      </c>
      <c r="E146" s="137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27.75" hidden="1" customHeight="1" x14ac:dyDescent="0.2">
      <c r="A147" s="10" t="s">
        <v>172</v>
      </c>
      <c r="B147" s="153">
        <f>B146/B145</f>
        <v>0.97721127848590195</v>
      </c>
      <c r="C147" s="147">
        <f t="shared" si="36"/>
        <v>0</v>
      </c>
      <c r="D147" s="107">
        <f>C147/B147</f>
        <v>0</v>
      </c>
      <c r="E147" s="137"/>
      <c r="F147" s="78">
        <f>F146/F145</f>
        <v>0</v>
      </c>
      <c r="G147" s="78">
        <f t="shared" ref="G147:Z147" si="62">G146/G145</f>
        <v>0</v>
      </c>
      <c r="H147" s="78">
        <f t="shared" si="62"/>
        <v>0</v>
      </c>
      <c r="I147" s="78">
        <f t="shared" si="62"/>
        <v>0</v>
      </c>
      <c r="J147" s="78">
        <f t="shared" si="62"/>
        <v>0</v>
      </c>
      <c r="K147" s="78">
        <f t="shared" si="62"/>
        <v>0</v>
      </c>
      <c r="L147" s="78">
        <f t="shared" si="62"/>
        <v>0</v>
      </c>
      <c r="M147" s="78">
        <f t="shared" si="62"/>
        <v>0</v>
      </c>
      <c r="N147" s="78">
        <f t="shared" si="62"/>
        <v>0</v>
      </c>
      <c r="O147" s="78">
        <f t="shared" si="62"/>
        <v>0</v>
      </c>
      <c r="P147" s="78">
        <f t="shared" si="62"/>
        <v>0</v>
      </c>
      <c r="Q147" s="78">
        <f t="shared" si="62"/>
        <v>0</v>
      </c>
      <c r="R147" s="78">
        <f t="shared" si="62"/>
        <v>0</v>
      </c>
      <c r="S147" s="78">
        <f t="shared" si="62"/>
        <v>0</v>
      </c>
      <c r="T147" s="78">
        <f t="shared" si="62"/>
        <v>0</v>
      </c>
      <c r="U147" s="78">
        <f t="shared" si="62"/>
        <v>0</v>
      </c>
      <c r="V147" s="78">
        <f t="shared" si="62"/>
        <v>0</v>
      </c>
      <c r="W147" s="78">
        <f t="shared" si="62"/>
        <v>0</v>
      </c>
      <c r="X147" s="78">
        <f t="shared" si="62"/>
        <v>0</v>
      </c>
      <c r="Y147" s="78">
        <f t="shared" si="62"/>
        <v>0</v>
      </c>
      <c r="Z147" s="78">
        <f t="shared" si="62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52"/>
      <c r="C148" s="147">
        <f t="shared" si="36"/>
        <v>4600</v>
      </c>
      <c r="D148" s="107"/>
      <c r="E148" s="137"/>
      <c r="F148" s="95">
        <v>68</v>
      </c>
      <c r="G148" s="95">
        <f t="shared" ref="G148:Z148" si="63">G145-G146</f>
        <v>77</v>
      </c>
      <c r="H148" s="95">
        <f t="shared" si="63"/>
        <v>662</v>
      </c>
      <c r="I148" s="95">
        <f t="shared" si="63"/>
        <v>313</v>
      </c>
      <c r="J148" s="95">
        <f t="shared" si="63"/>
        <v>5</v>
      </c>
      <c r="K148" s="95">
        <f t="shared" si="63"/>
        <v>141</v>
      </c>
      <c r="L148" s="95">
        <f>L145-L146-L144</f>
        <v>421</v>
      </c>
      <c r="M148" s="95">
        <f t="shared" si="63"/>
        <v>649</v>
      </c>
      <c r="N148" s="95">
        <f t="shared" si="63"/>
        <v>244</v>
      </c>
      <c r="O148" s="95">
        <f t="shared" si="63"/>
        <v>68</v>
      </c>
      <c r="P148" s="95">
        <f>P145-P146</f>
        <v>294</v>
      </c>
      <c r="Q148" s="95">
        <f t="shared" si="63"/>
        <v>294</v>
      </c>
      <c r="R148" s="95">
        <f t="shared" si="63"/>
        <v>13</v>
      </c>
      <c r="S148" s="95">
        <f>S145-S146</f>
        <v>470</v>
      </c>
      <c r="T148" s="95">
        <f t="shared" si="63"/>
        <v>120</v>
      </c>
      <c r="U148" s="95">
        <f>U145-U146</f>
        <v>23</v>
      </c>
      <c r="V148" s="95">
        <f t="shared" si="63"/>
        <v>57</v>
      </c>
      <c r="W148" s="95">
        <f>W145-W146</f>
        <v>30</v>
      </c>
      <c r="X148" s="95">
        <f t="shared" si="63"/>
        <v>281</v>
      </c>
      <c r="Y148" s="95">
        <f t="shared" si="63"/>
        <v>368</v>
      </c>
      <c r="Z148" s="95">
        <f t="shared" si="63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175</v>
      </c>
      <c r="B149" s="147"/>
      <c r="C149" s="147">
        <f t="shared" si="36"/>
        <v>0</v>
      </c>
      <c r="D149" s="102" t="e">
        <f>C149/B149</f>
        <v>#DIV/0!</v>
      </c>
      <c r="E149" s="140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9" t="s">
        <v>102</v>
      </c>
      <c r="B150" s="147">
        <v>122635.5</v>
      </c>
      <c r="C150" s="147">
        <f t="shared" si="36"/>
        <v>0</v>
      </c>
      <c r="D150" s="107">
        <f>C150/B150</f>
        <v>0</v>
      </c>
      <c r="E150" s="137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1.15" hidden="1" customHeight="1" x14ac:dyDescent="0.2">
      <c r="A151" s="10" t="s">
        <v>52</v>
      </c>
      <c r="B151" s="154" t="e">
        <f>B150/B149</f>
        <v>#DIV/0!</v>
      </c>
      <c r="C151" s="147" t="e">
        <f t="shared" si="36"/>
        <v>#DIV/0!</v>
      </c>
      <c r="D151" s="107"/>
      <c r="E151" s="137"/>
      <c r="F151" s="90" t="e">
        <f t="shared" ref="F151:Z151" si="64">F150/F149</f>
        <v>#DIV/0!</v>
      </c>
      <c r="G151" s="90" t="e">
        <f t="shared" si="64"/>
        <v>#DIV/0!</v>
      </c>
      <c r="H151" s="49" t="e">
        <f t="shared" si="64"/>
        <v>#DIV/0!</v>
      </c>
      <c r="I151" s="49" t="e">
        <f t="shared" si="64"/>
        <v>#DIV/0!</v>
      </c>
      <c r="J151" s="49" t="e">
        <f t="shared" si="64"/>
        <v>#DIV/0!</v>
      </c>
      <c r="K151" s="49" t="e">
        <f t="shared" si="64"/>
        <v>#DIV/0!</v>
      </c>
      <c r="L151" s="49" t="e">
        <f t="shared" si="64"/>
        <v>#DIV/0!</v>
      </c>
      <c r="M151" s="49" t="e">
        <f t="shared" si="64"/>
        <v>#DIV/0!</v>
      </c>
      <c r="N151" s="49" t="e">
        <f t="shared" si="64"/>
        <v>#DIV/0!</v>
      </c>
      <c r="O151" s="49" t="e">
        <f t="shared" si="64"/>
        <v>#DIV/0!</v>
      </c>
      <c r="P151" s="49" t="e">
        <f t="shared" si="64"/>
        <v>#DIV/0!</v>
      </c>
      <c r="Q151" s="49" t="e">
        <f t="shared" si="64"/>
        <v>#DIV/0!</v>
      </c>
      <c r="R151" s="49" t="e">
        <f t="shared" si="64"/>
        <v>#DIV/0!</v>
      </c>
      <c r="S151" s="49" t="e">
        <f t="shared" si="64"/>
        <v>#DIV/0!</v>
      </c>
      <c r="T151" s="49" t="e">
        <f t="shared" si="64"/>
        <v>#DIV/0!</v>
      </c>
      <c r="U151" s="49" t="e">
        <f t="shared" si="64"/>
        <v>#DIV/0!</v>
      </c>
      <c r="V151" s="49" t="e">
        <f t="shared" si="64"/>
        <v>#DIV/0!</v>
      </c>
      <c r="W151" s="49" t="e">
        <f t="shared" si="64"/>
        <v>#DIV/0!</v>
      </c>
      <c r="X151" s="49" t="e">
        <f t="shared" si="64"/>
        <v>#DIV/0!</v>
      </c>
      <c r="Y151" s="49" t="e">
        <f t="shared" si="64"/>
        <v>#DIV/0!</v>
      </c>
      <c r="Z151" s="49" t="e">
        <f t="shared" si="64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55">
        <f>B150/B146*10</f>
        <v>242.36264822134387</v>
      </c>
      <c r="C152" s="147" t="e">
        <f t="shared" si="36"/>
        <v>#DIV/0!</v>
      </c>
      <c r="D152" s="107" t="e">
        <f>C152/B152</f>
        <v>#DIV/0!</v>
      </c>
      <c r="E152" s="137"/>
      <c r="F152" s="91" t="e">
        <f t="shared" ref="F152" si="65">F150/F146*10</f>
        <v>#DIV/0!</v>
      </c>
      <c r="G152" s="91" t="e">
        <f t="shared" ref="G152:H152" si="66">G150/G146*10</f>
        <v>#DIV/0!</v>
      </c>
      <c r="H152" s="91" t="e">
        <f t="shared" si="66"/>
        <v>#DIV/0!</v>
      </c>
      <c r="I152" s="91" t="e">
        <f>I150/I146*10</f>
        <v>#DIV/0!</v>
      </c>
      <c r="J152" s="91" t="e">
        <f>J150/J146*10</f>
        <v>#DIV/0!</v>
      </c>
      <c r="K152" s="91" t="e">
        <f>K150/K146*10</f>
        <v>#DIV/0!</v>
      </c>
      <c r="L152" s="91" t="e">
        <f>L150/L146*10</f>
        <v>#DIV/0!</v>
      </c>
      <c r="M152" s="91" t="e">
        <f>M150/M146*10</f>
        <v>#DIV/0!</v>
      </c>
      <c r="N152" s="91" t="e">
        <f t="shared" ref="N152:S152" si="67">N150/N146*10</f>
        <v>#DIV/0!</v>
      </c>
      <c r="O152" s="91" t="e">
        <f t="shared" si="67"/>
        <v>#DIV/0!</v>
      </c>
      <c r="P152" s="91" t="e">
        <f t="shared" si="67"/>
        <v>#DIV/0!</v>
      </c>
      <c r="Q152" s="91" t="e">
        <f t="shared" si="67"/>
        <v>#DIV/0!</v>
      </c>
      <c r="R152" s="91" t="e">
        <f t="shared" si="67"/>
        <v>#DIV/0!</v>
      </c>
      <c r="S152" s="91" t="e">
        <f t="shared" si="67"/>
        <v>#DIV/0!</v>
      </c>
      <c r="T152" s="91" t="e">
        <f>T150/T146*10</f>
        <v>#DIV/0!</v>
      </c>
      <c r="U152" s="91" t="e">
        <f>U150/U146*10</f>
        <v>#DIV/0!</v>
      </c>
      <c r="V152" s="91" t="e">
        <f t="shared" ref="V152:W152" si="68">V150/V146*10</f>
        <v>#DIV/0!</v>
      </c>
      <c r="W152" s="91" t="e">
        <f t="shared" si="68"/>
        <v>#DIV/0!</v>
      </c>
      <c r="X152" s="91" t="e">
        <f>X150/X146*10</f>
        <v>#DIV/0!</v>
      </c>
      <c r="Y152" s="91" t="e">
        <f>Y150/Y146*10</f>
        <v>#DIV/0!</v>
      </c>
      <c r="Z152" s="91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103</v>
      </c>
      <c r="B153" s="156">
        <v>961.5</v>
      </c>
      <c r="C153" s="147">
        <f t="shared" si="36"/>
        <v>911.1450000000001</v>
      </c>
      <c r="D153" s="107"/>
      <c r="E153" s="137"/>
      <c r="F153" s="94">
        <v>24.2</v>
      </c>
      <c r="G153" s="94">
        <v>51.5</v>
      </c>
      <c r="H153" s="49">
        <v>111.3</v>
      </c>
      <c r="I153" s="49"/>
      <c r="J153" s="49">
        <v>48.545000000000002</v>
      </c>
      <c r="K153" s="49">
        <v>35</v>
      </c>
      <c r="L153" s="49">
        <v>127</v>
      </c>
      <c r="M153" s="49">
        <v>69</v>
      </c>
      <c r="N153" s="49">
        <v>56</v>
      </c>
      <c r="O153" s="49">
        <v>24</v>
      </c>
      <c r="P153" s="49">
        <v>101</v>
      </c>
      <c r="Q153" s="49">
        <v>101</v>
      </c>
      <c r="R153" s="49"/>
      <c r="S153" s="91">
        <v>5.6</v>
      </c>
      <c r="T153" s="49">
        <v>10</v>
      </c>
      <c r="U153" s="49">
        <v>30</v>
      </c>
      <c r="V153" s="49"/>
      <c r="W153" s="49">
        <v>1</v>
      </c>
      <c r="X153" s="49">
        <v>65</v>
      </c>
      <c r="Y153" s="49">
        <v>48</v>
      </c>
      <c r="Z153" s="49">
        <v>3</v>
      </c>
      <c r="AD153" s="59"/>
      <c r="AE153" s="59"/>
    </row>
    <row r="154" spans="1:31" s="9" customFormat="1" ht="30" hidden="1" customHeight="1" x14ac:dyDescent="0.2">
      <c r="A154" s="8" t="s">
        <v>104</v>
      </c>
      <c r="B154" s="157"/>
      <c r="C154" s="147">
        <f t="shared" si="36"/>
        <v>141</v>
      </c>
      <c r="D154" s="18"/>
      <c r="E154" s="141"/>
      <c r="F154" s="96"/>
      <c r="G154" s="96"/>
      <c r="H154" s="49"/>
      <c r="I154" s="49"/>
      <c r="J154" s="49"/>
      <c r="K154" s="49"/>
      <c r="L154" s="49">
        <v>139</v>
      </c>
      <c r="M154" s="49"/>
      <c r="N154" s="49"/>
      <c r="O154" s="49">
        <v>2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D154" s="59"/>
      <c r="AE154" s="59"/>
    </row>
    <row r="155" spans="1:31" s="9" customFormat="1" ht="30" hidden="1" customHeight="1" x14ac:dyDescent="0.2">
      <c r="A155" s="8" t="s">
        <v>85</v>
      </c>
      <c r="B155" s="157">
        <v>48</v>
      </c>
      <c r="C155" s="147">
        <f t="shared" si="36"/>
        <v>0</v>
      </c>
      <c r="D155" s="18"/>
      <c r="E155" s="141"/>
      <c r="F155" s="96"/>
      <c r="G155" s="96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D155" s="59"/>
      <c r="AE155" s="59"/>
    </row>
    <row r="156" spans="1:31" s="9" customFormat="1" ht="30" hidden="1" customHeight="1" outlineLevel="1" x14ac:dyDescent="0.2">
      <c r="A156" s="8" t="s">
        <v>105</v>
      </c>
      <c r="B156" s="152">
        <v>900.1</v>
      </c>
      <c r="C156" s="147">
        <f t="shared" si="36"/>
        <v>901.44500000000005</v>
      </c>
      <c r="D156" s="107"/>
      <c r="E156" s="137"/>
      <c r="F156" s="94">
        <v>24</v>
      </c>
      <c r="G156" s="94">
        <v>52</v>
      </c>
      <c r="H156" s="94">
        <v>111.3</v>
      </c>
      <c r="I156" s="94"/>
      <c r="J156" s="94">
        <v>48.545000000000002</v>
      </c>
      <c r="K156" s="94">
        <v>35</v>
      </c>
      <c r="L156" s="94">
        <v>139</v>
      </c>
      <c r="M156" s="94">
        <v>69</v>
      </c>
      <c r="N156" s="94">
        <v>56</v>
      </c>
      <c r="O156" s="94">
        <v>2</v>
      </c>
      <c r="P156" s="94">
        <v>101</v>
      </c>
      <c r="Q156" s="94">
        <v>101</v>
      </c>
      <c r="R156" s="94"/>
      <c r="S156" s="145">
        <v>5.6</v>
      </c>
      <c r="T156" s="94">
        <v>10</v>
      </c>
      <c r="U156" s="94">
        <v>30</v>
      </c>
      <c r="V156" s="94"/>
      <c r="W156" s="94">
        <v>1</v>
      </c>
      <c r="X156" s="94">
        <v>65</v>
      </c>
      <c r="Y156" s="94">
        <v>48</v>
      </c>
      <c r="Z156" s="94">
        <v>3</v>
      </c>
      <c r="AD156" s="59"/>
      <c r="AE156" s="59"/>
    </row>
    <row r="157" spans="1:31" s="9" customFormat="1" ht="30" customHeight="1" outlineLevel="1" x14ac:dyDescent="0.2">
      <c r="A157" s="24" t="s">
        <v>163</v>
      </c>
      <c r="B157" s="147"/>
      <c r="C157" s="147">
        <f t="shared" si="36"/>
        <v>52</v>
      </c>
      <c r="D157" s="107" t="e">
        <f t="shared" ref="D157:D162" si="69">C157/B157</f>
        <v>#DIV/0!</v>
      </c>
      <c r="E157" s="137">
        <v>3</v>
      </c>
      <c r="F157" s="49"/>
      <c r="G157" s="49"/>
      <c r="H157" s="49"/>
      <c r="I157" s="49"/>
      <c r="J157" s="49"/>
      <c r="K157" s="49"/>
      <c r="L157" s="49">
        <v>14</v>
      </c>
      <c r="M157" s="49"/>
      <c r="N157" s="49">
        <v>8</v>
      </c>
      <c r="O157" s="49"/>
      <c r="P157" s="49"/>
      <c r="Q157" s="49"/>
      <c r="R157" s="49"/>
      <c r="S157" s="49"/>
      <c r="T157" s="49"/>
      <c r="U157" s="49">
        <v>4</v>
      </c>
      <c r="V157" s="49"/>
      <c r="W157" s="49"/>
      <c r="X157" s="49"/>
      <c r="Y157" s="49">
        <v>26</v>
      </c>
      <c r="Z157" s="49"/>
      <c r="AD157" s="59"/>
      <c r="AE157" s="59"/>
    </row>
    <row r="158" spans="1:31" s="9" customFormat="1" ht="30" hidden="1" customHeight="1" x14ac:dyDescent="0.2">
      <c r="A158" s="10" t="s">
        <v>172</v>
      </c>
      <c r="B158" s="153"/>
      <c r="C158" s="147" t="e">
        <f t="shared" si="36"/>
        <v>#DIV/0!</v>
      </c>
      <c r="D158" s="107" t="e">
        <f t="shared" si="69"/>
        <v>#DIV/0!</v>
      </c>
      <c r="E158" s="137"/>
      <c r="F158" s="90">
        <f t="shared" ref="F158:L158" si="70">F157/F156</f>
        <v>0</v>
      </c>
      <c r="G158" s="90">
        <f t="shared" si="70"/>
        <v>0</v>
      </c>
      <c r="H158" s="90">
        <f t="shared" si="70"/>
        <v>0</v>
      </c>
      <c r="I158" s="90" t="e">
        <f t="shared" si="70"/>
        <v>#DIV/0!</v>
      </c>
      <c r="J158" s="90">
        <f t="shared" si="70"/>
        <v>0</v>
      </c>
      <c r="K158" s="90">
        <f t="shared" si="70"/>
        <v>0</v>
      </c>
      <c r="L158" s="90">
        <f t="shared" si="70"/>
        <v>0.10071942446043165</v>
      </c>
      <c r="M158" s="90">
        <f t="shared" ref="M158:Z158" si="71">M157/M156</f>
        <v>0</v>
      </c>
      <c r="N158" s="90">
        <f t="shared" si="71"/>
        <v>0.14285714285714285</v>
      </c>
      <c r="O158" s="90">
        <f t="shared" si="71"/>
        <v>0</v>
      </c>
      <c r="P158" s="90">
        <f t="shared" si="71"/>
        <v>0</v>
      </c>
      <c r="Q158" s="90">
        <f t="shared" si="71"/>
        <v>0</v>
      </c>
      <c r="R158" s="90" t="e">
        <f>R157/R156</f>
        <v>#DIV/0!</v>
      </c>
      <c r="S158" s="90">
        <f t="shared" si="71"/>
        <v>0</v>
      </c>
      <c r="T158" s="90">
        <f t="shared" si="71"/>
        <v>0</v>
      </c>
      <c r="U158" s="90">
        <f t="shared" si="71"/>
        <v>0.13333333333333333</v>
      </c>
      <c r="V158" s="90" t="e">
        <f>V157/V156</f>
        <v>#DIV/0!</v>
      </c>
      <c r="W158" s="90">
        <f t="shared" si="71"/>
        <v>0</v>
      </c>
      <c r="X158" s="90">
        <f t="shared" si="71"/>
        <v>0</v>
      </c>
      <c r="Y158" s="90">
        <f t="shared" si="71"/>
        <v>0.54166666666666663</v>
      </c>
      <c r="Z158" s="90">
        <f t="shared" si="71"/>
        <v>0</v>
      </c>
      <c r="AD158" s="59"/>
      <c r="AE158" s="59"/>
    </row>
    <row r="159" spans="1:31" s="9" customFormat="1" ht="30.75" hidden="1" customHeight="1" x14ac:dyDescent="0.2">
      <c r="A159" s="10" t="s">
        <v>176</v>
      </c>
      <c r="B159" s="147"/>
      <c r="C159" s="147">
        <f t="shared" ref="C159:C245" si="72">SUM(F159:Z159)</f>
        <v>0</v>
      </c>
      <c r="D159" s="107" t="e">
        <f t="shared" si="69"/>
        <v>#DIV/0!</v>
      </c>
      <c r="E159" s="137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D159" s="59"/>
      <c r="AE159" s="59"/>
    </row>
    <row r="160" spans="1:31" s="9" customFormat="1" ht="30" customHeight="1" x14ac:dyDescent="0.2">
      <c r="A160" s="19" t="s">
        <v>106</v>
      </c>
      <c r="B160" s="147"/>
      <c r="C160" s="147">
        <v>1040</v>
      </c>
      <c r="D160" s="107" t="e">
        <f t="shared" si="69"/>
        <v>#DIV/0!</v>
      </c>
      <c r="E160" s="137">
        <v>3</v>
      </c>
      <c r="F160" s="49"/>
      <c r="G160" s="49"/>
      <c r="H160" s="49"/>
      <c r="I160" s="49"/>
      <c r="J160" s="49"/>
      <c r="K160" s="49"/>
      <c r="L160" s="49">
        <v>300</v>
      </c>
      <c r="M160" s="49"/>
      <c r="N160" s="49">
        <v>160</v>
      </c>
      <c r="O160" s="49"/>
      <c r="P160" s="49"/>
      <c r="Q160" s="49"/>
      <c r="R160" s="49"/>
      <c r="S160" s="49"/>
      <c r="T160" s="49"/>
      <c r="U160" s="49">
        <v>40</v>
      </c>
      <c r="V160" s="49"/>
      <c r="W160" s="49"/>
      <c r="X160" s="49"/>
      <c r="Y160" s="49">
        <v>540</v>
      </c>
      <c r="Z160" s="49"/>
      <c r="AD160" s="59"/>
      <c r="AE160" s="59"/>
    </row>
    <row r="161" spans="1:31" s="9" customFormat="1" ht="30" hidden="1" customHeight="1" x14ac:dyDescent="0.2">
      <c r="A161" s="10" t="s">
        <v>52</v>
      </c>
      <c r="B161" s="150"/>
      <c r="C161" s="147" t="e">
        <f t="shared" si="72"/>
        <v>#DIV/0!</v>
      </c>
      <c r="D161" s="107" t="e">
        <f t="shared" si="69"/>
        <v>#DIV/0!</v>
      </c>
      <c r="E161" s="137"/>
      <c r="F161" s="48" t="e">
        <f t="shared" ref="F161:M161" si="73">F160/F159</f>
        <v>#DIV/0!</v>
      </c>
      <c r="G161" s="48" t="e">
        <f t="shared" si="73"/>
        <v>#DIV/0!</v>
      </c>
      <c r="H161" s="48" t="e">
        <f t="shared" si="73"/>
        <v>#DIV/0!</v>
      </c>
      <c r="I161" s="48" t="e">
        <f t="shared" si="73"/>
        <v>#DIV/0!</v>
      </c>
      <c r="J161" s="48" t="e">
        <f t="shared" si="73"/>
        <v>#DIV/0!</v>
      </c>
      <c r="K161" s="48" t="e">
        <f t="shared" si="73"/>
        <v>#DIV/0!</v>
      </c>
      <c r="L161" s="48" t="e">
        <f t="shared" si="73"/>
        <v>#DIV/0!</v>
      </c>
      <c r="M161" s="48" t="e">
        <f t="shared" si="73"/>
        <v>#DIV/0!</v>
      </c>
      <c r="N161" s="48" t="e">
        <f t="shared" ref="N161:O161" si="74">N160/N159</f>
        <v>#DIV/0!</v>
      </c>
      <c r="O161" s="48" t="e">
        <f t="shared" si="74"/>
        <v>#DIV/0!</v>
      </c>
      <c r="P161" s="48" t="e">
        <f>P160/P159</f>
        <v>#DIV/0!</v>
      </c>
      <c r="Q161" s="48" t="e">
        <f t="shared" ref="Q161:R161" si="75">Q160/Q159</f>
        <v>#DIV/0!</v>
      </c>
      <c r="R161" s="48" t="e">
        <f t="shared" si="75"/>
        <v>#DIV/0!</v>
      </c>
      <c r="S161" s="48" t="e">
        <f t="shared" ref="S161:Z161" si="76">S160/S159</f>
        <v>#DIV/0!</v>
      </c>
      <c r="T161" s="48" t="e">
        <f t="shared" si="76"/>
        <v>#DIV/0!</v>
      </c>
      <c r="U161" s="48" t="e">
        <f t="shared" si="76"/>
        <v>#DIV/0!</v>
      </c>
      <c r="V161" s="48" t="e">
        <f t="shared" si="76"/>
        <v>#DIV/0!</v>
      </c>
      <c r="W161" s="48" t="e">
        <f t="shared" si="76"/>
        <v>#DIV/0!</v>
      </c>
      <c r="X161" s="48" t="e">
        <f t="shared" si="76"/>
        <v>#DIV/0!</v>
      </c>
      <c r="Y161" s="48" t="e">
        <f t="shared" si="76"/>
        <v>#DIV/0!</v>
      </c>
      <c r="Z161" s="48" t="e">
        <f t="shared" si="76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55"/>
      <c r="C162" s="155">
        <f>C160/C157*10</f>
        <v>200</v>
      </c>
      <c r="D162" s="107" t="e">
        <f t="shared" si="69"/>
        <v>#DIV/0!</v>
      </c>
      <c r="E162" s="137"/>
      <c r="F162" s="96" t="e">
        <f>F160/F157*10</f>
        <v>#DIV/0!</v>
      </c>
      <c r="G162" s="96" t="e">
        <f t="shared" ref="G162:I162" si="77">G160/G157*10</f>
        <v>#DIV/0!</v>
      </c>
      <c r="H162" s="96" t="e">
        <f t="shared" si="77"/>
        <v>#DIV/0!</v>
      </c>
      <c r="I162" s="96" t="e">
        <f t="shared" si="77"/>
        <v>#DIV/0!</v>
      </c>
      <c r="J162" s="96" t="e">
        <f t="shared" ref="J162:O162" si="78">J160/J157*10</f>
        <v>#DIV/0!</v>
      </c>
      <c r="K162" s="96" t="e">
        <f t="shared" si="78"/>
        <v>#DIV/0!</v>
      </c>
      <c r="L162" s="168">
        <f t="shared" si="78"/>
        <v>214.28571428571428</v>
      </c>
      <c r="M162" s="96" t="e">
        <f>M160/M157*10</f>
        <v>#DIV/0!</v>
      </c>
      <c r="N162" s="96">
        <f t="shared" si="78"/>
        <v>200</v>
      </c>
      <c r="O162" s="96" t="e">
        <f t="shared" si="78"/>
        <v>#DIV/0!</v>
      </c>
      <c r="P162" s="96" t="e">
        <f t="shared" ref="P162:R162" si="79">P160/P157*10</f>
        <v>#DIV/0!</v>
      </c>
      <c r="Q162" s="96" t="e">
        <f t="shared" si="79"/>
        <v>#DIV/0!</v>
      </c>
      <c r="R162" s="96" t="e">
        <f t="shared" si="79"/>
        <v>#DIV/0!</v>
      </c>
      <c r="S162" s="96" t="e">
        <f t="shared" ref="S162:Z162" si="80">S160/S157*10</f>
        <v>#DIV/0!</v>
      </c>
      <c r="T162" s="96" t="e">
        <f t="shared" si="80"/>
        <v>#DIV/0!</v>
      </c>
      <c r="U162" s="96">
        <f t="shared" si="80"/>
        <v>100</v>
      </c>
      <c r="V162" s="96" t="e">
        <f t="shared" si="80"/>
        <v>#DIV/0!</v>
      </c>
      <c r="W162" s="96" t="e">
        <f t="shared" si="80"/>
        <v>#DIV/0!</v>
      </c>
      <c r="X162" s="96" t="e">
        <f t="shared" si="80"/>
        <v>#DIV/0!</v>
      </c>
      <c r="Y162" s="96">
        <f t="shared" si="80"/>
        <v>207.69230769230771</v>
      </c>
      <c r="Z162" s="96" t="e">
        <f t="shared" si="80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52"/>
      <c r="C163" s="147">
        <f t="shared" si="72"/>
        <v>849.44500000000005</v>
      </c>
      <c r="D163" s="107"/>
      <c r="E163" s="137"/>
      <c r="F163" s="96">
        <f>F156-F157</f>
        <v>24</v>
      </c>
      <c r="G163" s="96">
        <f t="shared" ref="G163:Z163" si="81">G156-G157</f>
        <v>52</v>
      </c>
      <c r="H163" s="96">
        <f>H156-H157</f>
        <v>111.3</v>
      </c>
      <c r="I163" s="96">
        <f>I156-I157</f>
        <v>0</v>
      </c>
      <c r="J163" s="96">
        <f t="shared" si="81"/>
        <v>48.545000000000002</v>
      </c>
      <c r="K163" s="96">
        <f t="shared" si="81"/>
        <v>35</v>
      </c>
      <c r="L163" s="96">
        <f t="shared" si="81"/>
        <v>125</v>
      </c>
      <c r="M163" s="96">
        <f t="shared" si="81"/>
        <v>69</v>
      </c>
      <c r="N163" s="96">
        <f t="shared" si="81"/>
        <v>48</v>
      </c>
      <c r="O163" s="96">
        <f t="shared" si="81"/>
        <v>2</v>
      </c>
      <c r="P163" s="96">
        <f t="shared" si="81"/>
        <v>101</v>
      </c>
      <c r="Q163" s="96">
        <f t="shared" si="81"/>
        <v>101</v>
      </c>
      <c r="R163" s="96">
        <f t="shared" si="81"/>
        <v>0</v>
      </c>
      <c r="S163" s="96">
        <f t="shared" si="81"/>
        <v>5.6</v>
      </c>
      <c r="T163" s="96">
        <f t="shared" si="81"/>
        <v>10</v>
      </c>
      <c r="U163" s="96">
        <f t="shared" si="81"/>
        <v>26</v>
      </c>
      <c r="V163" s="96">
        <f t="shared" si="81"/>
        <v>0</v>
      </c>
      <c r="W163" s="96">
        <f t="shared" si="81"/>
        <v>1</v>
      </c>
      <c r="X163" s="96">
        <f t="shared" si="81"/>
        <v>65</v>
      </c>
      <c r="Y163" s="96">
        <f t="shared" si="81"/>
        <v>22</v>
      </c>
      <c r="Z163" s="96">
        <f t="shared" si="81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164</v>
      </c>
      <c r="B164" s="147"/>
      <c r="C164" s="147">
        <f t="shared" si="72"/>
        <v>40</v>
      </c>
      <c r="D164" s="107" t="e">
        <f>C164/B164</f>
        <v>#DIV/0!</v>
      </c>
      <c r="E164" s="137">
        <v>2</v>
      </c>
      <c r="F164" s="86"/>
      <c r="G164" s="80"/>
      <c r="H164" s="97">
        <v>10</v>
      </c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4"/>
      <c r="U164" s="80"/>
      <c r="V164" s="80"/>
      <c r="W164" s="80"/>
      <c r="X164" s="80"/>
      <c r="Y164" s="80">
        <v>30</v>
      </c>
      <c r="Z164" s="80"/>
      <c r="AD164" s="59"/>
      <c r="AE164" s="59"/>
    </row>
    <row r="165" spans="1:31" s="9" customFormat="1" ht="30" customHeight="1" x14ac:dyDescent="0.2">
      <c r="A165" s="19" t="s">
        <v>165</v>
      </c>
      <c r="B165" s="147"/>
      <c r="C165" s="147">
        <f t="shared" si="72"/>
        <v>770</v>
      </c>
      <c r="D165" s="107" t="e">
        <f>C165/B165</f>
        <v>#DIV/0!</v>
      </c>
      <c r="E165" s="137">
        <v>2</v>
      </c>
      <c r="F165" s="86"/>
      <c r="G165" s="80"/>
      <c r="H165" s="80">
        <v>170</v>
      </c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4"/>
      <c r="U165" s="80"/>
      <c r="V165" s="80"/>
      <c r="W165" s="80"/>
      <c r="X165" s="80"/>
      <c r="Y165" s="80">
        <v>600</v>
      </c>
      <c r="Z165" s="80"/>
      <c r="AD165" s="59"/>
      <c r="AE165" s="59"/>
    </row>
    <row r="166" spans="1:31" s="9" customFormat="1" ht="30" customHeight="1" x14ac:dyDescent="0.2">
      <c r="A166" s="19" t="s">
        <v>94</v>
      </c>
      <c r="B166" s="155"/>
      <c r="C166" s="155">
        <f t="shared" ref="C166:D166" si="82">C165/C164*10</f>
        <v>192.5</v>
      </c>
      <c r="D166" s="96" t="e">
        <f t="shared" si="82"/>
        <v>#DIV/0!</v>
      </c>
      <c r="E166" s="96"/>
      <c r="F166" s="96" t="e">
        <f>F165/F164*10</f>
        <v>#DIV/0!</v>
      </c>
      <c r="G166" s="96" t="e">
        <f>G165/G164*10</f>
        <v>#DIV/0!</v>
      </c>
      <c r="H166" s="96">
        <f>H165/H164*10</f>
        <v>170</v>
      </c>
      <c r="I166" s="96" t="e">
        <f t="shared" ref="I166:R166" si="83">I165/I164*10</f>
        <v>#DIV/0!</v>
      </c>
      <c r="J166" s="96" t="e">
        <f t="shared" si="83"/>
        <v>#DIV/0!</v>
      </c>
      <c r="K166" s="96" t="e">
        <f t="shared" si="83"/>
        <v>#DIV/0!</v>
      </c>
      <c r="L166" s="96" t="e">
        <f t="shared" si="83"/>
        <v>#DIV/0!</v>
      </c>
      <c r="M166" s="96" t="e">
        <f t="shared" si="83"/>
        <v>#DIV/0!</v>
      </c>
      <c r="N166" s="96" t="e">
        <f t="shared" si="83"/>
        <v>#DIV/0!</v>
      </c>
      <c r="O166" s="96" t="e">
        <f t="shared" si="83"/>
        <v>#DIV/0!</v>
      </c>
      <c r="P166" s="96" t="e">
        <f t="shared" si="83"/>
        <v>#DIV/0!</v>
      </c>
      <c r="Q166" s="96" t="e">
        <f t="shared" si="83"/>
        <v>#DIV/0!</v>
      </c>
      <c r="R166" s="96" t="e">
        <f t="shared" si="83"/>
        <v>#DIV/0!</v>
      </c>
      <c r="S166" s="96" t="e">
        <f t="shared" ref="S166:U166" si="84">S165/S164*10</f>
        <v>#DIV/0!</v>
      </c>
      <c r="T166" s="96" t="e">
        <f t="shared" si="84"/>
        <v>#DIV/0!</v>
      </c>
      <c r="U166" s="96" t="e">
        <f t="shared" si="84"/>
        <v>#DIV/0!</v>
      </c>
      <c r="V166" s="96" t="e">
        <f t="shared" ref="V166:Z166" si="85">V165/V164*10</f>
        <v>#DIV/0!</v>
      </c>
      <c r="W166" s="96" t="e">
        <f t="shared" si="85"/>
        <v>#DIV/0!</v>
      </c>
      <c r="X166" s="96" t="e">
        <f t="shared" si="85"/>
        <v>#DIV/0!</v>
      </c>
      <c r="Y166" s="96">
        <f t="shared" si="85"/>
        <v>200</v>
      </c>
      <c r="Z166" s="96" t="e">
        <f t="shared" si="85"/>
        <v>#DIV/0!</v>
      </c>
      <c r="AD166" s="59"/>
      <c r="AE166" s="59"/>
    </row>
    <row r="167" spans="1:31" s="9" customFormat="1" ht="30" hidden="1" customHeight="1" x14ac:dyDescent="0.2">
      <c r="A167" s="8" t="s">
        <v>214</v>
      </c>
      <c r="B167" s="155"/>
      <c r="C167" s="147">
        <f t="shared" si="72"/>
        <v>43545</v>
      </c>
      <c r="D167" s="107"/>
      <c r="E167" s="137"/>
      <c r="F167" s="97">
        <v>8571</v>
      </c>
      <c r="G167" s="97">
        <v>1173</v>
      </c>
      <c r="H167" s="97">
        <v>1528</v>
      </c>
      <c r="I167" s="97">
        <v>2134</v>
      </c>
      <c r="J167" s="97">
        <v>1551</v>
      </c>
      <c r="K167" s="97">
        <v>5509</v>
      </c>
      <c r="L167" s="97">
        <v>719</v>
      </c>
      <c r="M167" s="97">
        <v>1882</v>
      </c>
      <c r="N167" s="97">
        <v>805</v>
      </c>
      <c r="O167" s="97">
        <v>734</v>
      </c>
      <c r="P167" s="97">
        <v>494</v>
      </c>
      <c r="Q167" s="97">
        <v>494</v>
      </c>
      <c r="R167" s="97">
        <v>4036</v>
      </c>
      <c r="S167" s="97">
        <v>2704</v>
      </c>
      <c r="T167" s="97">
        <v>2475</v>
      </c>
      <c r="U167" s="97">
        <v>1044</v>
      </c>
      <c r="V167" s="97">
        <v>2656</v>
      </c>
      <c r="W167" s="97">
        <v>522</v>
      </c>
      <c r="X167" s="97">
        <v>1322</v>
      </c>
      <c r="Y167" s="97">
        <v>2435</v>
      </c>
      <c r="Z167" s="97">
        <v>757</v>
      </c>
      <c r="AD167" s="59"/>
      <c r="AE167" s="59"/>
    </row>
    <row r="168" spans="1:31" s="9" customFormat="1" ht="30" hidden="1" customHeight="1" x14ac:dyDescent="0.2">
      <c r="A168" s="8" t="s">
        <v>85</v>
      </c>
      <c r="B168" s="155"/>
      <c r="C168" s="147">
        <f t="shared" si="72"/>
        <v>0</v>
      </c>
      <c r="D168" s="107"/>
      <c r="E168" s="137"/>
      <c r="F168" s="8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D168" s="59"/>
      <c r="AE168" s="59"/>
    </row>
    <row r="169" spans="1:31" s="9" customFormat="1" ht="30" hidden="1" customHeight="1" x14ac:dyDescent="0.2">
      <c r="A169" s="8" t="s">
        <v>216</v>
      </c>
      <c r="B169" s="155"/>
      <c r="C169" s="147">
        <f t="shared" si="72"/>
        <v>0</v>
      </c>
      <c r="D169" s="107"/>
      <c r="E169" s="137"/>
      <c r="F169" s="8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D169" s="59"/>
      <c r="AE169" s="59"/>
    </row>
    <row r="170" spans="1:31" s="9" customFormat="1" ht="30" hidden="1" customHeight="1" x14ac:dyDescent="0.2">
      <c r="A170" s="8" t="s">
        <v>215</v>
      </c>
      <c r="B170" s="155"/>
      <c r="C170" s="147">
        <f t="shared" si="72"/>
        <v>43545</v>
      </c>
      <c r="D170" s="107"/>
      <c r="E170" s="137"/>
      <c r="F170" s="86">
        <v>8571</v>
      </c>
      <c r="G170" s="96">
        <v>1173</v>
      </c>
      <c r="H170" s="96">
        <v>1528</v>
      </c>
      <c r="I170" s="96">
        <v>2134</v>
      </c>
      <c r="J170" s="96">
        <v>1551</v>
      </c>
      <c r="K170" s="96">
        <v>5509</v>
      </c>
      <c r="L170" s="96">
        <v>719</v>
      </c>
      <c r="M170" s="96">
        <v>1882</v>
      </c>
      <c r="N170" s="96">
        <v>805</v>
      </c>
      <c r="O170" s="96">
        <v>734</v>
      </c>
      <c r="P170" s="96">
        <v>494</v>
      </c>
      <c r="Q170" s="96">
        <v>494</v>
      </c>
      <c r="R170" s="96">
        <v>4036</v>
      </c>
      <c r="S170" s="96">
        <v>2704</v>
      </c>
      <c r="T170" s="96">
        <v>2475</v>
      </c>
      <c r="U170" s="96">
        <v>1044</v>
      </c>
      <c r="V170" s="96">
        <v>2656</v>
      </c>
      <c r="W170" s="96">
        <v>522</v>
      </c>
      <c r="X170" s="96">
        <v>1322</v>
      </c>
      <c r="Y170" s="96">
        <v>2435</v>
      </c>
      <c r="Z170" s="96">
        <v>757</v>
      </c>
      <c r="AD170" s="59"/>
      <c r="AE170" s="59"/>
    </row>
    <row r="171" spans="1:31" s="9" customFormat="1" ht="30" customHeight="1" x14ac:dyDescent="0.2">
      <c r="A171" s="19" t="s">
        <v>199</v>
      </c>
      <c r="B171" s="157"/>
      <c r="C171" s="147">
        <f t="shared" si="72"/>
        <v>409</v>
      </c>
      <c r="D171" s="107" t="e">
        <f>C171/B171</f>
        <v>#DIV/0!</v>
      </c>
      <c r="E171" s="137">
        <v>3</v>
      </c>
      <c r="F171" s="87">
        <f>F201+F204+F221+F207+F216</f>
        <v>0</v>
      </c>
      <c r="G171" s="87">
        <f>G201+G204+G221+G207</f>
        <v>0</v>
      </c>
      <c r="H171" s="87">
        <f>H201+H204+H221+H207+H216</f>
        <v>0</v>
      </c>
      <c r="I171" s="87">
        <f>I201+I204+I221+I207</f>
        <v>0</v>
      </c>
      <c r="J171" s="87">
        <f>J201+J204+J221+J207</f>
        <v>97</v>
      </c>
      <c r="K171" s="87">
        <f>K201+K221+K216+K204</f>
        <v>0</v>
      </c>
      <c r="L171" s="87">
        <f>L201+L204+L221+L207</f>
        <v>0</v>
      </c>
      <c r="M171" s="87">
        <v>130</v>
      </c>
      <c r="N171" s="87">
        <f>N201+N204+N221+N207</f>
        <v>0</v>
      </c>
      <c r="O171" s="87">
        <f>O201+O204+O221+O207</f>
        <v>0</v>
      </c>
      <c r="P171" s="87">
        <f>P201+P204+P221+P207</f>
        <v>0</v>
      </c>
      <c r="Q171" s="87">
        <f>Q201+Q204+Q221+Q207+Q210+Q216</f>
        <v>0</v>
      </c>
      <c r="R171" s="87">
        <f>R201+R204+R221+R207+R210+R216</f>
        <v>0</v>
      </c>
      <c r="S171" s="87">
        <f>S201+S204+S221+S207+S210+S216</f>
        <v>0</v>
      </c>
      <c r="T171" s="87">
        <f>T201+T204+T221+T207+T210+T216</f>
        <v>0</v>
      </c>
      <c r="U171" s="87">
        <f>U201+U204+U221+U207+U210+U216</f>
        <v>0</v>
      </c>
      <c r="V171" s="87">
        <f>V201+V204+V221+V207+V210+V216</f>
        <v>0</v>
      </c>
      <c r="W171" s="87">
        <f>W201+W204+W221+W207+W210+W216</f>
        <v>0</v>
      </c>
      <c r="X171" s="87">
        <f>X201+X204+X221+X207+X210+X216</f>
        <v>0</v>
      </c>
      <c r="Y171" s="87">
        <f>Y201+Y204+Y221+Y207+Y210+Y216</f>
        <v>182</v>
      </c>
      <c r="Z171" s="87">
        <f>Z201+Z204+Z221+Z207+Z210+Z216</f>
        <v>0</v>
      </c>
      <c r="AD171" s="59"/>
      <c r="AE171" s="59"/>
    </row>
    <row r="172" spans="1:31" s="9" customFormat="1" ht="31.5" customHeight="1" x14ac:dyDescent="0.2">
      <c r="A172" s="50" t="s">
        <v>200</v>
      </c>
      <c r="B172" s="157"/>
      <c r="C172" s="147">
        <f t="shared" si="72"/>
        <v>382</v>
      </c>
      <c r="D172" s="107" t="e">
        <f>C172/B172</f>
        <v>#DIV/0!</v>
      </c>
      <c r="E172" s="137">
        <v>3</v>
      </c>
      <c r="F172" s="97">
        <f>F202+F205+F208+F222+F211+F217</f>
        <v>0</v>
      </c>
      <c r="G172" s="97">
        <f>G202+G205+G208+G222+G211+G217</f>
        <v>0</v>
      </c>
      <c r="H172" s="97">
        <f>H202+H205+H208+H222+H211+H217</f>
        <v>0</v>
      </c>
      <c r="I172" s="97">
        <f>I202+I205+I208+I222+I211+I217</f>
        <v>0</v>
      </c>
      <c r="J172" s="97">
        <f>J202+J205+J208+J222+J211+J217</f>
        <v>80</v>
      </c>
      <c r="K172" s="97">
        <f>K202+K205+K208+K222+K211+K217</f>
        <v>0</v>
      </c>
      <c r="L172" s="97">
        <f>L202+L205+L208+L222+L211+L217</f>
        <v>0</v>
      </c>
      <c r="M172" s="97">
        <v>100</v>
      </c>
      <c r="N172" s="97">
        <f>N202+N205+N208+N222+N211+N217</f>
        <v>0</v>
      </c>
      <c r="O172" s="97">
        <f>O202+O205+O208+O222+O211+O217</f>
        <v>0</v>
      </c>
      <c r="P172" s="97">
        <f>P202+P205+P208+P222+P211+P217</f>
        <v>0</v>
      </c>
      <c r="Q172" s="97">
        <f>Q202+Q205+Q208+Q222+Q211+Q217</f>
        <v>0</v>
      </c>
      <c r="R172" s="97">
        <f>R202+R205+R208+R222+R211+R217</f>
        <v>0</v>
      </c>
      <c r="S172" s="97">
        <f>S202+S205+S208+S222+S211+S217</f>
        <v>0</v>
      </c>
      <c r="T172" s="97">
        <f>T202+T205+T208+T222+T211+T217</f>
        <v>0</v>
      </c>
      <c r="U172" s="97">
        <f>U202+U205+U208+U222+U211+U217</f>
        <v>0</v>
      </c>
      <c r="V172" s="97">
        <f>V202+V205+V208+V222+V211+V217</f>
        <v>0</v>
      </c>
      <c r="W172" s="97">
        <f>W202+W205+W208+W222+W211+W217</f>
        <v>0</v>
      </c>
      <c r="X172" s="97">
        <f>X202+X205+X208+X222+X211+X217</f>
        <v>0</v>
      </c>
      <c r="Y172" s="97">
        <f>Y202+Y205+Y208+Y222+Y211+Y217</f>
        <v>202</v>
      </c>
      <c r="Z172" s="97">
        <f>Z202+Z205+Z208+Z222+Z211+Z217</f>
        <v>0</v>
      </c>
      <c r="AD172" s="59"/>
      <c r="AE172" s="59"/>
    </row>
    <row r="173" spans="1:31" s="9" customFormat="1" ht="30" customHeight="1" x14ac:dyDescent="0.2">
      <c r="A173" s="19" t="s">
        <v>94</v>
      </c>
      <c r="B173" s="155"/>
      <c r="C173" s="155">
        <f t="shared" ref="C173:X173" si="86">C172/C171*10</f>
        <v>9.3398533007334965</v>
      </c>
      <c r="D173" s="107" t="e">
        <f>C173/B173</f>
        <v>#DIV/0!</v>
      </c>
      <c r="E173" s="96"/>
      <c r="F173" s="96" t="e">
        <f t="shared" si="86"/>
        <v>#DIV/0!</v>
      </c>
      <c r="G173" s="96" t="e">
        <f t="shared" si="86"/>
        <v>#DIV/0!</v>
      </c>
      <c r="H173" s="96" t="e">
        <f t="shared" si="86"/>
        <v>#DIV/0!</v>
      </c>
      <c r="I173" s="96" t="e">
        <f t="shared" si="86"/>
        <v>#DIV/0!</v>
      </c>
      <c r="J173" s="96">
        <f t="shared" si="86"/>
        <v>8.2474226804123703</v>
      </c>
      <c r="K173" s="96" t="e">
        <f t="shared" si="86"/>
        <v>#DIV/0!</v>
      </c>
      <c r="L173" s="96" t="e">
        <f t="shared" si="86"/>
        <v>#DIV/0!</v>
      </c>
      <c r="M173" s="96">
        <f t="shared" si="86"/>
        <v>7.6923076923076925</v>
      </c>
      <c r="N173" s="96" t="e">
        <f t="shared" si="86"/>
        <v>#DIV/0!</v>
      </c>
      <c r="O173" s="96" t="e">
        <f t="shared" si="86"/>
        <v>#DIV/0!</v>
      </c>
      <c r="P173" s="96" t="e">
        <f t="shared" si="86"/>
        <v>#DIV/0!</v>
      </c>
      <c r="Q173" s="96" t="e">
        <f t="shared" si="86"/>
        <v>#DIV/0!</v>
      </c>
      <c r="R173" s="96" t="e">
        <f t="shared" si="86"/>
        <v>#DIV/0!</v>
      </c>
      <c r="S173" s="96" t="e">
        <f t="shared" si="86"/>
        <v>#DIV/0!</v>
      </c>
      <c r="T173" s="96" t="e">
        <f t="shared" si="86"/>
        <v>#DIV/0!</v>
      </c>
      <c r="U173" s="96" t="e">
        <f t="shared" si="86"/>
        <v>#DIV/0!</v>
      </c>
      <c r="V173" s="96" t="e">
        <f t="shared" si="86"/>
        <v>#DIV/0!</v>
      </c>
      <c r="W173" s="96" t="e">
        <f t="shared" si="86"/>
        <v>#DIV/0!</v>
      </c>
      <c r="X173" s="96" t="e">
        <f t="shared" si="86"/>
        <v>#DIV/0!</v>
      </c>
      <c r="Y173" s="96">
        <f t="shared" ref="Y173" si="87">Y172/Y171*10</f>
        <v>11.098901098901099</v>
      </c>
      <c r="Z173" s="96" t="e">
        <f t="shared" ref="Z173" si="88">Z172/Z171*10</f>
        <v>#DIV/0!</v>
      </c>
      <c r="AD173" s="59"/>
      <c r="AE173" s="59"/>
    </row>
    <row r="174" spans="1:31" s="9" customFormat="1" ht="30" hidden="1" customHeight="1" x14ac:dyDescent="0.2">
      <c r="A174" s="10" t="s">
        <v>92</v>
      </c>
      <c r="B174" s="155"/>
      <c r="C174" s="147">
        <f t="shared" si="72"/>
        <v>39100</v>
      </c>
      <c r="D174" s="107"/>
      <c r="E174" s="137"/>
      <c r="F174" s="96">
        <f t="shared" ref="F174:V174" si="89">F170-F171</f>
        <v>8571</v>
      </c>
      <c r="G174" s="96">
        <f t="shared" si="89"/>
        <v>1173</v>
      </c>
      <c r="H174" s="96">
        <f>H170-H171</f>
        <v>1528</v>
      </c>
      <c r="I174" s="96">
        <f>I170-I171</f>
        <v>2134</v>
      </c>
      <c r="J174" s="96">
        <f t="shared" si="89"/>
        <v>1454</v>
      </c>
      <c r="K174" s="96">
        <f t="shared" si="89"/>
        <v>5509</v>
      </c>
      <c r="L174" s="96">
        <f t="shared" si="89"/>
        <v>719</v>
      </c>
      <c r="M174" s="96">
        <f t="shared" si="89"/>
        <v>1752</v>
      </c>
      <c r="N174" s="96">
        <f t="shared" si="89"/>
        <v>805</v>
      </c>
      <c r="O174" s="96">
        <f t="shared" si="89"/>
        <v>734</v>
      </c>
      <c r="P174" s="96">
        <f t="shared" si="89"/>
        <v>494</v>
      </c>
      <c r="Q174" s="96">
        <f t="shared" si="89"/>
        <v>494</v>
      </c>
      <c r="R174" s="96"/>
      <c r="S174" s="96">
        <f>S170-S171</f>
        <v>2704</v>
      </c>
      <c r="T174" s="96">
        <f t="shared" si="89"/>
        <v>2475</v>
      </c>
      <c r="U174" s="96">
        <f>U170-U171</f>
        <v>1044</v>
      </c>
      <c r="V174" s="96">
        <f t="shared" si="89"/>
        <v>2656</v>
      </c>
      <c r="W174" s="96">
        <f>W167-W171</f>
        <v>522</v>
      </c>
      <c r="X174" s="96">
        <f>X170-X171</f>
        <v>1322</v>
      </c>
      <c r="Y174" s="96">
        <f>Y170-Y171</f>
        <v>2253</v>
      </c>
      <c r="Z174" s="96">
        <f>Z170-Z171</f>
        <v>757</v>
      </c>
      <c r="AA174" s="52"/>
      <c r="AD174" s="59"/>
      <c r="AE174" s="59"/>
    </row>
    <row r="175" spans="1:31" s="151" customFormat="1" ht="30" customHeight="1" x14ac:dyDescent="0.2">
      <c r="A175" s="197" t="s">
        <v>223</v>
      </c>
      <c r="B175" s="155"/>
      <c r="C175" s="147"/>
      <c r="D175" s="154"/>
      <c r="E175" s="19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98"/>
      <c r="AD175" s="195"/>
      <c r="AE175" s="195"/>
    </row>
    <row r="176" spans="1:31" s="9" customFormat="1" ht="30" customHeight="1" x14ac:dyDescent="0.2">
      <c r="A176" s="196" t="s">
        <v>229</v>
      </c>
      <c r="B176" s="155"/>
      <c r="C176" s="147"/>
      <c r="D176" s="107"/>
      <c r="E176" s="137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52"/>
      <c r="AD176" s="59"/>
      <c r="AE176" s="59"/>
    </row>
    <row r="177" spans="1:31" s="9" customFormat="1" ht="30" customHeight="1" x14ac:dyDescent="0.2">
      <c r="A177" s="196" t="s">
        <v>225</v>
      </c>
      <c r="B177" s="155"/>
      <c r="C177" s="147"/>
      <c r="D177" s="107"/>
      <c r="E177" s="137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52"/>
      <c r="AD177" s="59"/>
      <c r="AE177" s="59"/>
    </row>
    <row r="178" spans="1:31" s="9" customFormat="1" ht="30" customHeight="1" x14ac:dyDescent="0.2">
      <c r="A178" s="196" t="s">
        <v>226</v>
      </c>
      <c r="B178" s="155"/>
      <c r="C178" s="147"/>
      <c r="D178" s="107"/>
      <c r="E178" s="137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52"/>
      <c r="AD178" s="59"/>
      <c r="AE178" s="59"/>
    </row>
    <row r="179" spans="1:31" s="9" customFormat="1" ht="30" customHeight="1" x14ac:dyDescent="0.2">
      <c r="A179" s="196" t="s">
        <v>227</v>
      </c>
      <c r="B179" s="155"/>
      <c r="C179" s="147"/>
      <c r="D179" s="107"/>
      <c r="E179" s="137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52"/>
      <c r="AD179" s="59"/>
      <c r="AE179" s="59"/>
    </row>
    <row r="180" spans="1:31" s="9" customFormat="1" ht="30" customHeight="1" x14ac:dyDescent="0.2">
      <c r="A180" s="196" t="s">
        <v>228</v>
      </c>
      <c r="B180" s="155"/>
      <c r="C180" s="147"/>
      <c r="D180" s="107"/>
      <c r="E180" s="137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52"/>
      <c r="AD180" s="59"/>
      <c r="AE180" s="59"/>
    </row>
    <row r="181" spans="1:31" s="9" customFormat="1" ht="30" hidden="1" customHeight="1" x14ac:dyDescent="0.2">
      <c r="A181" s="10"/>
      <c r="B181" s="155"/>
      <c r="C181" s="147"/>
      <c r="D181" s="107"/>
      <c r="E181" s="137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52"/>
      <c r="AD181" s="59"/>
      <c r="AE181" s="59"/>
    </row>
    <row r="182" spans="1:31" s="9" customFormat="1" ht="30" hidden="1" customHeight="1" x14ac:dyDescent="0.2">
      <c r="A182" s="10"/>
      <c r="B182" s="155"/>
      <c r="C182" s="147"/>
      <c r="D182" s="107"/>
      <c r="E182" s="137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52"/>
      <c r="AD182" s="59"/>
      <c r="AE182" s="59"/>
    </row>
    <row r="183" spans="1:31" s="9" customFormat="1" ht="30" hidden="1" customHeight="1" x14ac:dyDescent="0.2">
      <c r="A183" s="10"/>
      <c r="B183" s="155"/>
      <c r="C183" s="147"/>
      <c r="D183" s="107"/>
      <c r="E183" s="137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52"/>
      <c r="AD183" s="59"/>
      <c r="AE183" s="59"/>
    </row>
    <row r="184" spans="1:31" s="9" customFormat="1" ht="30" hidden="1" customHeight="1" x14ac:dyDescent="0.2">
      <c r="A184" s="10"/>
      <c r="B184" s="155"/>
      <c r="C184" s="147"/>
      <c r="D184" s="107"/>
      <c r="E184" s="137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52"/>
      <c r="AD184" s="59"/>
      <c r="AE184" s="59"/>
    </row>
    <row r="185" spans="1:31" s="9" customFormat="1" ht="30" hidden="1" customHeight="1" x14ac:dyDescent="0.2">
      <c r="A185" s="10"/>
      <c r="B185" s="155"/>
      <c r="C185" s="147"/>
      <c r="D185" s="107"/>
      <c r="E185" s="137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52"/>
      <c r="AD185" s="59"/>
      <c r="AE185" s="59"/>
    </row>
    <row r="186" spans="1:31" s="9" customFormat="1" ht="30" hidden="1" customHeight="1" x14ac:dyDescent="0.2">
      <c r="A186" s="10"/>
      <c r="B186" s="155"/>
      <c r="C186" s="147"/>
      <c r="D186" s="107"/>
      <c r="E186" s="137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52"/>
      <c r="AD186" s="59"/>
      <c r="AE186" s="59"/>
    </row>
    <row r="187" spans="1:31" s="9" customFormat="1" ht="30" hidden="1" customHeight="1" x14ac:dyDescent="0.2">
      <c r="A187" s="10"/>
      <c r="B187" s="155"/>
      <c r="C187" s="147"/>
      <c r="D187" s="107"/>
      <c r="E187" s="137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52"/>
      <c r="AD187" s="59"/>
      <c r="AE187" s="59"/>
    </row>
    <row r="188" spans="1:31" s="9" customFormat="1" ht="30" hidden="1" customHeight="1" x14ac:dyDescent="0.2">
      <c r="A188" s="10"/>
      <c r="B188" s="155"/>
      <c r="C188" s="147"/>
      <c r="D188" s="107"/>
      <c r="E188" s="137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52"/>
      <c r="AD188" s="59"/>
      <c r="AE188" s="59"/>
    </row>
    <row r="189" spans="1:31" s="9" customFormat="1" ht="30" hidden="1" customHeight="1" x14ac:dyDescent="0.2">
      <c r="A189" s="10"/>
      <c r="B189" s="155"/>
      <c r="C189" s="147"/>
      <c r="D189" s="107"/>
      <c r="E189" s="137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52"/>
      <c r="AD189" s="59"/>
      <c r="AE189" s="59"/>
    </row>
    <row r="190" spans="1:31" s="9" customFormat="1" ht="30" hidden="1" customHeight="1" x14ac:dyDescent="0.2">
      <c r="A190" s="10"/>
      <c r="B190" s="155"/>
      <c r="C190" s="147"/>
      <c r="D190" s="107"/>
      <c r="E190" s="137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52"/>
      <c r="AD190" s="59"/>
      <c r="AE190" s="59"/>
    </row>
    <row r="191" spans="1:31" s="9" customFormat="1" ht="30" hidden="1" customHeight="1" x14ac:dyDescent="0.2">
      <c r="A191" s="10"/>
      <c r="B191" s="155"/>
      <c r="C191" s="147"/>
      <c r="D191" s="107"/>
      <c r="E191" s="137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52"/>
      <c r="AD191" s="59"/>
      <c r="AE191" s="59"/>
    </row>
    <row r="192" spans="1:31" s="9" customFormat="1" ht="30" hidden="1" customHeight="1" x14ac:dyDescent="0.2">
      <c r="A192" s="10"/>
      <c r="B192" s="155"/>
      <c r="C192" s="147"/>
      <c r="D192" s="107"/>
      <c r="E192" s="137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52"/>
      <c r="AD192" s="59"/>
      <c r="AE192" s="59"/>
    </row>
    <row r="193" spans="1:31" s="9" customFormat="1" ht="30" hidden="1" customHeight="1" x14ac:dyDescent="0.2">
      <c r="A193" s="10"/>
      <c r="B193" s="155"/>
      <c r="C193" s="147"/>
      <c r="D193" s="107"/>
      <c r="E193" s="137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52"/>
      <c r="AD193" s="59"/>
      <c r="AE193" s="59"/>
    </row>
    <row r="194" spans="1:31" s="9" customFormat="1" ht="30" hidden="1" customHeight="1" x14ac:dyDescent="0.2">
      <c r="A194" s="10"/>
      <c r="B194" s="155"/>
      <c r="C194" s="147"/>
      <c r="D194" s="107"/>
      <c r="E194" s="137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52"/>
      <c r="AD194" s="59"/>
      <c r="AE194" s="59"/>
    </row>
    <row r="195" spans="1:31" s="9" customFormat="1" ht="30" hidden="1" customHeight="1" x14ac:dyDescent="0.2">
      <c r="A195" s="10"/>
      <c r="B195" s="155"/>
      <c r="C195" s="147"/>
      <c r="D195" s="107"/>
      <c r="E195" s="137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52"/>
      <c r="AD195" s="59"/>
      <c r="AE195" s="59"/>
    </row>
    <row r="196" spans="1:31" s="9" customFormat="1" ht="30" hidden="1" customHeight="1" x14ac:dyDescent="0.2">
      <c r="A196" s="10"/>
      <c r="B196" s="155"/>
      <c r="C196" s="147"/>
      <c r="D196" s="107"/>
      <c r="E196" s="137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52"/>
      <c r="AD196" s="59"/>
      <c r="AE196" s="59"/>
    </row>
    <row r="197" spans="1:31" s="9" customFormat="1" ht="30" hidden="1" customHeight="1" x14ac:dyDescent="0.2">
      <c r="A197" s="10"/>
      <c r="B197" s="155"/>
      <c r="C197" s="147"/>
      <c r="D197" s="107"/>
      <c r="E197" s="137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52"/>
      <c r="AD197" s="59"/>
      <c r="AE197" s="59"/>
    </row>
    <row r="198" spans="1:31" s="9" customFormat="1" ht="30" hidden="1" customHeight="1" x14ac:dyDescent="0.2">
      <c r="A198" s="10"/>
      <c r="B198" s="155"/>
      <c r="C198" s="147"/>
      <c r="D198" s="107"/>
      <c r="E198" s="137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52"/>
      <c r="AD198" s="59"/>
      <c r="AE198" s="59"/>
    </row>
    <row r="199" spans="1:31" s="9" customFormat="1" ht="30" hidden="1" customHeight="1" x14ac:dyDescent="0.2">
      <c r="A199" s="10"/>
      <c r="B199" s="155"/>
      <c r="C199" s="147"/>
      <c r="D199" s="107"/>
      <c r="E199" s="137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52"/>
      <c r="AD199" s="59"/>
      <c r="AE199" s="59"/>
    </row>
    <row r="200" spans="1:31" s="9" customFormat="1" ht="30" hidden="1" customHeight="1" x14ac:dyDescent="0.2">
      <c r="A200" s="10"/>
      <c r="B200" s="155"/>
      <c r="C200" s="147"/>
      <c r="D200" s="107"/>
      <c r="E200" s="137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52"/>
      <c r="AD200" s="59"/>
      <c r="AE200" s="59"/>
    </row>
    <row r="201" spans="1:31" s="51" customFormat="1" ht="30" hidden="1" customHeight="1" x14ac:dyDescent="0.2">
      <c r="A201" s="24" t="s">
        <v>107</v>
      </c>
      <c r="B201" s="148"/>
      <c r="C201" s="147">
        <f t="shared" si="72"/>
        <v>0</v>
      </c>
      <c r="D201" s="107" t="e">
        <f t="shared" ref="D201:D223" si="90">C201/B201</f>
        <v>#DIV/0!</v>
      </c>
      <c r="E201" s="137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D201" s="59"/>
      <c r="AE201" s="59"/>
    </row>
    <row r="202" spans="1:31" s="9" customFormat="1" ht="30" hidden="1" customHeight="1" x14ac:dyDescent="0.2">
      <c r="A202" s="50" t="s">
        <v>108</v>
      </c>
      <c r="B202" s="147"/>
      <c r="C202" s="147">
        <f t="shared" si="72"/>
        <v>0</v>
      </c>
      <c r="D202" s="107" t="e">
        <f t="shared" si="90"/>
        <v>#DIV/0!</v>
      </c>
      <c r="E202" s="137"/>
      <c r="F202" s="98"/>
      <c r="G202" s="49"/>
      <c r="H202" s="49"/>
      <c r="I202" s="49"/>
      <c r="J202" s="49"/>
      <c r="K202" s="49"/>
      <c r="L202" s="49"/>
      <c r="M202" s="99"/>
      <c r="N202" s="99"/>
      <c r="O202" s="85"/>
      <c r="P202" s="98"/>
      <c r="Q202" s="98"/>
      <c r="R202" s="99"/>
      <c r="S202" s="99"/>
      <c r="T202" s="99"/>
      <c r="U202" s="99"/>
      <c r="V202" s="99"/>
      <c r="W202" s="99"/>
      <c r="X202" s="99"/>
      <c r="Y202" s="99"/>
      <c r="Z202" s="85"/>
      <c r="AD202" s="59"/>
      <c r="AE202" s="59"/>
    </row>
    <row r="203" spans="1:31" s="9" customFormat="1" ht="30" hidden="1" customHeight="1" x14ac:dyDescent="0.2">
      <c r="A203" s="19" t="s">
        <v>94</v>
      </c>
      <c r="B203" s="149"/>
      <c r="C203" s="147" t="e">
        <f t="shared" si="72"/>
        <v>#DIV/0!</v>
      </c>
      <c r="D203" s="107" t="e">
        <f t="shared" si="90"/>
        <v>#DIV/0!</v>
      </c>
      <c r="E203" s="137"/>
      <c r="F203" s="96" t="e">
        <f t="shared" ref="F203:G203" si="91">F202/F201*10</f>
        <v>#DIV/0!</v>
      </c>
      <c r="G203" s="96" t="e">
        <f t="shared" si="91"/>
        <v>#DIV/0!</v>
      </c>
      <c r="H203" s="96" t="e">
        <f t="shared" ref="H203" si="92">H202/H201*10</f>
        <v>#DIV/0!</v>
      </c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 t="e">
        <f>Y202/Y201*10</f>
        <v>#DIV/0!</v>
      </c>
      <c r="Z203" s="79"/>
      <c r="AD203" s="59"/>
      <c r="AE203" s="59"/>
    </row>
    <row r="204" spans="1:31" s="9" customFormat="1" ht="30" customHeight="1" x14ac:dyDescent="0.2">
      <c r="A204" s="24" t="s">
        <v>170</v>
      </c>
      <c r="B204" s="148"/>
      <c r="C204" s="147">
        <f t="shared" si="72"/>
        <v>409</v>
      </c>
      <c r="D204" s="107" t="e">
        <f t="shared" si="90"/>
        <v>#DIV/0!</v>
      </c>
      <c r="E204" s="137">
        <v>3</v>
      </c>
      <c r="F204" s="80"/>
      <c r="G204" s="80"/>
      <c r="H204" s="80"/>
      <c r="I204" s="80"/>
      <c r="J204" s="80">
        <v>97</v>
      </c>
      <c r="K204" s="80"/>
      <c r="L204" s="80"/>
      <c r="M204" s="80">
        <v>130</v>
      </c>
      <c r="N204" s="80"/>
      <c r="O204" s="80"/>
      <c r="P204" s="80"/>
      <c r="Q204" s="80"/>
      <c r="R204" s="80"/>
      <c r="S204" s="80"/>
      <c r="T204" s="80"/>
      <c r="U204" s="79"/>
      <c r="V204" s="80"/>
      <c r="W204" s="80"/>
      <c r="X204" s="80"/>
      <c r="Y204" s="80">
        <v>182</v>
      </c>
      <c r="Z204" s="80"/>
      <c r="AD204" s="59"/>
      <c r="AE204" s="59"/>
    </row>
    <row r="205" spans="1:31" s="9" customFormat="1" ht="30" customHeight="1" x14ac:dyDescent="0.2">
      <c r="A205" s="19" t="s">
        <v>171</v>
      </c>
      <c r="B205" s="148"/>
      <c r="C205" s="147">
        <f t="shared" si="72"/>
        <v>382</v>
      </c>
      <c r="D205" s="107" t="e">
        <f t="shared" si="90"/>
        <v>#DIV/0!</v>
      </c>
      <c r="E205" s="137">
        <v>3</v>
      </c>
      <c r="F205" s="80"/>
      <c r="G205" s="79"/>
      <c r="H205" s="79"/>
      <c r="I205" s="79"/>
      <c r="J205" s="79">
        <v>80</v>
      </c>
      <c r="K205" s="79"/>
      <c r="L205" s="79"/>
      <c r="M205" s="86">
        <v>100</v>
      </c>
      <c r="N205" s="86"/>
      <c r="O205" s="79"/>
      <c r="P205" s="78"/>
      <c r="Q205" s="86"/>
      <c r="R205" s="86"/>
      <c r="S205" s="86"/>
      <c r="T205" s="86"/>
      <c r="U205" s="79"/>
      <c r="V205" s="78"/>
      <c r="W205" s="86"/>
      <c r="X205" s="78"/>
      <c r="Y205" s="86">
        <v>202</v>
      </c>
      <c r="Z205" s="78"/>
      <c r="AD205" s="59"/>
      <c r="AE205" s="59"/>
    </row>
    <row r="206" spans="1:31" s="9" customFormat="1" ht="30" customHeight="1" x14ac:dyDescent="0.2">
      <c r="A206" s="19" t="s">
        <v>94</v>
      </c>
      <c r="B206" s="149"/>
      <c r="C206" s="149">
        <f t="shared" ref="C206:K206" si="93">C205/C204*10</f>
        <v>9.3398533007334965</v>
      </c>
      <c r="D206" s="107" t="e">
        <f t="shared" si="90"/>
        <v>#DIV/0!</v>
      </c>
      <c r="E206" s="100"/>
      <c r="F206" s="100" t="e">
        <f t="shared" si="93"/>
        <v>#DIV/0!</v>
      </c>
      <c r="G206" s="100" t="e">
        <f t="shared" si="93"/>
        <v>#DIV/0!</v>
      </c>
      <c r="H206" s="100" t="e">
        <f t="shared" si="93"/>
        <v>#DIV/0!</v>
      </c>
      <c r="I206" s="100" t="e">
        <f t="shared" si="93"/>
        <v>#DIV/0!</v>
      </c>
      <c r="J206" s="100">
        <f t="shared" si="93"/>
        <v>8.2474226804123703</v>
      </c>
      <c r="K206" s="100" t="e">
        <f t="shared" si="93"/>
        <v>#DIV/0!</v>
      </c>
      <c r="L206" s="100" t="e">
        <f t="shared" ref="L206:N206" si="94">L205/L204*10</f>
        <v>#DIV/0!</v>
      </c>
      <c r="M206" s="100">
        <f t="shared" si="94"/>
        <v>7.6923076923076925</v>
      </c>
      <c r="N206" s="100" t="e">
        <f t="shared" si="94"/>
        <v>#DIV/0!</v>
      </c>
      <c r="O206" s="100" t="e">
        <f t="shared" ref="O206:R206" si="95">O205/O204*10</f>
        <v>#DIV/0!</v>
      </c>
      <c r="P206" s="100" t="e">
        <f t="shared" si="95"/>
        <v>#DIV/0!</v>
      </c>
      <c r="Q206" s="100" t="e">
        <f t="shared" si="95"/>
        <v>#DIV/0!</v>
      </c>
      <c r="R206" s="100" t="e">
        <f t="shared" si="95"/>
        <v>#DIV/0!</v>
      </c>
      <c r="S206" s="100" t="e">
        <f>S205/S204*10</f>
        <v>#DIV/0!</v>
      </c>
      <c r="T206" s="100" t="e">
        <f>T205/T204*10</f>
        <v>#DIV/0!</v>
      </c>
      <c r="U206" s="100" t="e">
        <f t="shared" ref="U206:Z206" si="96">U205/U204*10</f>
        <v>#DIV/0!</v>
      </c>
      <c r="V206" s="100" t="e">
        <f t="shared" si="96"/>
        <v>#DIV/0!</v>
      </c>
      <c r="W206" s="100" t="e">
        <f t="shared" si="96"/>
        <v>#DIV/0!</v>
      </c>
      <c r="X206" s="100" t="e">
        <f t="shared" si="96"/>
        <v>#DIV/0!</v>
      </c>
      <c r="Y206" s="100">
        <f t="shared" si="96"/>
        <v>11.098901098901099</v>
      </c>
      <c r="Z206" s="100" t="e">
        <f t="shared" si="96"/>
        <v>#DIV/0!</v>
      </c>
      <c r="AD206" s="59"/>
      <c r="AE206" s="59"/>
    </row>
    <row r="207" spans="1:31" s="9" customFormat="1" ht="30" hidden="1" customHeight="1" x14ac:dyDescent="0.2">
      <c r="A207" s="24" t="s">
        <v>196</v>
      </c>
      <c r="B207" s="149"/>
      <c r="C207" s="147">
        <f t="shared" si="72"/>
        <v>0</v>
      </c>
      <c r="D207" s="107" t="e">
        <f t="shared" si="90"/>
        <v>#DIV/0!</v>
      </c>
      <c r="E207" s="137"/>
      <c r="F207" s="100"/>
      <c r="G207" s="100"/>
      <c r="H207" s="100"/>
      <c r="I207" s="100"/>
      <c r="J207" s="79"/>
      <c r="K207" s="100"/>
      <c r="L207" s="100"/>
      <c r="M207" s="100"/>
      <c r="N207" s="100"/>
      <c r="O207" s="100"/>
      <c r="P207" s="100"/>
      <c r="Q207" s="100"/>
      <c r="R207" s="100"/>
      <c r="S207" s="100"/>
      <c r="T207" s="79"/>
      <c r="U207" s="79"/>
      <c r="V207" s="79"/>
      <c r="W207" s="100"/>
      <c r="X207" s="100"/>
      <c r="Y207" s="100"/>
      <c r="Z207" s="79"/>
      <c r="AD207" s="59"/>
      <c r="AE207" s="59"/>
    </row>
    <row r="208" spans="1:31" s="9" customFormat="1" ht="30" hidden="1" customHeight="1" x14ac:dyDescent="0.2">
      <c r="A208" s="19" t="s">
        <v>197</v>
      </c>
      <c r="B208" s="149"/>
      <c r="C208" s="147">
        <f t="shared" si="72"/>
        <v>0</v>
      </c>
      <c r="D208" s="107" t="e">
        <f t="shared" si="90"/>
        <v>#DIV/0!</v>
      </c>
      <c r="E208" s="137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79"/>
      <c r="U208" s="79"/>
      <c r="V208" s="79"/>
      <c r="W208" s="100"/>
      <c r="X208" s="100"/>
      <c r="Y208" s="100"/>
      <c r="Z208" s="79"/>
      <c r="AD208" s="59"/>
      <c r="AE208" s="59"/>
    </row>
    <row r="209" spans="1:31" s="9" customFormat="1" ht="30" hidden="1" customHeight="1" x14ac:dyDescent="0.2">
      <c r="A209" s="19" t="s">
        <v>94</v>
      </c>
      <c r="B209" s="149"/>
      <c r="C209" s="147" t="e">
        <f t="shared" si="72"/>
        <v>#DIV/0!</v>
      </c>
      <c r="D209" s="107" t="e">
        <f t="shared" si="90"/>
        <v>#DIV/0!</v>
      </c>
      <c r="E209" s="137"/>
      <c r="F209" s="100"/>
      <c r="G209" s="100" t="e">
        <f t="shared" ref="G209:H209" si="97">G208/G207*10</f>
        <v>#DIV/0!</v>
      </c>
      <c r="H209" s="100" t="e">
        <f t="shared" si="97"/>
        <v>#DIV/0!</v>
      </c>
      <c r="I209" s="100"/>
      <c r="J209" s="100" t="e">
        <f t="shared" ref="J209:N209" si="98">J208/J207*10</f>
        <v>#DIV/0!</v>
      </c>
      <c r="K209" s="100" t="e">
        <f t="shared" si="98"/>
        <v>#DIV/0!</v>
      </c>
      <c r="L209" s="100" t="e">
        <f t="shared" si="98"/>
        <v>#DIV/0!</v>
      </c>
      <c r="M209" s="100" t="e">
        <f t="shared" si="98"/>
        <v>#DIV/0!</v>
      </c>
      <c r="N209" s="100" t="e">
        <f t="shared" si="98"/>
        <v>#DIV/0!</v>
      </c>
      <c r="O209" s="100" t="e">
        <f t="shared" ref="O209:Q209" si="99">O208/O207*10</f>
        <v>#DIV/0!</v>
      </c>
      <c r="P209" s="100" t="e">
        <f t="shared" si="99"/>
        <v>#DIV/0!</v>
      </c>
      <c r="Q209" s="100" t="e">
        <f t="shared" si="99"/>
        <v>#DIV/0!</v>
      </c>
      <c r="R209" s="100" t="e">
        <f>R208/R207*10</f>
        <v>#DIV/0!</v>
      </c>
      <c r="S209" s="100" t="e">
        <f>S208/S207*10</f>
        <v>#DIV/0!</v>
      </c>
      <c r="T209" s="100" t="e">
        <f>T208/T207*10</f>
        <v>#DIV/0!</v>
      </c>
      <c r="U209" s="100" t="e">
        <f>U208/U207*10</f>
        <v>#DIV/0!</v>
      </c>
      <c r="V209" s="100" t="e">
        <f>V208/V207*10</f>
        <v>#DIV/0!</v>
      </c>
      <c r="W209" s="100" t="e">
        <f t="shared" ref="W209:Z209" si="100">W208/W207*10</f>
        <v>#DIV/0!</v>
      </c>
      <c r="X209" s="100" t="e">
        <f t="shared" si="100"/>
        <v>#DIV/0!</v>
      </c>
      <c r="Y209" s="100" t="e">
        <f t="shared" si="100"/>
        <v>#DIV/0!</v>
      </c>
      <c r="Z209" s="100" t="e">
        <f t="shared" si="100"/>
        <v>#DIV/0!</v>
      </c>
      <c r="AD209" s="59"/>
      <c r="AE209" s="59"/>
    </row>
    <row r="210" spans="1:31" s="9" customFormat="1" ht="30" hidden="1" customHeight="1" x14ac:dyDescent="0.2">
      <c r="A210" s="24" t="s">
        <v>166</v>
      </c>
      <c r="B210" s="148"/>
      <c r="C210" s="147">
        <f t="shared" si="72"/>
        <v>0</v>
      </c>
      <c r="D210" s="107" t="e">
        <f t="shared" si="90"/>
        <v>#DIV/0!</v>
      </c>
      <c r="E210" s="137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D210" s="59"/>
      <c r="AE210" s="59"/>
    </row>
    <row r="211" spans="1:31" s="9" customFormat="1" ht="30" hidden="1" customHeight="1" x14ac:dyDescent="0.2">
      <c r="A211" s="19" t="s">
        <v>167</v>
      </c>
      <c r="B211" s="148"/>
      <c r="C211" s="147">
        <f t="shared" si="72"/>
        <v>0</v>
      </c>
      <c r="D211" s="107" t="e">
        <f t="shared" si="90"/>
        <v>#DIV/0!</v>
      </c>
      <c r="E211" s="137"/>
      <c r="F211" s="80"/>
      <c r="G211" s="78"/>
      <c r="H211" s="96"/>
      <c r="I211" s="78"/>
      <c r="J211" s="78"/>
      <c r="K211" s="78"/>
      <c r="L211" s="86"/>
      <c r="M211" s="86"/>
      <c r="N211" s="86"/>
      <c r="O211" s="78"/>
      <c r="P211" s="78"/>
      <c r="Q211" s="78"/>
      <c r="R211" s="86"/>
      <c r="S211" s="86"/>
      <c r="T211" s="86"/>
      <c r="U211" s="86"/>
      <c r="V211" s="78"/>
      <c r="W211" s="86"/>
      <c r="X211" s="78"/>
      <c r="Y211" s="86"/>
      <c r="Z211" s="78"/>
      <c r="AD211" s="59"/>
      <c r="AE211" s="59"/>
    </row>
    <row r="212" spans="1:31" s="9" customFormat="1" ht="30" hidden="1" customHeight="1" x14ac:dyDescent="0.2">
      <c r="A212" s="19" t="s">
        <v>94</v>
      </c>
      <c r="B212" s="149"/>
      <c r="C212" s="147">
        <f t="shared" si="72"/>
        <v>0</v>
      </c>
      <c r="D212" s="107" t="e">
        <f t="shared" si="90"/>
        <v>#DIV/0!</v>
      </c>
      <c r="E212" s="137"/>
      <c r="F212" s="100"/>
      <c r="G212" s="100"/>
      <c r="H212" s="100"/>
      <c r="I212" s="79"/>
      <c r="J212" s="79"/>
      <c r="K212" s="79"/>
      <c r="L212" s="100"/>
      <c r="M212" s="100"/>
      <c r="N212" s="100"/>
      <c r="O212" s="79"/>
      <c r="P212" s="79"/>
      <c r="Q212" s="79"/>
      <c r="R212" s="100"/>
      <c r="S212" s="100"/>
      <c r="T212" s="100"/>
      <c r="U212" s="100"/>
      <c r="V212" s="79"/>
      <c r="W212" s="100"/>
      <c r="X212" s="100"/>
      <c r="Y212" s="100"/>
      <c r="Z212" s="79"/>
      <c r="AD212" s="59"/>
      <c r="AE212" s="59"/>
    </row>
    <row r="213" spans="1:31" s="9" customFormat="1" ht="30" hidden="1" customHeight="1" outlineLevel="1" x14ac:dyDescent="0.2">
      <c r="A213" s="24" t="s">
        <v>203</v>
      </c>
      <c r="B213" s="148"/>
      <c r="C213" s="147">
        <f t="shared" si="72"/>
        <v>0</v>
      </c>
      <c r="D213" s="107" t="e">
        <f t="shared" si="90"/>
        <v>#DIV/0!</v>
      </c>
      <c r="E213" s="137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D213" s="59"/>
      <c r="AE213" s="59"/>
    </row>
    <row r="214" spans="1:31" s="9" customFormat="1" ht="30" hidden="1" customHeight="1" outlineLevel="1" x14ac:dyDescent="0.2">
      <c r="A214" s="19" t="s">
        <v>109</v>
      </c>
      <c r="B214" s="148"/>
      <c r="C214" s="147">
        <f t="shared" si="72"/>
        <v>0</v>
      </c>
      <c r="D214" s="107" t="e">
        <f t="shared" si="90"/>
        <v>#DIV/0!</v>
      </c>
      <c r="E214" s="137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D214" s="59"/>
      <c r="AE214" s="59"/>
    </row>
    <row r="215" spans="1:31" s="9" customFormat="1" ht="30" hidden="1" customHeight="1" x14ac:dyDescent="0.2">
      <c r="A215" s="19" t="s">
        <v>94</v>
      </c>
      <c r="B215" s="155"/>
      <c r="C215" s="147" t="e">
        <f t="shared" si="72"/>
        <v>#DIV/0!</v>
      </c>
      <c r="D215" s="107" t="e">
        <f t="shared" si="90"/>
        <v>#DIV/0!</v>
      </c>
      <c r="E215" s="137"/>
      <c r="F215" s="96" t="e">
        <f t="shared" ref="F215:U215" si="101">F214/F213*10</f>
        <v>#DIV/0!</v>
      </c>
      <c r="G215" s="96" t="e">
        <f t="shared" si="101"/>
        <v>#DIV/0!</v>
      </c>
      <c r="H215" s="96" t="e">
        <f t="shared" si="101"/>
        <v>#DIV/0!</v>
      </c>
      <c r="I215" s="96" t="e">
        <f t="shared" si="101"/>
        <v>#DIV/0!</v>
      </c>
      <c r="J215" s="96" t="e">
        <f t="shared" si="101"/>
        <v>#DIV/0!</v>
      </c>
      <c r="K215" s="96" t="e">
        <f t="shared" si="101"/>
        <v>#DIV/0!</v>
      </c>
      <c r="L215" s="96" t="e">
        <f t="shared" si="101"/>
        <v>#DIV/0!</v>
      </c>
      <c r="M215" s="96" t="e">
        <f t="shared" si="101"/>
        <v>#DIV/0!</v>
      </c>
      <c r="N215" s="96" t="e">
        <f t="shared" si="101"/>
        <v>#DIV/0!</v>
      </c>
      <c r="O215" s="96" t="e">
        <f t="shared" si="101"/>
        <v>#DIV/0!</v>
      </c>
      <c r="P215" s="96" t="e">
        <f t="shared" si="101"/>
        <v>#DIV/0!</v>
      </c>
      <c r="Q215" s="96" t="e">
        <f t="shared" si="101"/>
        <v>#DIV/0!</v>
      </c>
      <c r="R215" s="96" t="e">
        <f t="shared" si="101"/>
        <v>#DIV/0!</v>
      </c>
      <c r="S215" s="96" t="e">
        <f>S214/S213*10</f>
        <v>#DIV/0!</v>
      </c>
      <c r="T215" s="96" t="e">
        <f t="shared" si="101"/>
        <v>#DIV/0!</v>
      </c>
      <c r="U215" s="96" t="e">
        <f t="shared" si="101"/>
        <v>#DIV/0!</v>
      </c>
      <c r="V215" s="96" t="e">
        <f>V214/V213*10</f>
        <v>#DIV/0!</v>
      </c>
      <c r="W215" s="96" t="e">
        <f t="shared" ref="W215:X215" si="102">W214/W213*10</f>
        <v>#DIV/0!</v>
      </c>
      <c r="X215" s="96" t="e">
        <f t="shared" si="102"/>
        <v>#DIV/0!</v>
      </c>
      <c r="Y215" s="96" t="e">
        <f t="shared" ref="Y215:Z215" si="103">Y214/Y213*10</f>
        <v>#DIV/0!</v>
      </c>
      <c r="Z215" s="96" t="e">
        <f t="shared" si="103"/>
        <v>#DIV/0!</v>
      </c>
      <c r="AD215" s="59"/>
      <c r="AE215" s="59"/>
    </row>
    <row r="216" spans="1:31" s="9" customFormat="1" ht="30" hidden="1" customHeight="1" outlineLevel="1" x14ac:dyDescent="0.2">
      <c r="A216" s="24" t="s">
        <v>110</v>
      </c>
      <c r="B216" s="148"/>
      <c r="C216" s="147">
        <f t="shared" si="72"/>
        <v>0</v>
      </c>
      <c r="D216" s="107" t="e">
        <f t="shared" si="90"/>
        <v>#DIV/0!</v>
      </c>
      <c r="E216" s="137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D216" s="59"/>
      <c r="AE216" s="59"/>
    </row>
    <row r="217" spans="1:31" s="9" customFormat="1" ht="30" hidden="1" customHeight="1" outlineLevel="1" x14ac:dyDescent="0.2">
      <c r="A217" s="19" t="s">
        <v>111</v>
      </c>
      <c r="B217" s="148"/>
      <c r="C217" s="147">
        <f t="shared" si="72"/>
        <v>0</v>
      </c>
      <c r="D217" s="107" t="e">
        <f t="shared" si="90"/>
        <v>#DIV/0!</v>
      </c>
      <c r="E217" s="137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D217" s="59"/>
      <c r="AE217" s="59"/>
    </row>
    <row r="218" spans="1:31" s="9" customFormat="1" ht="30" hidden="1" customHeight="1" x14ac:dyDescent="0.2">
      <c r="A218" s="19" t="s">
        <v>94</v>
      </c>
      <c r="B218" s="155"/>
      <c r="C218" s="147" t="e">
        <f t="shared" si="72"/>
        <v>#DIV/0!</v>
      </c>
      <c r="D218" s="107" t="e">
        <f t="shared" si="90"/>
        <v>#DIV/0!</v>
      </c>
      <c r="E218" s="137"/>
      <c r="F218" s="96" t="e">
        <f t="shared" ref="F218:I218" si="104">F217/F216*10</f>
        <v>#DIV/0!</v>
      </c>
      <c r="G218" s="96" t="e">
        <f t="shared" si="104"/>
        <v>#DIV/0!</v>
      </c>
      <c r="H218" s="96" t="e">
        <f t="shared" si="104"/>
        <v>#DIV/0!</v>
      </c>
      <c r="I218" s="96" t="e">
        <f t="shared" si="104"/>
        <v>#DIV/0!</v>
      </c>
      <c r="J218" s="96" t="e">
        <f t="shared" ref="J218:R218" si="105">J217/J216*10</f>
        <v>#DIV/0!</v>
      </c>
      <c r="K218" s="96" t="e">
        <f t="shared" si="105"/>
        <v>#DIV/0!</v>
      </c>
      <c r="L218" s="96" t="e">
        <f t="shared" si="105"/>
        <v>#DIV/0!</v>
      </c>
      <c r="M218" s="96" t="e">
        <f t="shared" si="105"/>
        <v>#DIV/0!</v>
      </c>
      <c r="N218" s="96" t="e">
        <f t="shared" si="105"/>
        <v>#DIV/0!</v>
      </c>
      <c r="O218" s="96" t="e">
        <f t="shared" si="105"/>
        <v>#DIV/0!</v>
      </c>
      <c r="P218" s="96" t="e">
        <f t="shared" si="105"/>
        <v>#DIV/0!</v>
      </c>
      <c r="Q218" s="96" t="e">
        <f t="shared" si="105"/>
        <v>#DIV/0!</v>
      </c>
      <c r="R218" s="96" t="e">
        <f t="shared" si="105"/>
        <v>#DIV/0!</v>
      </c>
      <c r="S218" s="96" t="e">
        <f t="shared" ref="S218:T218" si="106">S217/S216*10</f>
        <v>#DIV/0!</v>
      </c>
      <c r="T218" s="96" t="e">
        <f t="shared" si="106"/>
        <v>#DIV/0!</v>
      </c>
      <c r="U218" s="96" t="e">
        <f t="shared" ref="U218:X218" si="107">U217/U216*10</f>
        <v>#DIV/0!</v>
      </c>
      <c r="V218" s="96" t="e">
        <f t="shared" si="107"/>
        <v>#DIV/0!</v>
      </c>
      <c r="W218" s="96" t="e">
        <f t="shared" si="107"/>
        <v>#DIV/0!</v>
      </c>
      <c r="X218" s="96" t="e">
        <f t="shared" si="107"/>
        <v>#DIV/0!</v>
      </c>
      <c r="Y218" s="96" t="e">
        <f>Y217/Y216*10</f>
        <v>#DIV/0!</v>
      </c>
      <c r="Z218" s="96" t="e">
        <f>Z217/Z216*10</f>
        <v>#DIV/0!</v>
      </c>
      <c r="AD218" s="59"/>
      <c r="AE218" s="59"/>
    </row>
    <row r="219" spans="1:31" s="9" customFormat="1" ht="30" hidden="1" customHeight="1" x14ac:dyDescent="0.2">
      <c r="A219" s="24" t="s">
        <v>112</v>
      </c>
      <c r="B219" s="147"/>
      <c r="C219" s="147">
        <f t="shared" si="72"/>
        <v>0</v>
      </c>
      <c r="D219" s="107" t="e">
        <f t="shared" si="90"/>
        <v>#DIV/0!</v>
      </c>
      <c r="E219" s="137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D219" s="59"/>
      <c r="AE219" s="59"/>
    </row>
    <row r="220" spans="1:31" s="9" customFormat="1" ht="30" hidden="1" customHeight="1" x14ac:dyDescent="0.2">
      <c r="A220" s="24" t="s">
        <v>113</v>
      </c>
      <c r="B220" s="147"/>
      <c r="C220" s="147">
        <f t="shared" si="72"/>
        <v>0</v>
      </c>
      <c r="D220" s="107" t="e">
        <f t="shared" si="90"/>
        <v>#DIV/0!</v>
      </c>
      <c r="E220" s="137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D220" s="59"/>
      <c r="AE220" s="59"/>
    </row>
    <row r="221" spans="1:31" s="9" customFormat="1" ht="30" hidden="1" customHeight="1" x14ac:dyDescent="0.2">
      <c r="A221" s="24" t="s">
        <v>191</v>
      </c>
      <c r="B221" s="147"/>
      <c r="C221" s="147">
        <f t="shared" si="72"/>
        <v>0</v>
      </c>
      <c r="D221" s="107" t="e">
        <f t="shared" si="90"/>
        <v>#DIV/0!</v>
      </c>
      <c r="E221" s="137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D221" s="59"/>
      <c r="AE221" s="59"/>
    </row>
    <row r="222" spans="1:31" s="9" customFormat="1" ht="30" hidden="1" customHeight="1" x14ac:dyDescent="0.2">
      <c r="A222" s="19" t="s">
        <v>192</v>
      </c>
      <c r="B222" s="147"/>
      <c r="C222" s="147">
        <f t="shared" si="72"/>
        <v>0</v>
      </c>
      <c r="D222" s="107" t="e">
        <f t="shared" si="90"/>
        <v>#DIV/0!</v>
      </c>
      <c r="E222" s="137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D222" s="59"/>
      <c r="AE222" s="59"/>
    </row>
    <row r="223" spans="1:31" s="9" customFormat="1" ht="30" hidden="1" customHeight="1" x14ac:dyDescent="0.2">
      <c r="A223" s="19" t="s">
        <v>193</v>
      </c>
      <c r="B223" s="151"/>
      <c r="C223" s="147" t="e">
        <f>SUM(F223:Z223)</f>
        <v>#DIV/0!</v>
      </c>
      <c r="D223" s="107" t="e">
        <f t="shared" si="90"/>
        <v>#DIV/0!</v>
      </c>
      <c r="E223" s="137"/>
      <c r="F223" s="84" t="e">
        <f t="shared" ref="F223:H223" si="108">F222/F221*10</f>
        <v>#DIV/0!</v>
      </c>
      <c r="G223" s="84" t="e">
        <f t="shared" si="108"/>
        <v>#DIV/0!</v>
      </c>
      <c r="H223" s="84" t="e">
        <f t="shared" si="108"/>
        <v>#DIV/0!</v>
      </c>
      <c r="I223" s="84" t="e">
        <f>I222/I221*10</f>
        <v>#DIV/0!</v>
      </c>
      <c r="J223" s="84" t="e">
        <f t="shared" ref="J223:P223" si="109">J222/J221*10</f>
        <v>#DIV/0!</v>
      </c>
      <c r="K223" s="84" t="e">
        <f t="shared" si="109"/>
        <v>#DIV/0!</v>
      </c>
      <c r="L223" s="84" t="e">
        <f t="shared" si="109"/>
        <v>#DIV/0!</v>
      </c>
      <c r="M223" s="84" t="e">
        <f t="shared" si="109"/>
        <v>#DIV/0!</v>
      </c>
      <c r="N223" s="84" t="e">
        <f t="shared" si="109"/>
        <v>#DIV/0!</v>
      </c>
      <c r="O223" s="84" t="e">
        <f t="shared" si="109"/>
        <v>#DIV/0!</v>
      </c>
      <c r="P223" s="84" t="e">
        <f t="shared" si="109"/>
        <v>#DIV/0!</v>
      </c>
      <c r="Q223" s="84" t="e">
        <f t="shared" ref="Q223:Y223" si="110">Q222/Q221*10</f>
        <v>#DIV/0!</v>
      </c>
      <c r="R223" s="84" t="e">
        <f t="shared" si="110"/>
        <v>#DIV/0!</v>
      </c>
      <c r="S223" s="84" t="e">
        <f t="shared" si="110"/>
        <v>#DIV/0!</v>
      </c>
      <c r="T223" s="84" t="e">
        <f t="shared" si="110"/>
        <v>#DIV/0!</v>
      </c>
      <c r="U223" s="84" t="e">
        <f t="shared" si="110"/>
        <v>#DIV/0!</v>
      </c>
      <c r="V223" s="84" t="e">
        <f t="shared" si="110"/>
        <v>#DIV/0!</v>
      </c>
      <c r="W223" s="84" t="e">
        <f t="shared" si="110"/>
        <v>#DIV/0!</v>
      </c>
      <c r="X223" s="84" t="e">
        <f t="shared" si="110"/>
        <v>#DIV/0!</v>
      </c>
      <c r="Y223" s="84" t="e">
        <f t="shared" si="110"/>
        <v>#DIV/0!</v>
      </c>
      <c r="Z223" s="84" t="e">
        <f>Y222/Y221*10</f>
        <v>#DIV/0!</v>
      </c>
      <c r="AD223" s="59"/>
      <c r="AE223" s="59"/>
    </row>
    <row r="224" spans="1:31" s="9" customFormat="1" ht="30" customHeight="1" x14ac:dyDescent="0.2">
      <c r="A224" s="24" t="s">
        <v>185</v>
      </c>
      <c r="B224" s="147"/>
      <c r="C224" s="147">
        <f t="shared" si="72"/>
        <v>0</v>
      </c>
      <c r="D224" s="107" t="e">
        <f t="shared" ref="D224:D240" si="111">C224/B224</f>
        <v>#DIV/0!</v>
      </c>
      <c r="E224" s="137"/>
      <c r="F224" s="18"/>
      <c r="G224" s="18"/>
      <c r="H224" s="84"/>
      <c r="I224" s="18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D224" s="59"/>
      <c r="AE224" s="59"/>
    </row>
    <row r="225" spans="1:31" s="9" customFormat="1" ht="30" customHeight="1" x14ac:dyDescent="0.2">
      <c r="A225" s="24" t="s">
        <v>187</v>
      </c>
      <c r="B225" s="158">
        <v>51.5</v>
      </c>
      <c r="C225" s="147">
        <f t="shared" si="72"/>
        <v>44.7</v>
      </c>
      <c r="D225" s="107">
        <f t="shared" si="111"/>
        <v>0.8679611650485437</v>
      </c>
      <c r="E225" s="137">
        <v>4</v>
      </c>
      <c r="F225" s="18"/>
      <c r="G225" s="18"/>
      <c r="H225" s="84">
        <v>12</v>
      </c>
      <c r="I225" s="18"/>
      <c r="J225" s="80"/>
      <c r="K225" s="80"/>
      <c r="L225" s="80"/>
      <c r="M225" s="80">
        <v>2</v>
      </c>
      <c r="N225" s="80">
        <v>1.8</v>
      </c>
      <c r="O225" s="80"/>
      <c r="P225" s="80"/>
      <c r="Q225" s="80">
        <v>16</v>
      </c>
      <c r="R225" s="80"/>
      <c r="S225" s="80"/>
      <c r="T225" s="80"/>
      <c r="U225" s="80">
        <v>12.9</v>
      </c>
      <c r="V225" s="80"/>
      <c r="W225" s="80"/>
      <c r="X225" s="80"/>
      <c r="Y225" s="80"/>
      <c r="Z225" s="80"/>
      <c r="AD225" s="59"/>
      <c r="AE225" s="59"/>
    </row>
    <row r="226" spans="1:31" s="9" customFormat="1" ht="30" customHeight="1" x14ac:dyDescent="0.2">
      <c r="A226" s="19" t="s">
        <v>186</v>
      </c>
      <c r="B226" s="158"/>
      <c r="C226" s="147">
        <f t="shared" si="72"/>
        <v>0</v>
      </c>
      <c r="D226" s="107" t="e">
        <f t="shared" si="111"/>
        <v>#DIV/0!</v>
      </c>
      <c r="E226" s="137"/>
      <c r="F226" s="18"/>
      <c r="G226" s="18"/>
      <c r="H226" s="84"/>
      <c r="I226" s="18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D226" s="59"/>
      <c r="AE226" s="59"/>
    </row>
    <row r="227" spans="1:31" s="9" customFormat="1" ht="30" customHeight="1" x14ac:dyDescent="0.2">
      <c r="A227" s="19" t="s">
        <v>189</v>
      </c>
      <c r="B227" s="158">
        <v>67.2</v>
      </c>
      <c r="C227" s="147">
        <f t="shared" si="72"/>
        <v>111.61</v>
      </c>
      <c r="D227" s="107">
        <f t="shared" si="111"/>
        <v>1.6608630952380952</v>
      </c>
      <c r="E227" s="137">
        <v>4</v>
      </c>
      <c r="F227" s="18"/>
      <c r="G227" s="18"/>
      <c r="H227" s="84">
        <v>15.6</v>
      </c>
      <c r="I227" s="18"/>
      <c r="J227" s="80"/>
      <c r="K227" s="80"/>
      <c r="L227" s="80"/>
      <c r="M227" s="80">
        <v>13</v>
      </c>
      <c r="N227" s="80">
        <v>12</v>
      </c>
      <c r="O227" s="80"/>
      <c r="P227" s="80"/>
      <c r="Q227" s="80">
        <v>53</v>
      </c>
      <c r="R227" s="80"/>
      <c r="S227" s="80"/>
      <c r="T227" s="80"/>
      <c r="U227" s="80">
        <v>18.010000000000002</v>
      </c>
      <c r="V227" s="80"/>
      <c r="W227" s="80"/>
      <c r="X227" s="80"/>
      <c r="Y227" s="80"/>
      <c r="Z227" s="80"/>
      <c r="AD227" s="59"/>
      <c r="AE227" s="59"/>
    </row>
    <row r="228" spans="1:31" s="9" customFormat="1" ht="30" customHeight="1" x14ac:dyDescent="0.2">
      <c r="A228" s="24" t="s">
        <v>94</v>
      </c>
      <c r="B228" s="147"/>
      <c r="C228" s="162" t="e">
        <f>C226/C224*10</f>
        <v>#DIV/0!</v>
      </c>
      <c r="D228" s="84" t="e">
        <f t="shared" ref="D228:L228" si="112">D226/D224*10</f>
        <v>#DIV/0!</v>
      </c>
      <c r="E228" s="84"/>
      <c r="F228" s="84" t="e">
        <f t="shared" si="112"/>
        <v>#DIV/0!</v>
      </c>
      <c r="G228" s="84" t="e">
        <f t="shared" si="112"/>
        <v>#DIV/0!</v>
      </c>
      <c r="H228" s="84" t="e">
        <f t="shared" si="112"/>
        <v>#DIV/0!</v>
      </c>
      <c r="I228" s="84" t="e">
        <f t="shared" si="112"/>
        <v>#DIV/0!</v>
      </c>
      <c r="J228" s="84" t="e">
        <f t="shared" si="112"/>
        <v>#DIV/0!</v>
      </c>
      <c r="K228" s="84" t="e">
        <f t="shared" si="112"/>
        <v>#DIV/0!</v>
      </c>
      <c r="L228" s="84" t="e">
        <f t="shared" si="112"/>
        <v>#DIV/0!</v>
      </c>
      <c r="M228" s="84" t="e">
        <f>M226/M224*10</f>
        <v>#DIV/0!</v>
      </c>
      <c r="N228" s="84" t="e">
        <f>N226/N224*10</f>
        <v>#DIV/0!</v>
      </c>
      <c r="O228" s="84"/>
      <c r="P228" s="84"/>
      <c r="Q228" s="84"/>
      <c r="R228" s="84"/>
      <c r="S228" s="84"/>
      <c r="T228" s="84"/>
      <c r="U228" s="84"/>
      <c r="V228" s="80"/>
      <c r="W228" s="80"/>
      <c r="X228" s="80"/>
      <c r="Y228" s="80"/>
      <c r="Z228" s="80"/>
      <c r="AD228" s="59"/>
      <c r="AE228" s="59"/>
    </row>
    <row r="229" spans="1:31" s="9" customFormat="1" ht="30" customHeight="1" x14ac:dyDescent="0.2">
      <c r="A229" s="24" t="s">
        <v>188</v>
      </c>
      <c r="B229" s="147">
        <v>13</v>
      </c>
      <c r="C229" s="163">
        <f t="shared" ref="C229:M229" si="113">C227/C225*10</f>
        <v>24.968680089485456</v>
      </c>
      <c r="D229" s="101">
        <f t="shared" si="113"/>
        <v>19.135223580483647</v>
      </c>
      <c r="E229" s="101"/>
      <c r="F229" s="101" t="e">
        <f t="shared" si="113"/>
        <v>#DIV/0!</v>
      </c>
      <c r="G229" s="101" t="e">
        <f t="shared" si="113"/>
        <v>#DIV/0!</v>
      </c>
      <c r="H229" s="101">
        <f t="shared" si="113"/>
        <v>13</v>
      </c>
      <c r="I229" s="101" t="e">
        <f t="shared" si="113"/>
        <v>#DIV/0!</v>
      </c>
      <c r="J229" s="101" t="e">
        <f t="shared" si="113"/>
        <v>#DIV/0!</v>
      </c>
      <c r="K229" s="101" t="e">
        <f t="shared" si="113"/>
        <v>#DIV/0!</v>
      </c>
      <c r="L229" s="101" t="e">
        <f t="shared" si="113"/>
        <v>#DIV/0!</v>
      </c>
      <c r="M229" s="101">
        <f t="shared" si="113"/>
        <v>65</v>
      </c>
      <c r="N229" s="101">
        <f>N227/N225*10</f>
        <v>66.666666666666657</v>
      </c>
      <c r="O229" s="101"/>
      <c r="P229" s="101"/>
      <c r="Q229" s="101">
        <f>Q227/Q225*10</f>
        <v>33.125</v>
      </c>
      <c r="R229" s="101"/>
      <c r="S229" s="101"/>
      <c r="T229" s="101"/>
      <c r="U229" s="101">
        <f>U227/U225*10</f>
        <v>13.961240310077521</v>
      </c>
      <c r="V229" s="98"/>
      <c r="W229" s="98"/>
      <c r="X229" s="98"/>
      <c r="Y229" s="98"/>
      <c r="Z229" s="98"/>
      <c r="AD229" s="59"/>
      <c r="AE229" s="59"/>
    </row>
    <row r="230" spans="1:31" s="9" customFormat="1" ht="30" customHeight="1" x14ac:dyDescent="0.2">
      <c r="A230" s="24" t="s">
        <v>194</v>
      </c>
      <c r="B230" s="158">
        <v>116.9</v>
      </c>
      <c r="C230" s="147">
        <f t="shared" si="72"/>
        <v>0</v>
      </c>
      <c r="D230" s="107">
        <f t="shared" si="111"/>
        <v>0</v>
      </c>
      <c r="E230" s="137"/>
      <c r="F230" s="98"/>
      <c r="G230" s="98"/>
      <c r="H230" s="98"/>
      <c r="I230" s="98"/>
      <c r="J230" s="98"/>
      <c r="K230" s="98"/>
      <c r="L230" s="98"/>
      <c r="M230" s="101"/>
      <c r="N230" s="101"/>
      <c r="O230" s="101"/>
      <c r="P230" s="101"/>
      <c r="Q230" s="101"/>
      <c r="R230" s="101"/>
      <c r="S230" s="101"/>
      <c r="T230" s="101"/>
      <c r="U230" s="101"/>
      <c r="V230" s="98"/>
      <c r="W230" s="98"/>
      <c r="X230" s="98"/>
      <c r="Y230" s="98"/>
      <c r="Z230" s="98"/>
      <c r="AD230" s="59"/>
      <c r="AE230" s="59"/>
    </row>
    <row r="231" spans="1:31" s="9" customFormat="1" ht="30" customHeight="1" x14ac:dyDescent="0.2">
      <c r="A231" s="19" t="s">
        <v>195</v>
      </c>
      <c r="B231" s="158">
        <v>194.8</v>
      </c>
      <c r="C231" s="147">
        <f t="shared" si="72"/>
        <v>0</v>
      </c>
      <c r="D231" s="107">
        <f t="shared" si="111"/>
        <v>0</v>
      </c>
      <c r="E231" s="137"/>
      <c r="F231" s="98"/>
      <c r="G231" s="98"/>
      <c r="H231" s="101"/>
      <c r="I231" s="98"/>
      <c r="J231" s="98"/>
      <c r="K231" s="98"/>
      <c r="L231" s="98"/>
      <c r="M231" s="101"/>
      <c r="N231" s="101"/>
      <c r="O231" s="101"/>
      <c r="P231" s="101"/>
      <c r="Q231" s="101"/>
      <c r="R231" s="101"/>
      <c r="S231" s="101"/>
      <c r="T231" s="101"/>
      <c r="U231" s="101"/>
      <c r="V231" s="98"/>
      <c r="W231" s="98"/>
      <c r="X231" s="98"/>
      <c r="Y231" s="98"/>
      <c r="Z231" s="98"/>
      <c r="AD231" s="59"/>
      <c r="AE231" s="59"/>
    </row>
    <row r="232" spans="1:31" s="9" customFormat="1" ht="30" customHeight="1" x14ac:dyDescent="0.2">
      <c r="A232" s="19" t="s">
        <v>94</v>
      </c>
      <c r="B232" s="149">
        <f>B231/B230*10</f>
        <v>16.663815226689479</v>
      </c>
      <c r="C232" s="147" t="e">
        <f>SUM(F232:Z232)</f>
        <v>#DIV/0!</v>
      </c>
      <c r="D232" s="107" t="e">
        <f t="shared" si="111"/>
        <v>#DIV/0!</v>
      </c>
      <c r="E232" s="137"/>
      <c r="F232" s="101" t="e">
        <f>H231/H230*10</f>
        <v>#DIV/0!</v>
      </c>
      <c r="G232" s="101" t="e">
        <f>I231/I230*10</f>
        <v>#DIV/0!</v>
      </c>
      <c r="H232" s="101" t="e">
        <f>J231/J230*10</f>
        <v>#DIV/0!</v>
      </c>
      <c r="I232" s="101" t="e">
        <f>I231/I230*10</f>
        <v>#DIV/0!</v>
      </c>
      <c r="J232" s="101" t="e">
        <f t="shared" ref="J232:M232" si="114">J231/J230*10</f>
        <v>#DIV/0!</v>
      </c>
      <c r="K232" s="101" t="e">
        <f t="shared" si="114"/>
        <v>#DIV/0!</v>
      </c>
      <c r="L232" s="101" t="e">
        <f t="shared" si="114"/>
        <v>#DIV/0!</v>
      </c>
      <c r="M232" s="101" t="e">
        <f t="shared" si="114"/>
        <v>#DIV/0!</v>
      </c>
      <c r="N232" s="101" t="e">
        <f>N231/N230*10</f>
        <v>#DIV/0!</v>
      </c>
      <c r="O232" s="101" t="s">
        <v>0</v>
      </c>
      <c r="P232" s="101" t="e">
        <f t="shared" ref="P232:R232" si="115">P231/P230*10</f>
        <v>#DIV/0!</v>
      </c>
      <c r="Q232" s="101" t="e">
        <f t="shared" si="115"/>
        <v>#DIV/0!</v>
      </c>
      <c r="R232" s="101" t="e">
        <f t="shared" si="115"/>
        <v>#DIV/0!</v>
      </c>
      <c r="S232" s="101" t="e">
        <f t="shared" ref="S232:W232" si="116">S231/S230*10</f>
        <v>#DIV/0!</v>
      </c>
      <c r="T232" s="101" t="e">
        <f t="shared" si="116"/>
        <v>#DIV/0!</v>
      </c>
      <c r="U232" s="101" t="e">
        <f t="shared" si="116"/>
        <v>#DIV/0!</v>
      </c>
      <c r="V232" s="101" t="e">
        <f t="shared" si="116"/>
        <v>#DIV/0!</v>
      </c>
      <c r="W232" s="101" t="e">
        <f t="shared" si="116"/>
        <v>#DIV/0!</v>
      </c>
      <c r="X232" s="101" t="e">
        <f>X231/X230*10</f>
        <v>#DIV/0!</v>
      </c>
      <c r="Y232" s="101" t="e">
        <f t="shared" ref="Y232:Z232" si="117">Y231/Y230*10</f>
        <v>#DIV/0!</v>
      </c>
      <c r="Z232" s="101" t="e">
        <f t="shared" si="117"/>
        <v>#DIV/0!</v>
      </c>
      <c r="AD232" s="59"/>
      <c r="AE232" s="59"/>
    </row>
    <row r="233" spans="1:31" s="23" customFormat="1" ht="30" customHeight="1" x14ac:dyDescent="0.2">
      <c r="A233" s="19" t="s">
        <v>114</v>
      </c>
      <c r="B233" s="147">
        <v>58371</v>
      </c>
      <c r="C233" s="147">
        <f t="shared" si="72"/>
        <v>45246</v>
      </c>
      <c r="D233" s="107">
        <f t="shared" si="111"/>
        <v>0.77514519196176179</v>
      </c>
      <c r="E233" s="137">
        <v>20</v>
      </c>
      <c r="F233" s="49">
        <v>7600</v>
      </c>
      <c r="G233" s="49">
        <v>1318</v>
      </c>
      <c r="H233" s="49">
        <v>1700</v>
      </c>
      <c r="I233" s="49">
        <v>630</v>
      </c>
      <c r="J233" s="49">
        <v>543</v>
      </c>
      <c r="K233" s="49">
        <v>2130</v>
      </c>
      <c r="L233" s="49">
        <v>3000</v>
      </c>
      <c r="M233" s="49">
        <v>2802</v>
      </c>
      <c r="N233" s="49">
        <v>600</v>
      </c>
      <c r="O233" s="49">
        <v>500</v>
      </c>
      <c r="P233" s="49"/>
      <c r="Q233" s="49">
        <v>2720</v>
      </c>
      <c r="R233" s="49">
        <v>3757</v>
      </c>
      <c r="S233" s="49">
        <v>2654</v>
      </c>
      <c r="T233" s="49">
        <v>3025</v>
      </c>
      <c r="U233" s="49">
        <v>335</v>
      </c>
      <c r="V233" s="49">
        <v>1758</v>
      </c>
      <c r="W233" s="49">
        <v>1430</v>
      </c>
      <c r="X233" s="49">
        <v>4683</v>
      </c>
      <c r="Y233" s="49">
        <v>2611</v>
      </c>
      <c r="Z233" s="49">
        <v>1450</v>
      </c>
      <c r="AD233" s="62"/>
      <c r="AE233" s="62"/>
    </row>
    <row r="234" spans="1:31" s="23" customFormat="1" ht="30" customHeight="1" x14ac:dyDescent="0.2">
      <c r="A234" s="10" t="s">
        <v>115</v>
      </c>
      <c r="B234" s="169">
        <f>B233/B236</f>
        <v>0.55591428571428569</v>
      </c>
      <c r="C234" s="147">
        <f t="shared" si="72"/>
        <v>9.9349430472359366</v>
      </c>
      <c r="D234" s="107">
        <f t="shared" si="111"/>
        <v>17.871357694056524</v>
      </c>
      <c r="E234" s="137"/>
      <c r="F234" s="48">
        <f>F233/F236</f>
        <v>1</v>
      </c>
      <c r="G234" s="48">
        <f t="shared" ref="G234:Z234" si="118">G233/G236</f>
        <v>0.3820289855072464</v>
      </c>
      <c r="H234" s="48">
        <f t="shared" si="118"/>
        <v>0.72340425531914898</v>
      </c>
      <c r="I234" s="48">
        <f>I233/I236</f>
        <v>0.10862068965517241</v>
      </c>
      <c r="J234" s="48">
        <f t="shared" si="118"/>
        <v>0.2049056603773585</v>
      </c>
      <c r="K234" s="48">
        <f t="shared" si="118"/>
        <v>0.32272727272727275</v>
      </c>
      <c r="L234" s="48">
        <f t="shared" si="118"/>
        <v>0.75</v>
      </c>
      <c r="M234" s="48">
        <f t="shared" si="118"/>
        <v>0.91868852459016392</v>
      </c>
      <c r="N234" s="48">
        <f t="shared" si="118"/>
        <v>0.11764705882352941</v>
      </c>
      <c r="O234" s="48">
        <f t="shared" si="118"/>
        <v>0.22624434389140272</v>
      </c>
      <c r="P234" s="48">
        <f t="shared" si="118"/>
        <v>0</v>
      </c>
      <c r="Q234" s="48">
        <f t="shared" si="118"/>
        <v>0.40296296296296297</v>
      </c>
      <c r="R234" s="48">
        <f t="shared" si="118"/>
        <v>0.74396039603960396</v>
      </c>
      <c r="S234" s="48">
        <f t="shared" si="118"/>
        <v>0.37914285714285717</v>
      </c>
      <c r="T234" s="48">
        <f t="shared" si="118"/>
        <v>0.38291139240506328</v>
      </c>
      <c r="U234" s="48">
        <f t="shared" si="118"/>
        <v>7.528089887640449E-2</v>
      </c>
      <c r="V234" s="48">
        <f t="shared" si="118"/>
        <v>0.62785714285714289</v>
      </c>
      <c r="W234" s="48">
        <f t="shared" si="118"/>
        <v>0.73333333333333328</v>
      </c>
      <c r="X234" s="48">
        <f t="shared" si="118"/>
        <v>0.78049999999999997</v>
      </c>
      <c r="Y234" s="48">
        <f t="shared" si="118"/>
        <v>0.47472727272727272</v>
      </c>
      <c r="Z234" s="48">
        <f t="shared" si="118"/>
        <v>0.57999999999999996</v>
      </c>
      <c r="AD234" s="62"/>
      <c r="AE234" s="62"/>
    </row>
    <row r="235" spans="1:31" s="9" customFormat="1" ht="30" hidden="1" customHeight="1" x14ac:dyDescent="0.2">
      <c r="A235" s="19" t="s">
        <v>116</v>
      </c>
      <c r="B235" s="16">
        <v>2518</v>
      </c>
      <c r="C235" s="16">
        <f t="shared" si="72"/>
        <v>4641</v>
      </c>
      <c r="D235" s="107">
        <f t="shared" si="111"/>
        <v>1.8431294678316124</v>
      </c>
      <c r="E235" s="137">
        <v>3</v>
      </c>
      <c r="F235" s="88">
        <v>500</v>
      </c>
      <c r="G235" s="88"/>
      <c r="H235" s="88">
        <v>1910</v>
      </c>
      <c r="I235" s="88"/>
      <c r="J235" s="88"/>
      <c r="K235" s="88"/>
      <c r="L235" s="88"/>
      <c r="M235" s="88"/>
      <c r="N235" s="88">
        <v>1040</v>
      </c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>
        <v>1191</v>
      </c>
      <c r="Z235" s="88"/>
      <c r="AD235" s="59"/>
      <c r="AE235" s="59"/>
    </row>
    <row r="236" spans="1:31" s="9" customFormat="1" ht="30" hidden="1" customHeight="1" outlineLevel="1" x14ac:dyDescent="0.2">
      <c r="A236" s="19" t="s">
        <v>117</v>
      </c>
      <c r="B236" s="16">
        <v>105000</v>
      </c>
      <c r="C236" s="16">
        <f t="shared" si="72"/>
        <v>96650</v>
      </c>
      <c r="D236" s="107">
        <f t="shared" si="111"/>
        <v>0.92047619047619045</v>
      </c>
      <c r="E236" s="137"/>
      <c r="F236" s="88">
        <v>7600</v>
      </c>
      <c r="G236" s="88">
        <v>3450</v>
      </c>
      <c r="H236" s="88">
        <v>2350</v>
      </c>
      <c r="I236" s="88">
        <v>5800</v>
      </c>
      <c r="J236" s="88">
        <v>2650</v>
      </c>
      <c r="K236" s="88">
        <v>6600</v>
      </c>
      <c r="L236" s="88">
        <v>4000</v>
      </c>
      <c r="M236" s="88">
        <v>3050</v>
      </c>
      <c r="N236" s="88">
        <v>5100</v>
      </c>
      <c r="O236" s="88">
        <v>2210</v>
      </c>
      <c r="P236" s="88">
        <v>3940</v>
      </c>
      <c r="Q236" s="88">
        <v>6750</v>
      </c>
      <c r="R236" s="88">
        <v>5050</v>
      </c>
      <c r="S236" s="88">
        <v>7000</v>
      </c>
      <c r="T236" s="88">
        <v>7900</v>
      </c>
      <c r="U236" s="88">
        <v>4450</v>
      </c>
      <c r="V236" s="88">
        <v>2800</v>
      </c>
      <c r="W236" s="88">
        <v>1950</v>
      </c>
      <c r="X236" s="88">
        <v>6000</v>
      </c>
      <c r="Y236" s="88">
        <v>5500</v>
      </c>
      <c r="Z236" s="88">
        <v>2500</v>
      </c>
      <c r="AD236" s="59"/>
      <c r="AE236" s="59"/>
    </row>
    <row r="237" spans="1:31" s="9" customFormat="1" ht="30" hidden="1" customHeight="1" outlineLevel="1" x14ac:dyDescent="0.2">
      <c r="A237" s="19" t="s">
        <v>118</v>
      </c>
      <c r="B237" s="147">
        <v>81875</v>
      </c>
      <c r="C237" s="147">
        <f t="shared" si="72"/>
        <v>0</v>
      </c>
      <c r="D237" s="107">
        <f t="shared" si="111"/>
        <v>0</v>
      </c>
      <c r="E237" s="137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D237" s="59"/>
      <c r="AE237" s="59"/>
    </row>
    <row r="238" spans="1:31" s="9" customFormat="1" ht="30" hidden="1" customHeight="1" x14ac:dyDescent="0.2">
      <c r="A238" s="10" t="s">
        <v>52</v>
      </c>
      <c r="B238" s="170">
        <f>B237/B236</f>
        <v>0.77976190476190477</v>
      </c>
      <c r="C238" s="147">
        <f t="shared" si="72"/>
        <v>0</v>
      </c>
      <c r="D238" s="107">
        <f t="shared" si="111"/>
        <v>0</v>
      </c>
      <c r="E238" s="137"/>
      <c r="F238" s="102">
        <f t="shared" ref="F238:Z238" si="119">F237/F236</f>
        <v>0</v>
      </c>
      <c r="G238" s="102">
        <f t="shared" si="119"/>
        <v>0</v>
      </c>
      <c r="H238" s="102">
        <f t="shared" si="119"/>
        <v>0</v>
      </c>
      <c r="I238" s="102">
        <f t="shared" si="119"/>
        <v>0</v>
      </c>
      <c r="J238" s="102">
        <f t="shared" si="119"/>
        <v>0</v>
      </c>
      <c r="K238" s="102">
        <f t="shared" si="119"/>
        <v>0</v>
      </c>
      <c r="L238" s="102">
        <f t="shared" si="119"/>
        <v>0</v>
      </c>
      <c r="M238" s="102">
        <f>M237/M236</f>
        <v>0</v>
      </c>
      <c r="N238" s="102">
        <f t="shared" si="119"/>
        <v>0</v>
      </c>
      <c r="O238" s="102">
        <f t="shared" si="119"/>
        <v>0</v>
      </c>
      <c r="P238" s="102">
        <f t="shared" si="119"/>
        <v>0</v>
      </c>
      <c r="Q238" s="102">
        <f t="shared" si="119"/>
        <v>0</v>
      </c>
      <c r="R238" s="102">
        <f t="shared" si="119"/>
        <v>0</v>
      </c>
      <c r="S238" s="102">
        <f t="shared" si="119"/>
        <v>0</v>
      </c>
      <c r="T238" s="102">
        <f t="shared" si="119"/>
        <v>0</v>
      </c>
      <c r="U238" s="102">
        <f t="shared" si="119"/>
        <v>0</v>
      </c>
      <c r="V238" s="102">
        <f t="shared" si="119"/>
        <v>0</v>
      </c>
      <c r="W238" s="102">
        <f t="shared" si="119"/>
        <v>0</v>
      </c>
      <c r="X238" s="102">
        <f t="shared" si="119"/>
        <v>0</v>
      </c>
      <c r="Y238" s="102">
        <f t="shared" si="119"/>
        <v>0</v>
      </c>
      <c r="Z238" s="102">
        <f t="shared" si="119"/>
        <v>0</v>
      </c>
      <c r="AD238" s="59"/>
      <c r="AE238" s="59"/>
    </row>
    <row r="239" spans="1:31" s="9" customFormat="1" ht="30" hidden="1" customHeight="1" x14ac:dyDescent="0.2">
      <c r="A239" s="8" t="s">
        <v>119</v>
      </c>
      <c r="B239" s="148">
        <v>75052</v>
      </c>
      <c r="C239" s="147">
        <f t="shared" si="72"/>
        <v>0</v>
      </c>
      <c r="D239" s="107">
        <f t="shared" si="111"/>
        <v>0</v>
      </c>
      <c r="E239" s="137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D239" s="59"/>
      <c r="AE239" s="59"/>
    </row>
    <row r="240" spans="1:31" s="9" customFormat="1" ht="30" hidden="1" customHeight="1" x14ac:dyDescent="0.2">
      <c r="A240" s="8" t="s">
        <v>120</v>
      </c>
      <c r="B240" s="148">
        <v>10126</v>
      </c>
      <c r="C240" s="147">
        <f t="shared" si="72"/>
        <v>0</v>
      </c>
      <c r="D240" s="107">
        <f t="shared" si="111"/>
        <v>0</v>
      </c>
      <c r="E240" s="137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D240" s="59"/>
      <c r="AE240" s="59"/>
    </row>
    <row r="241" spans="1:36" s="9" customFormat="1" ht="30" hidden="1" customHeight="1" x14ac:dyDescent="0.2">
      <c r="A241" s="19" t="s">
        <v>141</v>
      </c>
      <c r="B241" s="147">
        <v>0</v>
      </c>
      <c r="C241" s="147">
        <f t="shared" si="72"/>
        <v>70</v>
      </c>
      <c r="D241" s="107"/>
      <c r="E241" s="137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>
        <v>70</v>
      </c>
      <c r="S241" s="103"/>
      <c r="T241" s="103"/>
      <c r="U241" s="103"/>
      <c r="V241" s="103"/>
      <c r="W241" s="103"/>
      <c r="X241" s="103"/>
      <c r="Y241" s="103"/>
      <c r="Z241" s="103"/>
      <c r="AD241" s="59"/>
      <c r="AE241" s="59"/>
    </row>
    <row r="242" spans="1:36" s="23" customFormat="1" ht="45" outlineLevel="1" x14ac:dyDescent="0.2">
      <c r="A242" s="8" t="s">
        <v>184</v>
      </c>
      <c r="B242" s="148">
        <v>90210</v>
      </c>
      <c r="C242" s="147">
        <f t="shared" si="72"/>
        <v>83772.995999999999</v>
      </c>
      <c r="D242" s="107">
        <f t="shared" ref="D242:D247" si="120">C242/B242</f>
        <v>0.92864423012969732</v>
      </c>
      <c r="E242" s="137"/>
      <c r="F242" s="95">
        <v>880</v>
      </c>
      <c r="G242" s="95">
        <v>1970</v>
      </c>
      <c r="H242" s="95">
        <v>10455</v>
      </c>
      <c r="I242" s="95">
        <v>6504</v>
      </c>
      <c r="J242" s="95">
        <v>5030.9960000000001</v>
      </c>
      <c r="K242" s="95">
        <v>4259</v>
      </c>
      <c r="L242" s="95">
        <v>1636</v>
      </c>
      <c r="M242" s="95">
        <v>3512</v>
      </c>
      <c r="N242" s="95">
        <v>2656</v>
      </c>
      <c r="O242" s="95">
        <v>3239</v>
      </c>
      <c r="P242" s="80">
        <v>4313</v>
      </c>
      <c r="Q242" s="80">
        <v>4313</v>
      </c>
      <c r="R242" s="80">
        <v>4548</v>
      </c>
      <c r="S242" s="80">
        <v>1798</v>
      </c>
      <c r="T242" s="80">
        <v>3632</v>
      </c>
      <c r="U242" s="80">
        <v>4499</v>
      </c>
      <c r="V242" s="80">
        <v>928</v>
      </c>
      <c r="W242" s="80">
        <v>1507</v>
      </c>
      <c r="X242" s="80">
        <v>4986</v>
      </c>
      <c r="Y242" s="80">
        <v>8411</v>
      </c>
      <c r="Z242" s="95">
        <v>4696</v>
      </c>
      <c r="AD242" s="62"/>
      <c r="AE242" s="62"/>
    </row>
    <row r="243" spans="1:36" s="26" customFormat="1" ht="30" customHeight="1" outlineLevel="1" x14ac:dyDescent="0.2">
      <c r="A243" s="19" t="s">
        <v>212</v>
      </c>
      <c r="B243" s="148">
        <v>85810</v>
      </c>
      <c r="C243" s="147">
        <f>SUM(F243:Z243)</f>
        <v>80743.8</v>
      </c>
      <c r="D243" s="107">
        <f t="shared" si="120"/>
        <v>0.94096026104183661</v>
      </c>
      <c r="E243" s="137">
        <v>21</v>
      </c>
      <c r="F243" s="80">
        <v>570</v>
      </c>
      <c r="G243" s="80">
        <v>1879</v>
      </c>
      <c r="H243" s="80">
        <v>12158</v>
      </c>
      <c r="I243" s="80">
        <v>4399</v>
      </c>
      <c r="J243" s="80">
        <v>4500</v>
      </c>
      <c r="K243" s="80">
        <v>4910</v>
      </c>
      <c r="L243" s="83">
        <v>3080</v>
      </c>
      <c r="M243" s="80">
        <v>3860</v>
      </c>
      <c r="N243" s="80">
        <v>2515</v>
      </c>
      <c r="O243" s="80">
        <v>2719</v>
      </c>
      <c r="P243" s="80">
        <v>1839</v>
      </c>
      <c r="Q243" s="80">
        <v>4239</v>
      </c>
      <c r="R243" s="80">
        <v>4811</v>
      </c>
      <c r="S243" s="80">
        <v>2055</v>
      </c>
      <c r="T243" s="80">
        <v>3800</v>
      </c>
      <c r="U243" s="80">
        <v>3736.8</v>
      </c>
      <c r="V243" s="80">
        <v>965</v>
      </c>
      <c r="W243" s="80">
        <v>1557</v>
      </c>
      <c r="X243" s="80">
        <v>4090</v>
      </c>
      <c r="Y243" s="80">
        <v>8411</v>
      </c>
      <c r="Z243" s="80">
        <v>4650</v>
      </c>
      <c r="AD243" s="63"/>
      <c r="AE243" s="63"/>
    </row>
    <row r="244" spans="1:36" s="23" customFormat="1" ht="30" customHeight="1" x14ac:dyDescent="0.2">
      <c r="A244" s="8" t="s">
        <v>121</v>
      </c>
      <c r="B244" s="159">
        <f>B243/B242</f>
        <v>0.95122491963196987</v>
      </c>
      <c r="C244" s="147">
        <f t="shared" si="72"/>
        <v>19.787108574641675</v>
      </c>
      <c r="D244" s="107">
        <f t="shared" si="120"/>
        <v>20.801713838928162</v>
      </c>
      <c r="E244" s="137"/>
      <c r="F244" s="104">
        <f t="shared" ref="F244:Z244" si="121">F243/F242</f>
        <v>0.64772727272727271</v>
      </c>
      <c r="G244" s="104">
        <f t="shared" si="121"/>
        <v>0.95380710659898482</v>
      </c>
      <c r="H244" s="104">
        <f t="shared" si="121"/>
        <v>1.1628885700621712</v>
      </c>
      <c r="I244" s="104">
        <f t="shared" si="121"/>
        <v>0.67635301353013533</v>
      </c>
      <c r="J244" s="104">
        <f t="shared" si="121"/>
        <v>0.89445509398139056</v>
      </c>
      <c r="K244" s="104">
        <f t="shared" si="121"/>
        <v>1.152852782343273</v>
      </c>
      <c r="L244" s="104">
        <f t="shared" si="121"/>
        <v>1.8826405867970659</v>
      </c>
      <c r="M244" s="104">
        <f t="shared" si="121"/>
        <v>1.0990888382687927</v>
      </c>
      <c r="N244" s="104">
        <f t="shared" si="121"/>
        <v>0.94691265060240959</v>
      </c>
      <c r="O244" s="104" t="s">
        <v>41</v>
      </c>
      <c r="P244" s="104">
        <f t="shared" si="121"/>
        <v>0.42638534662647809</v>
      </c>
      <c r="Q244" s="104">
        <f t="shared" si="121"/>
        <v>0.98284256897750988</v>
      </c>
      <c r="R244" s="104">
        <f t="shared" si="121"/>
        <v>1.0578276165347404</v>
      </c>
      <c r="S244" s="104">
        <f t="shared" si="121"/>
        <v>1.14293659621802</v>
      </c>
      <c r="T244" s="104">
        <f t="shared" si="121"/>
        <v>1.0462555066079295</v>
      </c>
      <c r="U244" s="104">
        <f t="shared" si="121"/>
        <v>0.83058457434985555</v>
      </c>
      <c r="V244" s="104">
        <f t="shared" si="121"/>
        <v>1.0398706896551724</v>
      </c>
      <c r="W244" s="104">
        <f t="shared" si="121"/>
        <v>1.033178500331785</v>
      </c>
      <c r="X244" s="104">
        <f t="shared" si="121"/>
        <v>0.82029683112715601</v>
      </c>
      <c r="Y244" s="104">
        <f t="shared" si="121"/>
        <v>1</v>
      </c>
      <c r="Z244" s="104">
        <f t="shared" si="121"/>
        <v>0.99020442930153318</v>
      </c>
      <c r="AD244" s="62"/>
      <c r="AE244" s="62"/>
    </row>
    <row r="245" spans="1:36" s="23" customFormat="1" ht="30" customHeight="1" outlineLevel="1" x14ac:dyDescent="0.2">
      <c r="A245" s="8" t="s">
        <v>122</v>
      </c>
      <c r="B245" s="148"/>
      <c r="C245" s="147">
        <f t="shared" si="72"/>
        <v>5944.6</v>
      </c>
      <c r="D245" s="107" t="e">
        <f t="shared" si="120"/>
        <v>#DIV/0!</v>
      </c>
      <c r="E245" s="137"/>
      <c r="F245" s="83"/>
      <c r="G245" s="83"/>
      <c r="H245" s="83"/>
      <c r="I245" s="83"/>
      <c r="J245" s="83">
        <v>433.6</v>
      </c>
      <c r="K245" s="83">
        <v>1290</v>
      </c>
      <c r="L245" s="83"/>
      <c r="M245" s="83"/>
      <c r="N245" s="83"/>
      <c r="O245" s="83"/>
      <c r="P245" s="83">
        <v>610</v>
      </c>
      <c r="Q245" s="102"/>
      <c r="R245" s="83"/>
      <c r="S245" s="83"/>
      <c r="T245" s="83"/>
      <c r="U245" s="83"/>
      <c r="V245" s="83"/>
      <c r="W245" s="83">
        <v>121</v>
      </c>
      <c r="X245" s="83"/>
      <c r="Y245" s="83">
        <v>3490</v>
      </c>
      <c r="Z245" s="83"/>
      <c r="AD245" s="62"/>
      <c r="AE245" s="62"/>
    </row>
    <row r="246" spans="1:36" s="26" customFormat="1" ht="30" customHeight="1" outlineLevel="1" x14ac:dyDescent="0.2">
      <c r="A246" s="19" t="s">
        <v>123</v>
      </c>
      <c r="B246" s="147"/>
      <c r="C246" s="147">
        <f>SUM(F246:Z246)</f>
        <v>15509</v>
      </c>
      <c r="D246" s="107" t="e">
        <f t="shared" si="120"/>
        <v>#DIV/0!</v>
      </c>
      <c r="E246" s="137">
        <v>18</v>
      </c>
      <c r="F246" s="83"/>
      <c r="G246" s="80">
        <v>116</v>
      </c>
      <c r="H246" s="80">
        <v>2450</v>
      </c>
      <c r="I246" s="80">
        <v>93</v>
      </c>
      <c r="J246" s="80">
        <v>388</v>
      </c>
      <c r="K246" s="80">
        <v>990</v>
      </c>
      <c r="L246" s="80"/>
      <c r="M246" s="80">
        <v>1436</v>
      </c>
      <c r="N246" s="80">
        <v>167</v>
      </c>
      <c r="O246" s="80">
        <v>274</v>
      </c>
      <c r="P246" s="83">
        <v>232</v>
      </c>
      <c r="Q246" s="80">
        <v>130</v>
      </c>
      <c r="R246" s="80">
        <v>1592</v>
      </c>
      <c r="S246" s="80">
        <v>1350</v>
      </c>
      <c r="T246" s="80"/>
      <c r="U246" s="80">
        <v>659</v>
      </c>
      <c r="V246" s="80">
        <v>372</v>
      </c>
      <c r="W246" s="80">
        <v>121</v>
      </c>
      <c r="X246" s="80">
        <v>499</v>
      </c>
      <c r="Y246" s="80">
        <v>3490</v>
      </c>
      <c r="Z246" s="80">
        <v>1150</v>
      </c>
      <c r="AD246" s="63"/>
      <c r="AE246" s="63"/>
    </row>
    <row r="247" spans="1:36" s="23" customFormat="1" ht="30" customHeight="1" x14ac:dyDescent="0.2">
      <c r="A247" s="8" t="s">
        <v>124</v>
      </c>
      <c r="B247" s="154"/>
      <c r="C247" s="147">
        <f t="shared" ref="C247:C250" si="122">SUM(F247:Z247)</f>
        <v>0</v>
      </c>
      <c r="D247" s="107" t="e">
        <f t="shared" si="120"/>
        <v>#DIV/0!</v>
      </c>
      <c r="E247" s="137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D247" s="62"/>
      <c r="AE247" s="62"/>
    </row>
    <row r="248" spans="1:36" s="23" customFormat="1" ht="30" customHeight="1" x14ac:dyDescent="0.2">
      <c r="A248" s="10" t="s">
        <v>125</v>
      </c>
      <c r="B248" s="147"/>
      <c r="C248" s="147"/>
      <c r="D248" s="18"/>
      <c r="E248" s="141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D248" s="62"/>
      <c r="AE248" s="62"/>
    </row>
    <row r="249" spans="1:36" s="26" customFormat="1" ht="30" customHeight="1" outlineLevel="1" x14ac:dyDescent="0.2">
      <c r="A249" s="24" t="s">
        <v>126</v>
      </c>
      <c r="B249" s="147">
        <v>88700</v>
      </c>
      <c r="C249" s="147">
        <f t="shared" si="122"/>
        <v>80247</v>
      </c>
      <c r="D249" s="111">
        <f t="shared" ref="D249:D277" si="123">C249/B249</f>
        <v>0.90470124013528752</v>
      </c>
      <c r="E249" s="141">
        <v>21</v>
      </c>
      <c r="F249" s="79">
        <v>1689</v>
      </c>
      <c r="G249" s="79">
        <v>3266</v>
      </c>
      <c r="H249" s="79">
        <v>7520</v>
      </c>
      <c r="I249" s="79">
        <v>5162</v>
      </c>
      <c r="J249" s="79">
        <v>3892</v>
      </c>
      <c r="K249" s="79">
        <v>4720</v>
      </c>
      <c r="L249" s="79">
        <v>3932</v>
      </c>
      <c r="M249" s="79">
        <v>6602</v>
      </c>
      <c r="N249" s="79">
        <v>1177</v>
      </c>
      <c r="O249" s="79">
        <v>3191</v>
      </c>
      <c r="P249" s="79">
        <v>2530</v>
      </c>
      <c r="Q249" s="79">
        <v>3448</v>
      </c>
      <c r="R249" s="79">
        <v>6777</v>
      </c>
      <c r="S249" s="79">
        <v>1903</v>
      </c>
      <c r="T249" s="79">
        <v>1786</v>
      </c>
      <c r="U249" s="79">
        <v>3117</v>
      </c>
      <c r="V249" s="79">
        <v>2900</v>
      </c>
      <c r="W249" s="79">
        <v>510</v>
      </c>
      <c r="X249" s="79">
        <v>4367</v>
      </c>
      <c r="Y249" s="79">
        <v>5438</v>
      </c>
      <c r="Z249" s="79">
        <v>6320</v>
      </c>
      <c r="AD249" s="63"/>
      <c r="AE249" s="63"/>
    </row>
    <row r="250" spans="1:36" s="23" customFormat="1" ht="30" customHeight="1" outlineLevel="1" x14ac:dyDescent="0.2">
      <c r="A250" s="10" t="s">
        <v>127</v>
      </c>
      <c r="B250" s="147"/>
      <c r="C250" s="147">
        <f t="shared" si="122"/>
        <v>106915.70431111111</v>
      </c>
      <c r="D250" s="111" t="e">
        <f t="shared" si="123"/>
        <v>#DIV/0!</v>
      </c>
      <c r="E250" s="141"/>
      <c r="F250" s="95">
        <v>1207.7333333333333</v>
      </c>
      <c r="G250" s="95">
        <v>3157.7</v>
      </c>
      <c r="H250" s="95">
        <v>13421.670444444446</v>
      </c>
      <c r="I250" s="95">
        <v>9597</v>
      </c>
      <c r="J250" s="95">
        <v>6738.656133333332</v>
      </c>
      <c r="K250" s="95">
        <v>4332.9066666666668</v>
      </c>
      <c r="L250" s="95">
        <v>4557.2115555555547</v>
      </c>
      <c r="M250" s="95">
        <v>7321.0106666666661</v>
      </c>
      <c r="N250" s="95">
        <v>5194.1657333333324</v>
      </c>
      <c r="O250" s="95">
        <v>4366.3360000000002</v>
      </c>
      <c r="P250" s="95">
        <v>3312.66</v>
      </c>
      <c r="Q250" s="95">
        <v>5970.848</v>
      </c>
      <c r="R250" s="95">
        <v>4207</v>
      </c>
      <c r="S250" s="95">
        <v>2807.9999999999995</v>
      </c>
      <c r="T250" s="95">
        <v>5640.8266666666668</v>
      </c>
      <c r="U250" s="95">
        <v>3639.125</v>
      </c>
      <c r="V250" s="95">
        <v>3434.9038888888881</v>
      </c>
      <c r="W250" s="95">
        <v>377</v>
      </c>
      <c r="X250" s="95">
        <v>5788</v>
      </c>
      <c r="Y250" s="95">
        <v>4971</v>
      </c>
      <c r="Z250" s="95">
        <v>6871.9502222222209</v>
      </c>
      <c r="AD250" s="62"/>
      <c r="AE250" s="62"/>
      <c r="AJ250" s="23" t="s">
        <v>0</v>
      </c>
    </row>
    <row r="251" spans="1:36" s="23" customFormat="1" ht="30" customHeight="1" outlineLevel="1" x14ac:dyDescent="0.2">
      <c r="A251" s="10" t="s">
        <v>128</v>
      </c>
      <c r="B251" s="147">
        <f>B249*0.45</f>
        <v>39915</v>
      </c>
      <c r="C251" s="147">
        <f>C249*0.45</f>
        <v>36111.15</v>
      </c>
      <c r="D251" s="111">
        <f>C251/B251</f>
        <v>0.90470124013528752</v>
      </c>
      <c r="E251" s="141"/>
      <c r="F251" s="79">
        <f>F249*0.45</f>
        <v>760.05000000000007</v>
      </c>
      <c r="G251" s="79">
        <f t="shared" ref="G251:Z251" si="124">G249*0.45</f>
        <v>1469.7</v>
      </c>
      <c r="H251" s="79">
        <f t="shared" si="124"/>
        <v>3384</v>
      </c>
      <c r="I251" s="79">
        <f t="shared" si="124"/>
        <v>2322.9</v>
      </c>
      <c r="J251" s="79">
        <f t="shared" si="124"/>
        <v>1751.4</v>
      </c>
      <c r="K251" s="79">
        <f t="shared" si="124"/>
        <v>2124</v>
      </c>
      <c r="L251" s="79">
        <f t="shared" si="124"/>
        <v>1769.4</v>
      </c>
      <c r="M251" s="79">
        <f t="shared" si="124"/>
        <v>2970.9</v>
      </c>
      <c r="N251" s="79">
        <f t="shared" si="124"/>
        <v>529.65</v>
      </c>
      <c r="O251" s="79">
        <f t="shared" si="124"/>
        <v>1435.95</v>
      </c>
      <c r="P251" s="79">
        <f t="shared" si="124"/>
        <v>1138.5</v>
      </c>
      <c r="Q251" s="79">
        <f t="shared" si="124"/>
        <v>1551.6000000000001</v>
      </c>
      <c r="R251" s="79">
        <f t="shared" si="124"/>
        <v>3049.65</v>
      </c>
      <c r="S251" s="79">
        <f t="shared" si="124"/>
        <v>856.35</v>
      </c>
      <c r="T251" s="79">
        <f t="shared" si="124"/>
        <v>803.7</v>
      </c>
      <c r="U251" s="79">
        <f t="shared" si="124"/>
        <v>1402.65</v>
      </c>
      <c r="V251" s="79">
        <f t="shared" si="124"/>
        <v>1305</v>
      </c>
      <c r="W251" s="79">
        <f t="shared" si="124"/>
        <v>229.5</v>
      </c>
      <c r="X251" s="79">
        <f t="shared" si="124"/>
        <v>1965.15</v>
      </c>
      <c r="Y251" s="79">
        <f t="shared" si="124"/>
        <v>2447.1</v>
      </c>
      <c r="Z251" s="79">
        <f t="shared" si="124"/>
        <v>2844</v>
      </c>
      <c r="AA251" s="27"/>
      <c r="AD251" s="62"/>
      <c r="AE251" s="62"/>
    </row>
    <row r="252" spans="1:36" s="23" customFormat="1" ht="30" customHeight="1" x14ac:dyDescent="0.2">
      <c r="A252" s="10" t="s">
        <v>129</v>
      </c>
      <c r="B252" s="159">
        <v>0.63300000000000001</v>
      </c>
      <c r="C252" s="159">
        <f>C249/C250</f>
        <v>0.75056326399432793</v>
      </c>
      <c r="D252" s="111">
        <f t="shared" si="123"/>
        <v>1.1857239557572321</v>
      </c>
      <c r="E252" s="141"/>
      <c r="F252" s="104">
        <f t="shared" ref="F252" si="125">F249/F250</f>
        <v>1.3984875248399204</v>
      </c>
      <c r="G252" s="104">
        <f>G249/G250</f>
        <v>1.0342971149887576</v>
      </c>
      <c r="H252" s="104">
        <f>H249/H250</f>
        <v>0.5602879336910489</v>
      </c>
      <c r="I252" s="104">
        <f>I249/I250</f>
        <v>0.53787641971449407</v>
      </c>
      <c r="J252" s="104">
        <f>J249/J250</f>
        <v>0.57756322966947271</v>
      </c>
      <c r="K252" s="104">
        <f>K249/K250</f>
        <v>1.0893380271288249</v>
      </c>
      <c r="L252" s="104">
        <f t="shared" ref="L252:N252" si="126">L249/L250</f>
        <v>0.86280830987681956</v>
      </c>
      <c r="M252" s="104">
        <f t="shared" si="126"/>
        <v>0.9017880591350047</v>
      </c>
      <c r="N252" s="104">
        <f t="shared" si="126"/>
        <v>0.22660039367759363</v>
      </c>
      <c r="O252" s="104">
        <f t="shared" ref="O252:R252" si="127">O249/O250</f>
        <v>0.73081870016416506</v>
      </c>
      <c r="P252" s="104">
        <f t="shared" si="127"/>
        <v>0.76373669498228014</v>
      </c>
      <c r="Q252" s="104">
        <f t="shared" si="127"/>
        <v>0.57747241262882598</v>
      </c>
      <c r="R252" s="104">
        <f t="shared" si="127"/>
        <v>1.6108866175421916</v>
      </c>
      <c r="S252" s="104">
        <f>S249/S250</f>
        <v>0.67770655270655278</v>
      </c>
      <c r="T252" s="104">
        <f>T249/T250</f>
        <v>0.31662025896913454</v>
      </c>
      <c r="U252" s="104">
        <f>U249/U250</f>
        <v>0.85652457664960668</v>
      </c>
      <c r="V252" s="104"/>
      <c r="W252" s="104"/>
      <c r="X252" s="104">
        <f>X249/X250</f>
        <v>0.75449205252246021</v>
      </c>
      <c r="Y252" s="104">
        <f>Y249/Y250</f>
        <v>1.0939448803057734</v>
      </c>
      <c r="Z252" s="104">
        <f>Z249/Z250</f>
        <v>0.91968070134772695</v>
      </c>
      <c r="AD252" s="62"/>
      <c r="AE252" s="62"/>
    </row>
    <row r="253" spans="1:36" s="26" customFormat="1" ht="30" customHeight="1" outlineLevel="1" x14ac:dyDescent="0.2">
      <c r="A253" s="24" t="s">
        <v>130</v>
      </c>
      <c r="B253" s="147">
        <v>276835</v>
      </c>
      <c r="C253" s="148">
        <f>SUM(F253:Z253)</f>
        <v>280679.8</v>
      </c>
      <c r="D253" s="111">
        <f t="shared" si="123"/>
        <v>1.0138884172882763</v>
      </c>
      <c r="E253" s="141">
        <v>21</v>
      </c>
      <c r="F253" s="79">
        <v>540</v>
      </c>
      <c r="G253" s="79">
        <v>9113</v>
      </c>
      <c r="H253" s="79">
        <v>27910</v>
      </c>
      <c r="I253" s="79">
        <v>13050</v>
      </c>
      <c r="J253" s="79">
        <v>8000</v>
      </c>
      <c r="K253" s="79">
        <v>13200</v>
      </c>
      <c r="L253" s="79">
        <v>6331</v>
      </c>
      <c r="M253" s="79">
        <v>15498</v>
      </c>
      <c r="N253" s="79">
        <v>12138</v>
      </c>
      <c r="O253" s="79">
        <v>12000</v>
      </c>
      <c r="P253" s="79">
        <v>7780</v>
      </c>
      <c r="Q253" s="79">
        <v>23186</v>
      </c>
      <c r="R253" s="79">
        <v>1700</v>
      </c>
      <c r="S253" s="79">
        <v>3098</v>
      </c>
      <c r="T253" s="79">
        <v>10130</v>
      </c>
      <c r="U253" s="100">
        <v>35939.800000000003</v>
      </c>
      <c r="V253" s="79">
        <v>3800</v>
      </c>
      <c r="W253" s="79">
        <v>1200</v>
      </c>
      <c r="X253" s="79">
        <v>9856</v>
      </c>
      <c r="Y253" s="79">
        <v>43510</v>
      </c>
      <c r="Z253" s="79">
        <v>22700</v>
      </c>
      <c r="AD253" s="63"/>
      <c r="AE253" s="63"/>
    </row>
    <row r="254" spans="1:36" s="23" customFormat="1" ht="27.75" customHeight="1" outlineLevel="1" x14ac:dyDescent="0.2">
      <c r="A254" s="10" t="s">
        <v>127</v>
      </c>
      <c r="B254" s="147"/>
      <c r="C254" s="148">
        <f>SUM(F254:Z254)</f>
        <v>304447.29213333334</v>
      </c>
      <c r="D254" s="111" t="e">
        <f t="shared" si="123"/>
        <v>#DIV/0!</v>
      </c>
      <c r="E254" s="141"/>
      <c r="F254" s="95">
        <v>345.06666666666666</v>
      </c>
      <c r="G254" s="95">
        <v>8525.7899999999991</v>
      </c>
      <c r="H254" s="95">
        <v>27910</v>
      </c>
      <c r="I254" s="95">
        <v>19630</v>
      </c>
      <c r="J254" s="95">
        <v>9167.7065999999995</v>
      </c>
      <c r="K254" s="95">
        <v>11327.456</v>
      </c>
      <c r="L254" s="95">
        <v>749.13066666666668</v>
      </c>
      <c r="M254" s="95">
        <v>18161.738000000001</v>
      </c>
      <c r="N254" s="95">
        <v>14325.844200000001</v>
      </c>
      <c r="O254" s="95">
        <v>15009.280000000002</v>
      </c>
      <c r="P254" s="95">
        <v>8026.83</v>
      </c>
      <c r="Q254" s="95">
        <v>17005</v>
      </c>
      <c r="R254" s="95">
        <v>3549</v>
      </c>
      <c r="S254" s="95">
        <v>3285.3599999999997</v>
      </c>
      <c r="T254" s="95">
        <v>12194.140000000001</v>
      </c>
      <c r="U254" s="95">
        <v>65504.250000000007</v>
      </c>
      <c r="V254" s="95"/>
      <c r="W254" s="95">
        <v>456</v>
      </c>
      <c r="X254" s="95">
        <v>7379.7</v>
      </c>
      <c r="Y254" s="95">
        <v>39195</v>
      </c>
      <c r="Z254" s="95">
        <v>22700</v>
      </c>
      <c r="AD254" s="62"/>
      <c r="AE254" s="62"/>
    </row>
    <row r="255" spans="1:36" s="23" customFormat="1" ht="27" customHeight="1" outlineLevel="1" x14ac:dyDescent="0.2">
      <c r="A255" s="10" t="s">
        <v>128</v>
      </c>
      <c r="B255" s="148">
        <f>B253*0.3</f>
        <v>83050.5</v>
      </c>
      <c r="C255" s="148">
        <f>C253*0.3</f>
        <v>84203.939999999988</v>
      </c>
      <c r="D255" s="111">
        <f t="shared" si="123"/>
        <v>1.0138884172882763</v>
      </c>
      <c r="E255" s="141"/>
      <c r="F255" s="79">
        <f>F253*0.3</f>
        <v>162</v>
      </c>
      <c r="G255" s="79">
        <f t="shared" ref="G255:Z255" si="128">G253*0.3</f>
        <v>2733.9</v>
      </c>
      <c r="H255" s="79">
        <f t="shared" si="128"/>
        <v>8373</v>
      </c>
      <c r="I255" s="79">
        <f t="shared" si="128"/>
        <v>3915</v>
      </c>
      <c r="J255" s="79">
        <f t="shared" si="128"/>
        <v>2400</v>
      </c>
      <c r="K255" s="79">
        <f t="shared" si="128"/>
        <v>3960</v>
      </c>
      <c r="L255" s="79">
        <f t="shared" si="128"/>
        <v>1899.3</v>
      </c>
      <c r="M255" s="79">
        <f t="shared" si="128"/>
        <v>4649.3999999999996</v>
      </c>
      <c r="N255" s="79">
        <f t="shared" si="128"/>
        <v>3641.4</v>
      </c>
      <c r="O255" s="79">
        <f t="shared" si="128"/>
        <v>3600</v>
      </c>
      <c r="P255" s="79">
        <f t="shared" si="128"/>
        <v>2334</v>
      </c>
      <c r="Q255" s="79">
        <f t="shared" si="128"/>
        <v>6955.8</v>
      </c>
      <c r="R255" s="79">
        <f t="shared" si="128"/>
        <v>510</v>
      </c>
      <c r="S255" s="79">
        <f t="shared" si="128"/>
        <v>929.4</v>
      </c>
      <c r="T255" s="79">
        <f t="shared" si="128"/>
        <v>3039</v>
      </c>
      <c r="U255" s="79">
        <f t="shared" si="128"/>
        <v>10781.94</v>
      </c>
      <c r="V255" s="79">
        <f t="shared" si="128"/>
        <v>1140</v>
      </c>
      <c r="W255" s="79">
        <f t="shared" si="128"/>
        <v>360</v>
      </c>
      <c r="X255" s="79">
        <f t="shared" si="128"/>
        <v>2956.7999999999997</v>
      </c>
      <c r="Y255" s="79">
        <f t="shared" si="128"/>
        <v>13053</v>
      </c>
      <c r="Z255" s="79">
        <f t="shared" si="128"/>
        <v>6810</v>
      </c>
      <c r="AD255" s="62"/>
      <c r="AE255" s="62"/>
    </row>
    <row r="256" spans="1:36" s="26" customFormat="1" ht="30" customHeight="1" x14ac:dyDescent="0.2">
      <c r="A256" s="10" t="s">
        <v>129</v>
      </c>
      <c r="B256" s="150">
        <v>0.44500000000000001</v>
      </c>
      <c r="C256" s="150">
        <f>C253/C254</f>
        <v>0.92193232540585601</v>
      </c>
      <c r="D256" s="111">
        <f t="shared" si="123"/>
        <v>2.0717580346199012</v>
      </c>
      <c r="E256" s="141"/>
      <c r="F256" s="48">
        <f t="shared" ref="F256:Z256" si="129">F253/F254</f>
        <v>1.5649149922720247</v>
      </c>
      <c r="G256" s="48">
        <f t="shared" si="129"/>
        <v>1.0688745559062562</v>
      </c>
      <c r="H256" s="48">
        <f>H253/H254</f>
        <v>1</v>
      </c>
      <c r="I256" s="48">
        <f t="shared" si="129"/>
        <v>0.66479877738155879</v>
      </c>
      <c r="J256" s="48">
        <f t="shared" si="129"/>
        <v>0.87262827542932064</v>
      </c>
      <c r="K256" s="48">
        <f t="shared" si="129"/>
        <v>1.165310198512358</v>
      </c>
      <c r="L256" s="48">
        <f t="shared" si="129"/>
        <v>8.4511291310105214</v>
      </c>
      <c r="M256" s="48">
        <f t="shared" si="129"/>
        <v>0.85333242886776584</v>
      </c>
      <c r="N256" s="48">
        <f t="shared" si="129"/>
        <v>0.8472799110854492</v>
      </c>
      <c r="O256" s="48">
        <f t="shared" si="129"/>
        <v>0.79950537267610422</v>
      </c>
      <c r="P256" s="48">
        <f t="shared" si="129"/>
        <v>0.96924937989218662</v>
      </c>
      <c r="Q256" s="48">
        <f t="shared" si="129"/>
        <v>1.3634813290208763</v>
      </c>
      <c r="R256" s="48">
        <f t="shared" si="129"/>
        <v>0.47900817131586365</v>
      </c>
      <c r="S256" s="48">
        <f t="shared" si="129"/>
        <v>0.94297124211654137</v>
      </c>
      <c r="T256" s="48">
        <f t="shared" si="129"/>
        <v>0.8307268901291931</v>
      </c>
      <c r="U256" s="48" t="s">
        <v>41</v>
      </c>
      <c r="V256" s="48" t="e">
        <f t="shared" si="129"/>
        <v>#DIV/0!</v>
      </c>
      <c r="W256" s="48">
        <f t="shared" si="129"/>
        <v>2.6315789473684212</v>
      </c>
      <c r="X256" s="48">
        <f t="shared" si="129"/>
        <v>1.3355556458934645</v>
      </c>
      <c r="Y256" s="48">
        <f t="shared" si="129"/>
        <v>1.11009057277714</v>
      </c>
      <c r="Z256" s="48">
        <f t="shared" si="129"/>
        <v>1</v>
      </c>
      <c r="AD256" s="63"/>
      <c r="AE256" s="63"/>
    </row>
    <row r="257" spans="1:31" s="26" customFormat="1" ht="32.25" customHeight="1" outlineLevel="1" x14ac:dyDescent="0.2">
      <c r="A257" s="24" t="s">
        <v>131</v>
      </c>
      <c r="B257" s="147">
        <v>8360</v>
      </c>
      <c r="C257" s="148">
        <f>SUM(F257:Z257)</f>
        <v>9879</v>
      </c>
      <c r="D257" s="111">
        <f t="shared" si="123"/>
        <v>1.1816985645933014</v>
      </c>
      <c r="E257" s="141">
        <v>8</v>
      </c>
      <c r="F257" s="79"/>
      <c r="G257" s="105">
        <v>877</v>
      </c>
      <c r="H257" s="79"/>
      <c r="I257" s="118">
        <v>2552</v>
      </c>
      <c r="J257" s="118">
        <v>2300</v>
      </c>
      <c r="K257" s="105">
        <v>900</v>
      </c>
      <c r="L257" s="105">
        <v>600</v>
      </c>
      <c r="M257" s="79"/>
      <c r="N257" s="105"/>
      <c r="O257" s="105">
        <v>300</v>
      </c>
      <c r="P257" s="79">
        <v>2000</v>
      </c>
      <c r="Q257" s="79"/>
      <c r="R257" s="105"/>
      <c r="S257" s="105"/>
      <c r="T257" s="105">
        <v>350</v>
      </c>
      <c r="U257" s="105"/>
      <c r="V257" s="105"/>
      <c r="W257" s="105"/>
      <c r="X257" s="79"/>
      <c r="Y257" s="105"/>
      <c r="Z257" s="79"/>
      <c r="AD257" s="63"/>
      <c r="AE257" s="63"/>
    </row>
    <row r="258" spans="1:31" s="23" customFormat="1" ht="30" customHeight="1" outlineLevel="1" x14ac:dyDescent="0.2">
      <c r="A258" s="10" t="s">
        <v>127</v>
      </c>
      <c r="B258" s="147"/>
      <c r="C258" s="148">
        <f>SUM(F258:Z258)</f>
        <v>275603.56455555552</v>
      </c>
      <c r="D258" s="111" t="e">
        <f t="shared" si="123"/>
        <v>#DIV/0!</v>
      </c>
      <c r="E258" s="141"/>
      <c r="F258" s="95"/>
      <c r="G258" s="95">
        <v>9473.1</v>
      </c>
      <c r="H258" s="95">
        <v>35868.257222222222</v>
      </c>
      <c r="I258" s="95">
        <v>20721</v>
      </c>
      <c r="J258" s="95">
        <v>7052.0819999999994</v>
      </c>
      <c r="K258" s="95">
        <v>1237.9733333333334</v>
      </c>
      <c r="L258" s="95">
        <v>2965.3088888888888</v>
      </c>
      <c r="M258" s="95">
        <v>21822.243333333336</v>
      </c>
      <c r="N258" s="95">
        <v>5026.6120000000001</v>
      </c>
      <c r="O258" s="95">
        <v>9551.36</v>
      </c>
      <c r="P258" s="95">
        <v>10192.799999999999</v>
      </c>
      <c r="Q258" s="95">
        <v>18036.936666666668</v>
      </c>
      <c r="R258" s="95">
        <v>7230</v>
      </c>
      <c r="S258" s="95">
        <v>1544.3999999999999</v>
      </c>
      <c r="T258" s="95">
        <v>7051.0333333333347</v>
      </c>
      <c r="U258" s="95">
        <v>63684.6875</v>
      </c>
      <c r="V258" s="95">
        <v>6133.7569444444425</v>
      </c>
      <c r="W258" s="95">
        <v>1449</v>
      </c>
      <c r="X258" s="95">
        <v>9405.5</v>
      </c>
      <c r="Y258" s="95">
        <v>21299.166666666668</v>
      </c>
      <c r="Z258" s="95">
        <v>15858.346666666666</v>
      </c>
      <c r="AD258" s="62"/>
      <c r="AE258" s="62"/>
    </row>
    <row r="259" spans="1:31" s="23" customFormat="1" ht="30" customHeight="1" outlineLevel="1" x14ac:dyDescent="0.2">
      <c r="A259" s="10" t="s">
        <v>132</v>
      </c>
      <c r="B259" s="148">
        <f>B257*0.19</f>
        <v>1588.4</v>
      </c>
      <c r="C259" s="148">
        <f>C257*0.19</f>
        <v>1877.01</v>
      </c>
      <c r="D259" s="111">
        <f t="shared" si="123"/>
        <v>1.1816985645933014</v>
      </c>
      <c r="E259" s="141"/>
      <c r="F259" s="79"/>
      <c r="G259" s="79">
        <f t="shared" ref="G259:Z259" si="130">G257*0.19</f>
        <v>166.63</v>
      </c>
      <c r="H259" s="79">
        <f t="shared" si="130"/>
        <v>0</v>
      </c>
      <c r="I259" s="79">
        <f t="shared" si="130"/>
        <v>484.88</v>
      </c>
      <c r="J259" s="79">
        <f t="shared" si="130"/>
        <v>437</v>
      </c>
      <c r="K259" s="79">
        <f t="shared" si="130"/>
        <v>171</v>
      </c>
      <c r="L259" s="79">
        <f t="shared" si="130"/>
        <v>114</v>
      </c>
      <c r="M259" s="79">
        <f t="shared" si="130"/>
        <v>0</v>
      </c>
      <c r="N259" s="79">
        <f t="shared" si="130"/>
        <v>0</v>
      </c>
      <c r="O259" s="79">
        <f t="shared" si="130"/>
        <v>57</v>
      </c>
      <c r="P259" s="79">
        <f t="shared" si="130"/>
        <v>380</v>
      </c>
      <c r="Q259" s="79">
        <f t="shared" si="130"/>
        <v>0</v>
      </c>
      <c r="R259" s="79">
        <f t="shared" si="130"/>
        <v>0</v>
      </c>
      <c r="S259" s="79">
        <f t="shared" si="130"/>
        <v>0</v>
      </c>
      <c r="T259" s="79">
        <f t="shared" si="130"/>
        <v>66.5</v>
      </c>
      <c r="U259" s="79">
        <f t="shared" si="130"/>
        <v>0</v>
      </c>
      <c r="V259" s="79">
        <f t="shared" si="130"/>
        <v>0</v>
      </c>
      <c r="W259" s="79"/>
      <c r="X259" s="79">
        <f t="shared" si="130"/>
        <v>0</v>
      </c>
      <c r="Y259" s="79">
        <f t="shared" si="130"/>
        <v>0</v>
      </c>
      <c r="Z259" s="79">
        <f t="shared" si="130"/>
        <v>0</v>
      </c>
      <c r="AD259" s="62"/>
      <c r="AE259" s="62"/>
    </row>
    <row r="260" spans="1:31" s="26" customFormat="1" ht="30" customHeight="1" x14ac:dyDescent="0.2">
      <c r="A260" s="10" t="s">
        <v>133</v>
      </c>
      <c r="B260" s="150"/>
      <c r="C260" s="150">
        <f>C257/C258</f>
        <v>3.5844964545110644E-2</v>
      </c>
      <c r="D260" s="111" t="e">
        <f t="shared" si="123"/>
        <v>#DIV/0!</v>
      </c>
      <c r="E260" s="141"/>
      <c r="F260" s="48"/>
      <c r="G260" s="48">
        <f>G257/G258</f>
        <v>9.2577931194645885E-2</v>
      </c>
      <c r="H260" s="48">
        <f>H257/H258</f>
        <v>0</v>
      </c>
      <c r="I260" s="48">
        <f>I257/I258</f>
        <v>0.12316007914675933</v>
      </c>
      <c r="J260" s="48">
        <f t="shared" ref="J260" si="131">J257/J258</f>
        <v>0.32614481794170858</v>
      </c>
      <c r="K260" s="48">
        <f t="shared" ref="K260:Q260" si="132">K257/K258</f>
        <v>0.72699465793555051</v>
      </c>
      <c r="L260" s="48">
        <f t="shared" si="132"/>
        <v>0.20233979746535682</v>
      </c>
      <c r="M260" s="48">
        <f t="shared" si="132"/>
        <v>0</v>
      </c>
      <c r="N260" s="48">
        <f t="shared" si="132"/>
        <v>0</v>
      </c>
      <c r="O260" s="48">
        <f t="shared" si="132"/>
        <v>3.1409139640846954E-2</v>
      </c>
      <c r="P260" s="48">
        <f t="shared" si="132"/>
        <v>0.19621693744604035</v>
      </c>
      <c r="Q260" s="48">
        <f t="shared" si="132"/>
        <v>0</v>
      </c>
      <c r="R260" s="48">
        <f t="shared" ref="R260" si="133">R257/R258</f>
        <v>0</v>
      </c>
      <c r="S260" s="48">
        <f>S257/S258</f>
        <v>0</v>
      </c>
      <c r="T260" s="48">
        <f>T257/T258</f>
        <v>4.9638114508039004E-2</v>
      </c>
      <c r="U260" s="48">
        <f>U257/U258</f>
        <v>0</v>
      </c>
      <c r="V260" s="48">
        <f t="shared" ref="V260:Z260" si="134">V257/V258</f>
        <v>0</v>
      </c>
      <c r="W260" s="48"/>
      <c r="X260" s="48">
        <f t="shared" si="134"/>
        <v>0</v>
      </c>
      <c r="Y260" s="48">
        <f t="shared" si="134"/>
        <v>0</v>
      </c>
      <c r="Z260" s="48">
        <f t="shared" si="134"/>
        <v>0</v>
      </c>
      <c r="AD260" s="63"/>
      <c r="AE260" s="63"/>
    </row>
    <row r="261" spans="1:31" s="23" customFormat="1" ht="30" customHeight="1" x14ac:dyDescent="0.2">
      <c r="A261" s="24" t="s">
        <v>134</v>
      </c>
      <c r="B261" s="148">
        <v>12</v>
      </c>
      <c r="C261" s="148">
        <f>SUM(F261:Z261)</f>
        <v>0</v>
      </c>
      <c r="D261" s="111">
        <f t="shared" si="123"/>
        <v>0</v>
      </c>
      <c r="E261" s="141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3"/>
      <c r="R261" s="80"/>
      <c r="S261" s="80"/>
      <c r="T261" s="80"/>
      <c r="U261" s="80"/>
      <c r="V261" s="80"/>
      <c r="W261" s="80"/>
      <c r="X261" s="80"/>
      <c r="Y261" s="80"/>
      <c r="Z261" s="80"/>
      <c r="AD261" s="62"/>
      <c r="AE261" s="62"/>
    </row>
    <row r="262" spans="1:31" s="23" customFormat="1" ht="30" customHeight="1" x14ac:dyDescent="0.2">
      <c r="A262" s="10" t="s">
        <v>132</v>
      </c>
      <c r="B262" s="148"/>
      <c r="C262" s="148">
        <f>C261*0.7</f>
        <v>0</v>
      </c>
      <c r="D262" s="111" t="e">
        <f t="shared" si="123"/>
        <v>#DIV/0!</v>
      </c>
      <c r="E262" s="141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83"/>
      <c r="R262" s="79"/>
      <c r="S262" s="79"/>
      <c r="T262" s="79"/>
      <c r="U262" s="79"/>
      <c r="V262" s="79"/>
      <c r="W262" s="79"/>
      <c r="X262" s="79"/>
      <c r="Y262" s="79"/>
      <c r="Z262" s="79"/>
      <c r="AD262" s="62"/>
      <c r="AE262" s="62"/>
    </row>
    <row r="263" spans="1:31" s="23" customFormat="1" ht="47.25" customHeight="1" x14ac:dyDescent="0.2">
      <c r="A263" s="19" t="s">
        <v>135</v>
      </c>
      <c r="B263" s="148"/>
      <c r="C263" s="148">
        <f>SUM(F263:Z263)</f>
        <v>0</v>
      </c>
      <c r="D263" s="111" t="e">
        <f t="shared" si="123"/>
        <v>#DIV/0!</v>
      </c>
      <c r="E263" s="141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D263" s="62"/>
      <c r="AE263" s="62"/>
    </row>
    <row r="264" spans="1:31" s="23" customFormat="1" ht="30" customHeight="1" x14ac:dyDescent="0.2">
      <c r="A264" s="10" t="s">
        <v>132</v>
      </c>
      <c r="B264" s="148"/>
      <c r="C264" s="148">
        <f>C263*0.2</f>
        <v>0</v>
      </c>
      <c r="D264" s="111" t="e">
        <f t="shared" si="123"/>
        <v>#DIV/0!</v>
      </c>
      <c r="E264" s="141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83"/>
      <c r="R264" s="79"/>
      <c r="S264" s="79"/>
      <c r="T264" s="79"/>
      <c r="U264" s="79"/>
      <c r="V264" s="79"/>
      <c r="W264" s="79"/>
      <c r="X264" s="79"/>
      <c r="Y264" s="79"/>
      <c r="Z264" s="79"/>
      <c r="AD264" s="62"/>
      <c r="AE264" s="62"/>
    </row>
    <row r="265" spans="1:31" s="23" customFormat="1" ht="30" customHeight="1" x14ac:dyDescent="0.2">
      <c r="A265" s="19" t="s">
        <v>151</v>
      </c>
      <c r="B265" s="148" t="e">
        <f>266:278</f>
        <v>#VALUE!</v>
      </c>
      <c r="C265" s="148">
        <f>SUM(F265:Z265)</f>
        <v>0</v>
      </c>
      <c r="D265" s="111" t="e">
        <f t="shared" si="123"/>
        <v>#VALUE!</v>
      </c>
      <c r="E265" s="141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D265" s="62"/>
      <c r="AE265" s="62"/>
    </row>
    <row r="266" spans="1:31" s="23" customFormat="1" ht="30" customHeight="1" x14ac:dyDescent="0.2">
      <c r="A266" s="19" t="s">
        <v>136</v>
      </c>
      <c r="B266" s="148">
        <f>B264+B262+B259+B255+B251</f>
        <v>124553.9</v>
      </c>
      <c r="C266" s="148">
        <f>C264+C262+C259+C255+C251</f>
        <v>122192.09999999998</v>
      </c>
      <c r="D266" s="111">
        <f t="shared" si="123"/>
        <v>0.98103792815801016</v>
      </c>
      <c r="E266" s="141">
        <v>21</v>
      </c>
      <c r="F266" s="79">
        <f>F264+F262+F259+F255+F251</f>
        <v>922.05000000000007</v>
      </c>
      <c r="G266" s="79">
        <f t="shared" ref="G266:V266" si="135">G264+G262+G259+G255+G251</f>
        <v>4370.2300000000005</v>
      </c>
      <c r="H266" s="79">
        <f t="shared" si="135"/>
        <v>11757</v>
      </c>
      <c r="I266" s="79">
        <f t="shared" si="135"/>
        <v>6722.7800000000007</v>
      </c>
      <c r="J266" s="79">
        <f t="shared" si="135"/>
        <v>4588.3999999999996</v>
      </c>
      <c r="K266" s="79">
        <f t="shared" si="135"/>
        <v>6255</v>
      </c>
      <c r="L266" s="79">
        <f t="shared" si="135"/>
        <v>3782.7</v>
      </c>
      <c r="M266" s="79">
        <f t="shared" si="135"/>
        <v>7620.2999999999993</v>
      </c>
      <c r="N266" s="79">
        <f t="shared" si="135"/>
        <v>4171.05</v>
      </c>
      <c r="O266" s="79">
        <f t="shared" si="135"/>
        <v>5092.95</v>
      </c>
      <c r="P266" s="79">
        <f t="shared" si="135"/>
        <v>3852.5</v>
      </c>
      <c r="Q266" s="79">
        <f t="shared" si="135"/>
        <v>8507.4</v>
      </c>
      <c r="R266" s="79">
        <f t="shared" si="135"/>
        <v>3559.65</v>
      </c>
      <c r="S266" s="79">
        <f t="shared" si="135"/>
        <v>1785.75</v>
      </c>
      <c r="T266" s="79">
        <f t="shared" si="135"/>
        <v>3909.2</v>
      </c>
      <c r="U266" s="79">
        <f t="shared" si="135"/>
        <v>12184.59</v>
      </c>
      <c r="V266" s="79">
        <f t="shared" si="135"/>
        <v>2445</v>
      </c>
      <c r="W266" s="79">
        <f>W264+W262+W259+W255+W251</f>
        <v>589.5</v>
      </c>
      <c r="X266" s="79">
        <f>X264+X262+X259+X255+X251</f>
        <v>4921.95</v>
      </c>
      <c r="Y266" s="79">
        <f>Y264+Y262+Y259+Y255+Y251</f>
        <v>15500.1</v>
      </c>
      <c r="Z266" s="79">
        <f>Z264+Z262+Z259+Z255+Z251</f>
        <v>9654</v>
      </c>
      <c r="AA266" s="79">
        <f t="shared" ref="AA266" si="136">AA264+AA262+AA259+AA255+AA251</f>
        <v>0</v>
      </c>
      <c r="AD266" s="62"/>
      <c r="AE266" s="62"/>
    </row>
    <row r="267" spans="1:31" s="23" customFormat="1" ht="45" x14ac:dyDescent="0.2">
      <c r="A267" s="10" t="s">
        <v>156</v>
      </c>
      <c r="B267" s="148">
        <v>73664</v>
      </c>
      <c r="C267" s="148">
        <f>SUM(F267:Z267)</f>
        <v>74465.899999999994</v>
      </c>
      <c r="D267" s="111">
        <f t="shared" si="123"/>
        <v>1.0108859144222415</v>
      </c>
      <c r="E267" s="141"/>
      <c r="F267" s="79">
        <v>323.5</v>
      </c>
      <c r="G267" s="79">
        <v>2186.1</v>
      </c>
      <c r="H267" s="79">
        <v>6718.2999999999993</v>
      </c>
      <c r="I267" s="79">
        <v>7270.4999999999991</v>
      </c>
      <c r="J267" s="79">
        <v>2681.3999999999996</v>
      </c>
      <c r="K267" s="79">
        <v>2652.8</v>
      </c>
      <c r="L267" s="79">
        <v>1003.3</v>
      </c>
      <c r="M267" s="79">
        <v>6033.8</v>
      </c>
      <c r="N267" s="79">
        <v>3181</v>
      </c>
      <c r="O267" s="79">
        <v>3148.8</v>
      </c>
      <c r="P267" s="79">
        <v>2123.5</v>
      </c>
      <c r="Q267" s="83">
        <v>4305.8999999999996</v>
      </c>
      <c r="R267" s="79">
        <v>2075.6</v>
      </c>
      <c r="S267" s="79">
        <v>1263.5999999999999</v>
      </c>
      <c r="T267" s="79">
        <v>2488.6</v>
      </c>
      <c r="U267" s="79">
        <v>10397.5</v>
      </c>
      <c r="V267" s="79">
        <v>1318.2999999999997</v>
      </c>
      <c r="W267" s="79">
        <v>284</v>
      </c>
      <c r="X267" s="79">
        <v>2170.5</v>
      </c>
      <c r="Y267" s="79">
        <v>7667.7</v>
      </c>
      <c r="Z267" s="79">
        <v>5171.2</v>
      </c>
      <c r="AD267" s="62"/>
      <c r="AE267" s="62"/>
    </row>
    <row r="268" spans="1:31" s="23" customFormat="1" ht="22.5" x14ac:dyDescent="0.2">
      <c r="A268" s="24" t="s">
        <v>150</v>
      </c>
      <c r="B268" s="149">
        <f>B266/B267*10</f>
        <v>16.908381298870548</v>
      </c>
      <c r="C268" s="149">
        <f>C266/C267*10</f>
        <v>16.409134919473207</v>
      </c>
      <c r="D268" s="111">
        <f>C268/B268</f>
        <v>0.97047343736974456</v>
      </c>
      <c r="E268" s="141">
        <v>21</v>
      </c>
      <c r="F268" s="100">
        <f>F266/F267*10</f>
        <v>28.502318392581145</v>
      </c>
      <c r="G268" s="100">
        <f>G266/G267*10</f>
        <v>19.990988518366045</v>
      </c>
      <c r="H268" s="100">
        <f t="shared" ref="H268:W268" si="137">H266/H267*10</f>
        <v>17.499962788205352</v>
      </c>
      <c r="I268" s="100">
        <f>I266/I267*10</f>
        <v>9.2466542878756641</v>
      </c>
      <c r="J268" s="100">
        <f t="shared" si="137"/>
        <v>17.111956440665324</v>
      </c>
      <c r="K268" s="100">
        <f t="shared" si="137"/>
        <v>23.578860072376354</v>
      </c>
      <c r="L268" s="100">
        <f t="shared" si="137"/>
        <v>37.702581481112325</v>
      </c>
      <c r="M268" s="100">
        <f t="shared" si="137"/>
        <v>12.629354635553049</v>
      </c>
      <c r="N268" s="100">
        <f>N266/N267*10</f>
        <v>13.11238604212512</v>
      </c>
      <c r="O268" s="100">
        <f t="shared" si="137"/>
        <v>16.174256859756095</v>
      </c>
      <c r="P268" s="100">
        <f>P266/P267*10</f>
        <v>18.142218036260893</v>
      </c>
      <c r="Q268" s="100">
        <f t="shared" si="137"/>
        <v>19.75754197728698</v>
      </c>
      <c r="R268" s="100">
        <f t="shared" si="137"/>
        <v>17.149980728464062</v>
      </c>
      <c r="S268" s="100">
        <f t="shared" si="137"/>
        <v>14.132241215574551</v>
      </c>
      <c r="T268" s="100">
        <f t="shared" si="137"/>
        <v>15.708430442819257</v>
      </c>
      <c r="U268" s="100">
        <f>U266/U267*10</f>
        <v>11.718768934840107</v>
      </c>
      <c r="V268" s="100">
        <f t="shared" si="137"/>
        <v>18.546613062277181</v>
      </c>
      <c r="W268" s="100">
        <f t="shared" si="137"/>
        <v>20.757042253521124</v>
      </c>
      <c r="X268" s="100">
        <f>X266/X267*10</f>
        <v>22.676572218382862</v>
      </c>
      <c r="Y268" s="100">
        <f>Y266/Y267*10</f>
        <v>20.214797136038186</v>
      </c>
      <c r="Z268" s="100">
        <f t="shared" ref="Z268:AA268" si="138">Z266/Z267*10</f>
        <v>18.668780940594061</v>
      </c>
      <c r="AA268" s="100" t="e">
        <f t="shared" si="138"/>
        <v>#DIV/0!</v>
      </c>
      <c r="AD268" s="62"/>
      <c r="AE268" s="62"/>
    </row>
    <row r="269" spans="1:31" ht="22.5" hidden="1" x14ac:dyDescent="0.25">
      <c r="A269" s="45"/>
      <c r="B269" s="45"/>
      <c r="C269" s="45"/>
      <c r="D269" s="111" t="e">
        <f t="shared" si="123"/>
        <v>#DIV/0!</v>
      </c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31" ht="27" hidden="1" customHeight="1" x14ac:dyDescent="0.25">
      <c r="A270" s="10" t="s">
        <v>169</v>
      </c>
      <c r="B270" s="41"/>
      <c r="C270" s="41">
        <f>SUM(F270:Z270)</f>
        <v>0</v>
      </c>
      <c r="D270" s="111" t="e">
        <f t="shared" si="123"/>
        <v>#DIV/0!</v>
      </c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31" ht="18" hidden="1" customHeight="1" x14ac:dyDescent="0.25">
      <c r="A271" s="10" t="s">
        <v>173</v>
      </c>
      <c r="B271" s="41">
        <v>108</v>
      </c>
      <c r="C271" s="41">
        <f>SUM(F271:Z271)</f>
        <v>0</v>
      </c>
      <c r="D271" s="111">
        <f t="shared" si="123"/>
        <v>0</v>
      </c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31" ht="18" hidden="1" customHeight="1" x14ac:dyDescent="0.25">
      <c r="A272" s="21"/>
      <c r="B272" s="29"/>
      <c r="C272" s="29"/>
      <c r="D272" s="111" t="e">
        <f t="shared" si="123"/>
        <v>#DIV/0!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31" ht="24" hidden="1" customHeight="1" x14ac:dyDescent="0.35">
      <c r="A273" s="127" t="s">
        <v>137</v>
      </c>
      <c r="B273" s="29"/>
      <c r="C273" s="29">
        <f>SUM(F273:Z273)</f>
        <v>0</v>
      </c>
      <c r="D273" s="111" t="e">
        <f t="shared" si="123"/>
        <v>#DIV/0!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31" s="31" customFormat="1" ht="21" hidden="1" customHeight="1" x14ac:dyDescent="0.35">
      <c r="A274" s="126" t="s">
        <v>138</v>
      </c>
      <c r="B274" s="30"/>
      <c r="C274" s="30">
        <f>SUM(F274:Z274)</f>
        <v>0</v>
      </c>
      <c r="D274" s="111" t="e">
        <f t="shared" si="123"/>
        <v>#DIV/0!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D274" s="64"/>
      <c r="AE274" s="64"/>
    </row>
    <row r="275" spans="1:31" s="31" customFormat="1" ht="32.25" hidden="1" customHeight="1" x14ac:dyDescent="0.35">
      <c r="A275" s="126" t="s">
        <v>213</v>
      </c>
      <c r="B275" s="30"/>
      <c r="C275" s="30">
        <f>SUM(F275:Z275)</f>
        <v>0</v>
      </c>
      <c r="D275" s="111" t="e">
        <f t="shared" si="123"/>
        <v>#DIV/0!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D275" s="64"/>
      <c r="AE275" s="64"/>
    </row>
    <row r="276" spans="1:31" s="31" customFormat="1" ht="21" hidden="1" customHeight="1" x14ac:dyDescent="0.35">
      <c r="A276" s="32"/>
      <c r="B276" s="32"/>
      <c r="C276" s="32"/>
      <c r="D276" s="111" t="e">
        <f t="shared" si="123"/>
        <v>#DIV/0!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D276" s="64"/>
      <c r="AE276" s="64"/>
    </row>
    <row r="277" spans="1:31" s="31" customFormat="1" ht="21" hidden="1" customHeight="1" x14ac:dyDescent="0.35">
      <c r="A277" s="32" t="s">
        <v>139</v>
      </c>
      <c r="B277" s="32"/>
      <c r="C277" s="32"/>
      <c r="D277" s="111" t="e">
        <f t="shared" si="123"/>
        <v>#DIV/0!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D277" s="64"/>
      <c r="AE277" s="64"/>
    </row>
    <row r="278" spans="1:31" ht="16.5" hidden="1" customHeight="1" x14ac:dyDescent="0.25">
      <c r="A278" s="42"/>
      <c r="B278" s="43"/>
      <c r="C278" s="43"/>
      <c r="D278" s="43"/>
      <c r="E278" s="4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31" ht="41.25" hidden="1" customHeight="1" x14ac:dyDescent="0.35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</row>
    <row r="280" spans="1:31" ht="20.25" hidden="1" customHeight="1" x14ac:dyDescent="0.25">
      <c r="A280" s="189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31" ht="16.5" hidden="1" customHeight="1" x14ac:dyDescent="0.25">
      <c r="A281" s="44"/>
      <c r="B281" s="6"/>
      <c r="C281" s="6"/>
      <c r="D281" s="6"/>
      <c r="E281" s="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31" ht="9" hidden="1" customHeight="1" x14ac:dyDescent="0.2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31" s="9" customFormat="1" ht="48.75" hidden="1" customHeight="1" x14ac:dyDescent="0.2">
      <c r="A283" s="19" t="s">
        <v>140</v>
      </c>
      <c r="B283" s="18"/>
      <c r="C283" s="18">
        <f>SUM(F283:Z283)</f>
        <v>259083</v>
      </c>
      <c r="D283" s="18"/>
      <c r="E283" s="16"/>
      <c r="F283" s="49">
        <v>9345</v>
      </c>
      <c r="G283" s="49">
        <v>9100</v>
      </c>
      <c r="H283" s="49">
        <v>16579</v>
      </c>
      <c r="I283" s="49">
        <v>16195</v>
      </c>
      <c r="J283" s="49">
        <v>7250</v>
      </c>
      <c r="K283" s="49">
        <v>17539</v>
      </c>
      <c r="L283" s="49">
        <v>12001</v>
      </c>
      <c r="M283" s="49">
        <v>14609</v>
      </c>
      <c r="N283" s="49">
        <v>13004</v>
      </c>
      <c r="O283" s="49">
        <v>3780</v>
      </c>
      <c r="P283" s="49">
        <v>8536</v>
      </c>
      <c r="Q283" s="49">
        <v>11438</v>
      </c>
      <c r="R283" s="49">
        <v>16561</v>
      </c>
      <c r="S283" s="49">
        <v>15418</v>
      </c>
      <c r="T283" s="49">
        <v>18986</v>
      </c>
      <c r="U283" s="49">
        <v>13238</v>
      </c>
      <c r="V283" s="49">
        <v>7143</v>
      </c>
      <c r="W283" s="49">
        <v>4504</v>
      </c>
      <c r="X283" s="49">
        <v>11688</v>
      </c>
      <c r="Y283" s="49">
        <v>21385</v>
      </c>
      <c r="Z283" s="49">
        <v>10784</v>
      </c>
      <c r="AD283" s="59"/>
      <c r="AE283" s="59"/>
    </row>
    <row r="284" spans="1:31" ht="21" hidden="1" customHeight="1" x14ac:dyDescent="0.25">
      <c r="A284" s="28" t="s">
        <v>142</v>
      </c>
      <c r="B284" s="35"/>
      <c r="C284" s="18">
        <f>SUM(F284:Z284)</f>
        <v>380</v>
      </c>
      <c r="D284" s="18"/>
      <c r="E284" s="18"/>
      <c r="F284" s="28">
        <v>16</v>
      </c>
      <c r="G284" s="28">
        <v>21</v>
      </c>
      <c r="H284" s="28">
        <v>32</v>
      </c>
      <c r="I284" s="28">
        <v>25</v>
      </c>
      <c r="J284" s="28">
        <v>16</v>
      </c>
      <c r="K284" s="28">
        <v>31</v>
      </c>
      <c r="L284" s="28">
        <v>14</v>
      </c>
      <c r="M284" s="28">
        <v>29</v>
      </c>
      <c r="N284" s="28">
        <v>18</v>
      </c>
      <c r="O284" s="28">
        <v>8</v>
      </c>
      <c r="P284" s="28">
        <v>7</v>
      </c>
      <c r="Q284" s="28">
        <v>15</v>
      </c>
      <c r="R284" s="28">
        <v>25</v>
      </c>
      <c r="S284" s="28">
        <v>31</v>
      </c>
      <c r="T284" s="28">
        <v>10</v>
      </c>
      <c r="U284" s="28">
        <v>8</v>
      </c>
      <c r="V284" s="28">
        <v>8</v>
      </c>
      <c r="W284" s="28">
        <v>6</v>
      </c>
      <c r="X284" s="28">
        <v>12</v>
      </c>
      <c r="Y284" s="28">
        <v>35</v>
      </c>
      <c r="Z284" s="28">
        <v>13</v>
      </c>
    </row>
    <row r="285" spans="1:31" ht="0.6" hidden="1" customHeight="1" x14ac:dyDescent="0.25">
      <c r="A285" s="28" t="s">
        <v>143</v>
      </c>
      <c r="B285" s="35"/>
      <c r="C285" s="18">
        <f>SUM(F285:Z285)</f>
        <v>208</v>
      </c>
      <c r="D285" s="18"/>
      <c r="E285" s="18"/>
      <c r="F285" s="28">
        <v>10</v>
      </c>
      <c r="G285" s="28">
        <v>2</v>
      </c>
      <c r="H285" s="28">
        <v>42</v>
      </c>
      <c r="I285" s="28">
        <v>11</v>
      </c>
      <c r="J285" s="28">
        <v>9</v>
      </c>
      <c r="K285" s="28">
        <v>30</v>
      </c>
      <c r="L285" s="28">
        <v>9</v>
      </c>
      <c r="M285" s="28">
        <v>15</v>
      </c>
      <c r="N285" s="28">
        <v>1</v>
      </c>
      <c r="O285" s="28">
        <v>2</v>
      </c>
      <c r="P285" s="28">
        <v>5</v>
      </c>
      <c r="Q285" s="28">
        <v>1</v>
      </c>
      <c r="R285" s="28">
        <v>4</v>
      </c>
      <c r="S285" s="28">
        <v>8</v>
      </c>
      <c r="T285" s="28">
        <v>14</v>
      </c>
      <c r="U285" s="28">
        <v>2</v>
      </c>
      <c r="V285" s="28">
        <v>1</v>
      </c>
      <c r="W285" s="28">
        <v>2</v>
      </c>
      <c r="X285" s="28">
        <v>16</v>
      </c>
      <c r="Y285" s="28">
        <v>16</v>
      </c>
      <c r="Z285" s="28">
        <v>8</v>
      </c>
    </row>
    <row r="286" spans="1:31" ht="2.4500000000000002" hidden="1" customHeight="1" x14ac:dyDescent="0.25">
      <c r="A286" s="28" t="s">
        <v>143</v>
      </c>
      <c r="B286" s="35"/>
      <c r="C286" s="18">
        <f>SUM(F286:Z286)</f>
        <v>194</v>
      </c>
      <c r="D286" s="18"/>
      <c r="E286" s="18"/>
      <c r="F286" s="28">
        <v>10</v>
      </c>
      <c r="G286" s="28">
        <v>2</v>
      </c>
      <c r="H286" s="28">
        <v>42</v>
      </c>
      <c r="I286" s="28">
        <v>11</v>
      </c>
      <c r="J286" s="28">
        <v>2</v>
      </c>
      <c r="K286" s="28">
        <v>30</v>
      </c>
      <c r="L286" s="28">
        <v>9</v>
      </c>
      <c r="M286" s="28">
        <v>15</v>
      </c>
      <c r="N286" s="28">
        <v>1</v>
      </c>
      <c r="O286" s="28">
        <v>2</v>
      </c>
      <c r="P286" s="28">
        <v>5</v>
      </c>
      <c r="Q286" s="28">
        <v>1</v>
      </c>
      <c r="R286" s="28">
        <v>4</v>
      </c>
      <c r="S286" s="28">
        <v>1</v>
      </c>
      <c r="T286" s="28">
        <v>14</v>
      </c>
      <c r="U286" s="28">
        <v>2</v>
      </c>
      <c r="V286" s="28">
        <v>1</v>
      </c>
      <c r="W286" s="28">
        <v>2</v>
      </c>
      <c r="X286" s="28">
        <v>16</v>
      </c>
      <c r="Y286" s="28">
        <v>16</v>
      </c>
      <c r="Z286" s="28">
        <v>8</v>
      </c>
    </row>
    <row r="287" spans="1:31" ht="24" hidden="1" customHeight="1" x14ac:dyDescent="0.25">
      <c r="A287" s="28" t="s">
        <v>76</v>
      </c>
      <c r="B287" s="18">
        <v>554</v>
      </c>
      <c r="C287" s="18">
        <f>SUM(F287:Z287)</f>
        <v>574</v>
      </c>
      <c r="D287" s="18"/>
      <c r="E287" s="18"/>
      <c r="F287" s="40">
        <v>11</v>
      </c>
      <c r="G287" s="40">
        <v>15</v>
      </c>
      <c r="H287" s="40">
        <v>93</v>
      </c>
      <c r="I287" s="40">
        <v>30</v>
      </c>
      <c r="J287" s="40">
        <v>15</v>
      </c>
      <c r="K287" s="40">
        <v>55</v>
      </c>
      <c r="L287" s="40">
        <v>16</v>
      </c>
      <c r="M287" s="40">
        <v>18</v>
      </c>
      <c r="N287" s="40">
        <v>16</v>
      </c>
      <c r="O287" s="40">
        <v>10</v>
      </c>
      <c r="P287" s="40">
        <v>11</v>
      </c>
      <c r="Q287" s="40">
        <v>40</v>
      </c>
      <c r="R287" s="40">
        <v>22</v>
      </c>
      <c r="S287" s="40">
        <v>55</v>
      </c>
      <c r="T287" s="40">
        <v>14</v>
      </c>
      <c r="U287" s="40">
        <v>29</v>
      </c>
      <c r="V287" s="40">
        <v>22</v>
      </c>
      <c r="W287" s="40">
        <v>9</v>
      </c>
      <c r="X287" s="40">
        <v>7</v>
      </c>
      <c r="Y287" s="40">
        <v>60</v>
      </c>
      <c r="Z287" s="40">
        <v>26</v>
      </c>
    </row>
    <row r="288" spans="1:31" ht="16.5" hidden="1" customHeight="1" x14ac:dyDescent="0.25"/>
    <row r="289" spans="1:32" s="28" customFormat="1" ht="16.5" hidden="1" customHeight="1" x14ac:dyDescent="0.25">
      <c r="A289" s="28" t="s">
        <v>146</v>
      </c>
      <c r="B289" s="35"/>
      <c r="C289" s="28">
        <f>SUM(F289:Z289)</f>
        <v>40</v>
      </c>
      <c r="F289" s="28">
        <v>3</v>
      </c>
      <c r="H289" s="28">
        <v>1</v>
      </c>
      <c r="I289" s="28">
        <v>6</v>
      </c>
      <c r="K289" s="28">
        <v>1</v>
      </c>
      <c r="N289" s="28">
        <v>1</v>
      </c>
      <c r="P289" s="28">
        <v>2</v>
      </c>
      <c r="Q289" s="28">
        <v>1</v>
      </c>
      <c r="R289" s="28">
        <v>3</v>
      </c>
      <c r="S289" s="28">
        <v>1</v>
      </c>
      <c r="T289" s="28">
        <v>3</v>
      </c>
      <c r="U289" s="28">
        <v>7</v>
      </c>
      <c r="V289" s="28">
        <v>1</v>
      </c>
      <c r="W289" s="28">
        <v>1</v>
      </c>
      <c r="X289" s="28">
        <v>1</v>
      </c>
      <c r="Y289" s="28">
        <v>4</v>
      </c>
      <c r="Z289" s="28">
        <v>4</v>
      </c>
      <c r="AC289" s="56"/>
      <c r="AF289" s="57"/>
    </row>
    <row r="290" spans="1:32" ht="16.5" hidden="1" customHeight="1" x14ac:dyDescent="0.25"/>
    <row r="291" spans="1:32" ht="21" hidden="1" customHeight="1" x14ac:dyDescent="0.25">
      <c r="A291" s="28" t="s">
        <v>149</v>
      </c>
      <c r="B291" s="18">
        <v>45</v>
      </c>
      <c r="C291" s="18">
        <f>SUM(F291:Z291)</f>
        <v>58</v>
      </c>
      <c r="D291" s="18"/>
      <c r="E291" s="18"/>
      <c r="F291" s="40">
        <v>5</v>
      </c>
      <c r="G291" s="40">
        <v>3</v>
      </c>
      <c r="H291" s="40"/>
      <c r="I291" s="40">
        <v>5</v>
      </c>
      <c r="J291" s="40">
        <v>2</v>
      </c>
      <c r="K291" s="40"/>
      <c r="L291" s="40">
        <v>2</v>
      </c>
      <c r="M291" s="40">
        <v>0</v>
      </c>
      <c r="N291" s="40">
        <v>3</v>
      </c>
      <c r="O291" s="40">
        <v>3</v>
      </c>
      <c r="P291" s="40">
        <v>3</v>
      </c>
      <c r="Q291" s="40">
        <v>2</v>
      </c>
      <c r="R291" s="40">
        <v>2</v>
      </c>
      <c r="S291" s="40">
        <v>10</v>
      </c>
      <c r="T291" s="40">
        <v>6</v>
      </c>
      <c r="U291" s="40">
        <v>6</v>
      </c>
      <c r="V291" s="40">
        <v>1</v>
      </c>
      <c r="W291" s="40">
        <v>1</v>
      </c>
      <c r="X291" s="40">
        <v>4</v>
      </c>
      <c r="Y291" s="40"/>
      <c r="Z291" s="40"/>
    </row>
    <row r="292" spans="1:32" ht="16.5" hidden="1" customHeight="1" x14ac:dyDescent="0.25"/>
    <row r="293" spans="1:32" ht="16.5" hidden="1" customHeight="1" x14ac:dyDescent="0.25"/>
    <row r="294" spans="1:32" ht="13.5" hidden="1" customHeight="1" x14ac:dyDescent="0.25"/>
    <row r="295" spans="1:32" ht="16.5" hidden="1" customHeight="1" x14ac:dyDescent="0.25">
      <c r="K295" s="1" t="s">
        <v>158</v>
      </c>
      <c r="T295" s="1" t="s">
        <v>161</v>
      </c>
      <c r="V295" s="1" t="s">
        <v>159</v>
      </c>
      <c r="Y295" s="1" t="s">
        <v>160</v>
      </c>
      <c r="Z295" s="1" t="s">
        <v>157</v>
      </c>
    </row>
    <row r="296" spans="1:32" ht="16.5" hidden="1" customHeight="1" x14ac:dyDescent="0.25"/>
    <row r="297" spans="1:32" ht="22.5" hidden="1" customHeight="1" x14ac:dyDescent="0.25">
      <c r="A297" s="10" t="s">
        <v>174</v>
      </c>
      <c r="B297" s="35"/>
      <c r="C297" s="41">
        <f>SUM(F297:Z297)</f>
        <v>49</v>
      </c>
      <c r="D297" s="35"/>
      <c r="E297" s="35"/>
      <c r="F297" s="28">
        <v>1</v>
      </c>
      <c r="G297" s="28">
        <v>2</v>
      </c>
      <c r="H297" s="28"/>
      <c r="I297" s="28">
        <v>2</v>
      </c>
      <c r="J297" s="28"/>
      <c r="K297" s="28">
        <v>3</v>
      </c>
      <c r="L297" s="28">
        <v>1</v>
      </c>
      <c r="M297" s="28">
        <v>1</v>
      </c>
      <c r="N297" s="28">
        <v>8</v>
      </c>
      <c r="O297" s="28">
        <v>6</v>
      </c>
      <c r="P297" s="28">
        <v>1</v>
      </c>
      <c r="Q297" s="28">
        <v>0</v>
      </c>
      <c r="R297" s="28">
        <v>1</v>
      </c>
      <c r="S297" s="28">
        <v>4</v>
      </c>
      <c r="T297" s="28">
        <v>3</v>
      </c>
      <c r="U297" s="28">
        <v>2</v>
      </c>
      <c r="V297" s="28">
        <v>1</v>
      </c>
      <c r="W297" s="28">
        <v>1</v>
      </c>
      <c r="X297" s="28">
        <v>7</v>
      </c>
      <c r="Y297" s="28"/>
      <c r="Z297" s="28">
        <v>5</v>
      </c>
    </row>
    <row r="298" spans="1:32" hidden="1" x14ac:dyDescent="0.25"/>
    <row r="299" spans="1:32" hidden="1" x14ac:dyDescent="0.25">
      <c r="C299" s="2">
        <v>131503</v>
      </c>
      <c r="D299" s="2">
        <v>0.61502018062005714</v>
      </c>
      <c r="E299" s="2">
        <v>21</v>
      </c>
      <c r="F299" s="1">
        <v>8327</v>
      </c>
      <c r="G299" s="1">
        <v>5302</v>
      </c>
      <c r="H299" s="1">
        <v>13625</v>
      </c>
      <c r="I299" s="1">
        <v>6959</v>
      </c>
      <c r="J299" s="1">
        <v>1953</v>
      </c>
      <c r="K299" s="1">
        <v>10108</v>
      </c>
      <c r="L299" s="1">
        <v>4682</v>
      </c>
      <c r="M299" s="1">
        <v>7236</v>
      </c>
      <c r="N299" s="1">
        <v>4955</v>
      </c>
      <c r="O299" s="1">
        <v>1778</v>
      </c>
      <c r="P299" s="1">
        <v>2151</v>
      </c>
      <c r="Q299" s="1">
        <v>4490</v>
      </c>
      <c r="R299" s="1">
        <v>8940</v>
      </c>
      <c r="S299" s="1">
        <v>5313</v>
      </c>
      <c r="T299" s="1">
        <v>8101</v>
      </c>
      <c r="U299" s="1">
        <v>4187</v>
      </c>
      <c r="V299" s="1">
        <v>3748</v>
      </c>
      <c r="W299" s="1">
        <v>1948</v>
      </c>
      <c r="X299" s="1">
        <v>4526</v>
      </c>
      <c r="Y299" s="1">
        <v>16714</v>
      </c>
      <c r="Z299" s="1">
        <v>6460</v>
      </c>
    </row>
    <row r="300" spans="1:32" hidden="1" x14ac:dyDescent="0.25"/>
    <row r="301" spans="1:32" hidden="1" x14ac:dyDescent="0.25"/>
    <row r="302" spans="1:32" hidden="1" x14ac:dyDescent="0.25"/>
    <row r="303" spans="1:32" hidden="1" x14ac:dyDescent="0.25"/>
    <row r="304" spans="1:32" hidden="1" x14ac:dyDescent="0.25">
      <c r="C304" s="2">
        <f>SUM(F304:Z304)</f>
        <v>91993</v>
      </c>
      <c r="F304" s="69">
        <v>7450</v>
      </c>
      <c r="G304" s="69">
        <v>2273</v>
      </c>
      <c r="H304" s="69">
        <v>2632</v>
      </c>
      <c r="I304" s="69">
        <v>5776</v>
      </c>
      <c r="J304" s="69">
        <v>2995</v>
      </c>
      <c r="K304" s="70">
        <v>5799</v>
      </c>
      <c r="L304" s="69">
        <v>4262</v>
      </c>
      <c r="M304" s="69">
        <v>3174</v>
      </c>
      <c r="N304" s="69">
        <v>5009</v>
      </c>
      <c r="O304" s="69">
        <v>1437</v>
      </c>
      <c r="P304" s="69">
        <v>1895</v>
      </c>
      <c r="Q304" s="70">
        <v>7055</v>
      </c>
      <c r="R304" s="69">
        <v>6899</v>
      </c>
      <c r="S304" s="69">
        <v>4489</v>
      </c>
      <c r="T304" s="70">
        <v>7908</v>
      </c>
      <c r="U304" s="69">
        <v>4099</v>
      </c>
      <c r="V304" s="69">
        <v>2782</v>
      </c>
      <c r="W304" s="69">
        <v>2085</v>
      </c>
      <c r="X304" s="69">
        <v>6228</v>
      </c>
      <c r="Y304" s="69">
        <v>5162</v>
      </c>
      <c r="Z304" s="71">
        <v>2584</v>
      </c>
    </row>
    <row r="305" spans="1:27" hidden="1" x14ac:dyDescent="0.25">
      <c r="C305" s="2">
        <f>SUM(F305:Z305)</f>
        <v>-129.09999999999991</v>
      </c>
      <c r="F305" s="65">
        <f>F20-F304</f>
        <v>-1735</v>
      </c>
      <c r="G305" s="65">
        <f>G20-G304</f>
        <v>968.59999999999991</v>
      </c>
      <c r="H305" s="65">
        <f>H20-H304</f>
        <v>-362</v>
      </c>
      <c r="I305" s="65">
        <f>I20-I304</f>
        <v>-1368</v>
      </c>
      <c r="J305" s="65">
        <f>J20-J304</f>
        <v>-681</v>
      </c>
      <c r="K305" s="65">
        <f>K20-K304</f>
        <v>883.80000000000018</v>
      </c>
      <c r="L305" s="65">
        <f>L20-L304</f>
        <v>-335</v>
      </c>
      <c r="M305" s="65">
        <f>M20-M304</f>
        <v>-248</v>
      </c>
      <c r="N305" s="65">
        <f>N20-N304</f>
        <v>0</v>
      </c>
      <c r="O305" s="65">
        <f>O20-O304</f>
        <v>-73</v>
      </c>
      <c r="P305" s="65">
        <f>P20-P304</f>
        <v>4817</v>
      </c>
      <c r="Q305" s="65">
        <f>Q20-Q304</f>
        <v>-343</v>
      </c>
      <c r="R305" s="65">
        <f>R20-R304</f>
        <v>-170</v>
      </c>
      <c r="S305" s="65">
        <f>S20-S304</f>
        <v>-80</v>
      </c>
      <c r="T305" s="65">
        <f>T20-T304</f>
        <v>-50</v>
      </c>
      <c r="U305" s="65">
        <f>U20-U304</f>
        <v>334.5</v>
      </c>
      <c r="V305" s="65">
        <f>V20-V304</f>
        <v>-70</v>
      </c>
      <c r="W305" s="65">
        <f>W20-W304</f>
        <v>-589</v>
      </c>
      <c r="X305" s="65">
        <f>X20-X304</f>
        <v>-419</v>
      </c>
      <c r="Y305" s="65">
        <f>Y20-Y304</f>
        <v>-277</v>
      </c>
      <c r="Z305" s="65">
        <f>Z20-Z304</f>
        <v>-333</v>
      </c>
    </row>
    <row r="306" spans="1:27" hidden="1" x14ac:dyDescent="0.25"/>
    <row r="307" spans="1:27" hidden="1" x14ac:dyDescent="0.25"/>
    <row r="308" spans="1:27" hidden="1" x14ac:dyDescent="0.25"/>
    <row r="309" spans="1:27" hidden="1" x14ac:dyDescent="0.25">
      <c r="A309" s="38" t="s">
        <v>210</v>
      </c>
      <c r="B309" s="67">
        <f t="shared" ref="B309:Z309" si="139">B42/$C42</f>
        <v>1.1205556068964686</v>
      </c>
      <c r="C309" s="67">
        <f t="shared" si="139"/>
        <v>1</v>
      </c>
      <c r="D309" s="67">
        <f t="shared" si="139"/>
        <v>4.4821342130268748E-6</v>
      </c>
      <c r="E309" s="67">
        <f t="shared" si="139"/>
        <v>1.0547209308866485E-4</v>
      </c>
      <c r="F309" s="68">
        <f t="shared" si="139"/>
        <v>9.7179977579646484E-2</v>
      </c>
      <c r="G309" s="68">
        <f t="shared" si="139"/>
        <v>3.0365917848288938E-2</v>
      </c>
      <c r="H309" s="68">
        <f t="shared" si="139"/>
        <v>6.4171230427393006E-2</v>
      </c>
      <c r="I309" s="68">
        <f t="shared" si="139"/>
        <v>7.0274548880790405E-2</v>
      </c>
      <c r="J309" s="68">
        <f t="shared" si="139"/>
        <v>3.7779099248235096E-2</v>
      </c>
      <c r="K309" s="68">
        <f t="shared" si="139"/>
        <v>5.9893081432491828E-2</v>
      </c>
      <c r="L309" s="68">
        <f t="shared" si="139"/>
        <v>3.1495975988524633E-2</v>
      </c>
      <c r="M309" s="68">
        <f t="shared" si="139"/>
        <v>4.7341902354940714E-2</v>
      </c>
      <c r="N309" s="68">
        <f t="shared" si="139"/>
        <v>4.3384187623804145E-2</v>
      </c>
      <c r="O309" s="68">
        <f t="shared" si="139"/>
        <v>2.074435171829107E-2</v>
      </c>
      <c r="P309" s="68">
        <f t="shared" si="139"/>
        <v>2.0215484508660765E-2</v>
      </c>
      <c r="Q309" s="68">
        <f t="shared" si="139"/>
        <v>4.4027065143582671E-2</v>
      </c>
      <c r="R309" s="68">
        <f t="shared" si="139"/>
        <v>5.5794737243903707E-2</v>
      </c>
      <c r="S309" s="68">
        <f t="shared" si="139"/>
        <v>5.3810857397712152E-2</v>
      </c>
      <c r="T309" s="68">
        <f t="shared" si="139"/>
        <v>5.673896360107842E-2</v>
      </c>
      <c r="U309" s="68">
        <f t="shared" si="139"/>
        <v>3.8292396767933265E-2</v>
      </c>
      <c r="V309" s="68">
        <f t="shared" si="139"/>
        <v>3.7450126767410927E-2</v>
      </c>
      <c r="W309" s="68">
        <f t="shared" si="139"/>
        <v>1.8944796910973515E-2</v>
      </c>
      <c r="X309" s="68">
        <f t="shared" si="139"/>
        <v>3.9617327156351828E-2</v>
      </c>
      <c r="Y309" s="68">
        <f t="shared" si="139"/>
        <v>9.008823493958959E-2</v>
      </c>
      <c r="Z309" s="68">
        <f t="shared" si="139"/>
        <v>4.2389736460396732E-2</v>
      </c>
    </row>
    <row r="310" spans="1:27" hidden="1" x14ac:dyDescent="0.25">
      <c r="C310" s="2">
        <v>222344</v>
      </c>
    </row>
    <row r="311" spans="1:27" hidden="1" x14ac:dyDescent="0.25">
      <c r="C311" s="66">
        <f>C310-C42</f>
        <v>23239.199999999983</v>
      </c>
    </row>
    <row r="312" spans="1:27" hidden="1" x14ac:dyDescent="0.25">
      <c r="C312" s="2">
        <f>C311/6000</f>
        <v>3.8731999999999971</v>
      </c>
    </row>
    <row r="313" spans="1:27" hidden="1" x14ac:dyDescent="0.25"/>
    <row r="314" spans="1:27" hidden="1" x14ac:dyDescent="0.25">
      <c r="F314" s="68">
        <f t="shared" ref="F314:AA314" si="140">F64/$C64</f>
        <v>0.10269829991508241</v>
      </c>
      <c r="G314" s="68">
        <f t="shared" si="140"/>
        <v>1.3205552570923523E-2</v>
      </c>
      <c r="H314" s="68">
        <f t="shared" si="140"/>
        <v>0.11063549555482384</v>
      </c>
      <c r="I314" s="68">
        <f t="shared" si="140"/>
        <v>4.138433010415403E-2</v>
      </c>
      <c r="J314" s="68">
        <f t="shared" si="140"/>
        <v>2.3620955582898635E-2</v>
      </c>
      <c r="K314" s="68">
        <f t="shared" si="140"/>
        <v>3.6653206938980644E-2</v>
      </c>
      <c r="L314" s="68">
        <f t="shared" si="140"/>
        <v>2.010294092161586E-2</v>
      </c>
      <c r="M314" s="68">
        <f t="shared" si="140"/>
        <v>5.1071868013794777E-2</v>
      </c>
      <c r="N314" s="68">
        <f t="shared" si="140"/>
        <v>3.4244320052683568E-2</v>
      </c>
      <c r="O314" s="68">
        <f t="shared" si="140"/>
        <v>2.53886279742821E-2</v>
      </c>
      <c r="P314" s="68">
        <f t="shared" si="140"/>
        <v>4.6479385820494601E-2</v>
      </c>
      <c r="Q314" s="68">
        <f t="shared" si="140"/>
        <v>4.6479385820494601E-2</v>
      </c>
      <c r="R314" s="68">
        <f t="shared" si="140"/>
        <v>3.7329081676862552E-2</v>
      </c>
      <c r="S314" s="68">
        <f t="shared" si="140"/>
        <v>4.0951077067050243E-2</v>
      </c>
      <c r="T314" s="68">
        <f t="shared" si="140"/>
        <v>4.8559000398592796E-2</v>
      </c>
      <c r="U314" s="68">
        <f t="shared" si="140"/>
        <v>8.7413132766060692E-2</v>
      </c>
      <c r="V314" s="68">
        <f t="shared" si="140"/>
        <v>2.0380222865362285E-2</v>
      </c>
      <c r="W314" s="68">
        <f t="shared" si="140"/>
        <v>1.6151673223229294E-2</v>
      </c>
      <c r="X314" s="68">
        <f t="shared" si="140"/>
        <v>5.8541150373464121E-2</v>
      </c>
      <c r="Y314" s="68">
        <f t="shared" si="140"/>
        <v>9.0289932932429859E-2</v>
      </c>
      <c r="Z314" s="68">
        <f t="shared" si="140"/>
        <v>4.8420359426719579E-2</v>
      </c>
      <c r="AA314" s="68">
        <f t="shared" si="140"/>
        <v>0</v>
      </c>
    </row>
    <row r="315" spans="1:27" hidden="1" x14ac:dyDescent="0.25">
      <c r="H315" s="68">
        <f t="shared" ref="H315:Z315" si="141">H70/$C70</f>
        <v>0.16445290353932129</v>
      </c>
      <c r="I315" s="68">
        <f t="shared" si="141"/>
        <v>4.0860127966307606E-2</v>
      </c>
      <c r="J315" s="68">
        <f t="shared" si="141"/>
        <v>1.5712318781890337E-2</v>
      </c>
      <c r="K315" s="68">
        <f t="shared" si="141"/>
        <v>5.2239410383089012E-2</v>
      </c>
      <c r="L315" s="68">
        <f t="shared" si="141"/>
        <v>1.8668502470235684E-2</v>
      </c>
      <c r="M315" s="68">
        <f t="shared" si="141"/>
        <v>5.7625334089252453E-2</v>
      </c>
      <c r="N315" s="68">
        <f t="shared" si="141"/>
        <v>6.7627763829270267E-3</v>
      </c>
      <c r="O315" s="68">
        <f t="shared" si="141"/>
        <v>2.6200696525471776E-2</v>
      </c>
      <c r="P315" s="68">
        <f t="shared" si="141"/>
        <v>3.2275046570017007E-2</v>
      </c>
      <c r="Q315" s="68">
        <f t="shared" si="141"/>
        <v>3.2275046570017007E-2</v>
      </c>
      <c r="R315" s="68">
        <f t="shared" si="141"/>
        <v>6.4469101806106752E-2</v>
      </c>
      <c r="S315" s="68">
        <f t="shared" si="141"/>
        <v>7.3013687535433705E-2</v>
      </c>
      <c r="T315" s="68">
        <f t="shared" si="141"/>
        <v>2.2637077832671906E-2</v>
      </c>
      <c r="U315" s="68">
        <f t="shared" si="141"/>
        <v>8.2651656272778817E-2</v>
      </c>
      <c r="V315" s="68">
        <f t="shared" si="141"/>
        <v>2.1179233821981048E-2</v>
      </c>
      <c r="W315" s="68">
        <f t="shared" si="141"/>
        <v>4.8999757025998221E-3</v>
      </c>
      <c r="X315" s="68">
        <f t="shared" si="141"/>
        <v>8.8928484652142217E-2</v>
      </c>
      <c r="Y315" s="68">
        <f t="shared" si="141"/>
        <v>0.14132987770308578</v>
      </c>
      <c r="Z315" s="68">
        <f t="shared" si="141"/>
        <v>4.7784887017089168E-2</v>
      </c>
    </row>
    <row r="316" spans="1:27" hidden="1" x14ac:dyDescent="0.25"/>
    <row r="317" spans="1:27" hidden="1" x14ac:dyDescent="0.25"/>
    <row r="318" spans="1:27" hidden="1" x14ac:dyDescent="0.25"/>
    <row r="319" spans="1:27" hidden="1" x14ac:dyDescent="0.25">
      <c r="C319" s="66">
        <f>SUM(F319:Z319)</f>
        <v>305876.82</v>
      </c>
      <c r="F319" s="65">
        <f t="shared" ref="F319:Z319" si="142">F42+F55+F59+F61+F63++F64</f>
        <v>33938</v>
      </c>
      <c r="G319" s="65">
        <f t="shared" si="142"/>
        <v>8108.5</v>
      </c>
      <c r="H319" s="65">
        <f t="shared" si="142"/>
        <v>21419.7</v>
      </c>
      <c r="I319" s="65">
        <f t="shared" si="142"/>
        <v>18826.900000000001</v>
      </c>
      <c r="J319" s="65">
        <f t="shared" si="142"/>
        <v>10491.119999999999</v>
      </c>
      <c r="K319" s="65">
        <f t="shared" si="142"/>
        <v>19735</v>
      </c>
      <c r="L319" s="65">
        <f t="shared" si="142"/>
        <v>8710</v>
      </c>
      <c r="M319" s="65">
        <f t="shared" si="142"/>
        <v>14997</v>
      </c>
      <c r="N319" s="65">
        <f t="shared" si="142"/>
        <v>11719</v>
      </c>
      <c r="O319" s="65">
        <f t="shared" si="142"/>
        <v>6399.3</v>
      </c>
      <c r="P319" s="65">
        <f t="shared" si="142"/>
        <v>7596</v>
      </c>
      <c r="Q319" s="65">
        <f t="shared" si="142"/>
        <v>12337</v>
      </c>
      <c r="R319" s="65">
        <f t="shared" si="142"/>
        <v>17312</v>
      </c>
      <c r="S319" s="65">
        <f t="shared" si="142"/>
        <v>16261.1</v>
      </c>
      <c r="T319" s="65">
        <f t="shared" si="142"/>
        <v>16703.5</v>
      </c>
      <c r="U319" s="65">
        <f t="shared" si="142"/>
        <v>13765.2</v>
      </c>
      <c r="V319" s="65">
        <f t="shared" si="142"/>
        <v>11357.5</v>
      </c>
      <c r="W319" s="65">
        <f t="shared" si="142"/>
        <v>5257</v>
      </c>
      <c r="X319" s="65">
        <f t="shared" si="142"/>
        <v>12934</v>
      </c>
      <c r="Y319" s="65">
        <f t="shared" si="142"/>
        <v>26009</v>
      </c>
      <c r="Z319" s="65">
        <f t="shared" si="142"/>
        <v>12000</v>
      </c>
    </row>
    <row r="320" spans="1:27" hidden="1" x14ac:dyDescent="0.25"/>
    <row r="321" spans="6:27" hidden="1" x14ac:dyDescent="0.25"/>
    <row r="322" spans="6:27" hidden="1" x14ac:dyDescent="0.25"/>
    <row r="324" spans="6:27" x14ac:dyDescent="0.25"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>
        <f>AA41-AA20</f>
        <v>0</v>
      </c>
    </row>
  </sheetData>
  <dataConsolidate/>
  <mergeCells count="30">
    <mergeCell ref="A280:K280"/>
    <mergeCell ref="A279:Z279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2024-08-02T05:14:54Z</cp:lastPrinted>
  <dcterms:created xsi:type="dcterms:W3CDTF">2017-06-08T05:54:08Z</dcterms:created>
  <dcterms:modified xsi:type="dcterms:W3CDTF">2024-08-02T05:22:44Z</dcterms:modified>
</cp:coreProperties>
</file>