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на 04.10.2017  для печати (2)" sheetId="7" r:id="rId1"/>
  </sheets>
  <definedNames>
    <definedName name="_xlnm.Print_Titles" localSheetId="0">'на 04.10.2017  для печати (2)'!$10:$12</definedName>
    <definedName name="_xlnm.Print_Area" localSheetId="0">'на 04.10.2017  для печати (2)'!$A$1:$L$116</definedName>
  </definedNames>
  <calcPr calcId="162913"/>
</workbook>
</file>

<file path=xl/calcChain.xml><?xml version="1.0" encoding="utf-8"?>
<calcChain xmlns="http://schemas.openxmlformats.org/spreadsheetml/2006/main">
  <c r="K88" i="7" l="1"/>
  <c r="L88" i="7"/>
  <c r="J88" i="7"/>
  <c r="K70" i="7"/>
  <c r="L70" i="7"/>
  <c r="G70" i="7"/>
  <c r="G67" i="7"/>
  <c r="J70" i="7"/>
  <c r="H99" i="7"/>
  <c r="I99" i="7"/>
  <c r="J99" i="7"/>
  <c r="K99" i="7"/>
  <c r="L99" i="7"/>
  <c r="G99" i="7"/>
  <c r="H88" i="7"/>
  <c r="I88" i="7"/>
  <c r="G88" i="7"/>
  <c r="H70" i="7" l="1"/>
  <c r="I70" i="7"/>
  <c r="J67" i="7"/>
  <c r="I21" i="7"/>
  <c r="H55" i="7" l="1"/>
  <c r="I55" i="7"/>
  <c r="J55" i="7"/>
  <c r="K55" i="7"/>
  <c r="L55" i="7"/>
  <c r="G55" i="7"/>
  <c r="L67" i="7"/>
  <c r="H67" i="7"/>
  <c r="I67" i="7"/>
  <c r="K67" i="7"/>
  <c r="H63" i="7"/>
  <c r="I63" i="7"/>
  <c r="J63" i="7"/>
  <c r="K63" i="7"/>
  <c r="L63" i="7"/>
  <c r="G63" i="7"/>
  <c r="H52" i="7"/>
  <c r="I52" i="7"/>
  <c r="J52" i="7"/>
  <c r="K52" i="7"/>
  <c r="L52" i="7"/>
  <c r="G52" i="7"/>
  <c r="H49" i="7"/>
  <c r="I49" i="7"/>
  <c r="J49" i="7"/>
  <c r="K49" i="7"/>
  <c r="L49" i="7"/>
  <c r="G49" i="7"/>
  <c r="H37" i="7"/>
  <c r="I37" i="7"/>
  <c r="J37" i="7"/>
  <c r="K37" i="7"/>
  <c r="L37" i="7"/>
  <c r="G37" i="7"/>
  <c r="L35" i="7"/>
  <c r="K35" i="7"/>
  <c r="J35" i="7"/>
  <c r="I35" i="7"/>
  <c r="H35" i="7"/>
  <c r="G35" i="7"/>
  <c r="H26" i="7"/>
  <c r="I26" i="7"/>
  <c r="J26" i="7"/>
  <c r="K26" i="7"/>
  <c r="L26" i="7"/>
  <c r="G26" i="7"/>
  <c r="I15" i="7"/>
  <c r="J15" i="7"/>
  <c r="K15" i="7"/>
  <c r="L15" i="7"/>
  <c r="H15" i="7"/>
  <c r="G15" i="7"/>
  <c r="G21" i="7"/>
  <c r="H42" i="7" l="1"/>
  <c r="I42" i="7"/>
  <c r="J42" i="7"/>
  <c r="K42" i="7"/>
  <c r="L42" i="7"/>
  <c r="G42" i="7"/>
  <c r="H66" i="7" l="1"/>
  <c r="I66" i="7"/>
  <c r="J66" i="7"/>
  <c r="K66" i="7"/>
  <c r="K65" i="7" s="1"/>
  <c r="L66" i="7"/>
  <c r="L65" i="7" s="1"/>
  <c r="G66" i="7"/>
  <c r="H47" i="7"/>
  <c r="I47" i="7"/>
  <c r="J47" i="7"/>
  <c r="K47" i="7"/>
  <c r="L47" i="7"/>
  <c r="G47" i="7"/>
  <c r="H40" i="7"/>
  <c r="I40" i="7"/>
  <c r="J40" i="7"/>
  <c r="K40" i="7"/>
  <c r="L40" i="7"/>
  <c r="G40" i="7"/>
  <c r="H31" i="7"/>
  <c r="I31" i="7"/>
  <c r="J31" i="7"/>
  <c r="K31" i="7"/>
  <c r="L31" i="7"/>
  <c r="G31" i="7"/>
  <c r="H21" i="7"/>
  <c r="H14" i="7"/>
  <c r="I14" i="7"/>
  <c r="J14" i="7"/>
  <c r="K14" i="7"/>
  <c r="L14" i="7"/>
  <c r="G14" i="7"/>
  <c r="G65" i="7" l="1"/>
  <c r="J65" i="7"/>
  <c r="H65" i="7"/>
  <c r="I65" i="7"/>
  <c r="H20" i="7" l="1"/>
  <c r="H13" i="7" s="1"/>
  <c r="I20" i="7"/>
  <c r="I13" i="7" s="1"/>
  <c r="J20" i="7"/>
  <c r="J13" i="7" s="1"/>
  <c r="K20" i="7"/>
  <c r="K13" i="7" s="1"/>
  <c r="K107" i="7" s="1"/>
  <c r="L20" i="7"/>
  <c r="L13" i="7" s="1"/>
  <c r="L107" i="7" s="1"/>
  <c r="H107" i="7" l="1"/>
  <c r="J107" i="7"/>
  <c r="I107" i="7" l="1"/>
  <c r="G20" i="7" l="1"/>
  <c r="G13" i="7" s="1"/>
  <c r="G107" i="7" l="1"/>
</calcChain>
</file>

<file path=xl/sharedStrings.xml><?xml version="1.0" encoding="utf-8"?>
<sst xmlns="http://schemas.openxmlformats.org/spreadsheetml/2006/main" count="365" uniqueCount="232">
  <si>
    <t>Реестр</t>
  </si>
  <si>
    <t>Коды</t>
  </si>
  <si>
    <t>Форма по ОКУД</t>
  </si>
  <si>
    <t>0505307</t>
  </si>
  <si>
    <t>Дата</t>
  </si>
  <si>
    <t>Единица измерения: тыс. руб.</t>
  </si>
  <si>
    <t>по ОКТМО</t>
  </si>
  <si>
    <t>по ОКЕИ</t>
  </si>
  <si>
    <t>Номер реестровой записи</t>
  </si>
  <si>
    <t>Наименование группы  источников доходов бюджетов/наименование источника дохода бюджета</t>
  </si>
  <si>
    <t>Классификация доходов бюджетов</t>
  </si>
  <si>
    <t>Код строки</t>
  </si>
  <si>
    <t>код</t>
  </si>
  <si>
    <t>наименование</t>
  </si>
  <si>
    <t>00010000000000000000</t>
  </si>
  <si>
    <t>НАЛОГОВЫЕ И НЕНАЛОГОВЫЕ ДОХОДЫ</t>
  </si>
  <si>
    <t>00010100000000000000</t>
  </si>
  <si>
    <t>НАЛОГИ НА ПРИБЫЛЬ, ДОХОДЫ</t>
  </si>
  <si>
    <t>100 - налоговые и неналоговые доходы;</t>
  </si>
  <si>
    <t>Управление Федеральной налоговой службы по Чувашской Республике</t>
  </si>
  <si>
    <t>НАЛОГ НА ДОХОДЫ ФИЗИЧЕСКИХ ЛИЦ</t>
  </si>
  <si>
    <t>18210102010010000110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</si>
  <si>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</si>
  <si>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</si>
  <si>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</si>
  <si>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</si>
  <si>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</si>
  <si>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</si>
  <si>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</si>
  <si>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</si>
  <si>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</si>
  <si>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</si>
  <si>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</si>
  <si>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</si>
  <si>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</si>
  <si>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</si>
  <si>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00010600000000000000</t>
  </si>
  <si>
    <t>НАЛОГИ НА ИМУЩЕСТВО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</si>
  <si>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</si>
  <si>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</si>
  <si>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</si>
  <si>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</si>
  <si>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</si>
  <si>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</si>
  <si>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00011300000000000000</t>
  </si>
  <si>
    <t>ДОХОДЫ ОТ ОКАЗАНИЯ ПЛАТНЫХ УСЛУГ (РАБОТ) И КОМПЕНСАЦИИ ЗАТРАТ ГОСУДАРСТВА</t>
  </si>
  <si>
    <t>00011400000000000000</t>
  </si>
  <si>
    <t>ДОХОДЫ ОТ ПРОДАЖИ МАТЕРИАЛЬНЫХ И НЕМАТЕРИАЛЬНЫХ АКТИВОВ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</si>
  <si>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</si>
  <si>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</si>
  <si>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</si>
  <si>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</si>
  <si>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00020000000000000000</t>
  </si>
  <si>
    <t xml:space="preserve"> БЕЗВОЗМЕЗДНЫЕ ПОСТУПЛЕНИЯ</t>
  </si>
  <si>
    <t>00020200000000000000</t>
  </si>
  <si>
    <t xml:space="preserve"> БЕЗВОЗМЕЗДНЫЕ ПОСТУПЛЕНИЯ ОТ ДРУГИХ БЮДЖЕТОВ БЮДЖЕТНОЙ СИСТЕМЫ РОССИЙСКОЙ ФЕДЕРАЦИИ</t>
  </si>
  <si>
    <t>00020215000000000000</t>
  </si>
  <si>
    <t xml:space="preserve"> Дотации на выравнивание бюджетной обеспеченности</t>
  </si>
  <si>
    <t>200 - безвозмездные поступления</t>
  </si>
  <si>
    <t>00020220000000000000</t>
  </si>
  <si>
    <t xml:space="preserve"> 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</si>
  <si>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</si>
  <si>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00020700000000000000</t>
  </si>
  <si>
    <t>ПРОЧИЕ БЕЗВОЗМЕЗДНЫЕ ПОСТУПЛЕНИЯ</t>
  </si>
  <si>
    <t>00021800000000000000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</si>
  <si>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</si>
  <si>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</si>
  <si>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</si>
  <si>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ИТОГО </t>
  </si>
  <si>
    <t>Руководитель</t>
  </si>
  <si>
    <t>Дата формирования</t>
  </si>
  <si>
    <t>Глава по БК</t>
  </si>
  <si>
    <t xml:space="preserve">Наименование финансового органа    </t>
  </si>
  <si>
    <t xml:space="preserve">Наименование публично-правового образования  </t>
  </si>
  <si>
    <t>Чувашская Республика</t>
  </si>
  <si>
    <t>НДФЛ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 (сумма платежа)</t>
  </si>
  <si>
    <t>00010102000000000110</t>
  </si>
  <si>
    <t>Единый сельскохозяйственный налог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</si>
  <si>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</si>
  <si>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18210904050010000110</t>
  </si>
  <si>
    <t>Земельный налог (по обязательствам, возникшим до 1 января 2006 года), мобилизуемый на территориях поселений</t>
  </si>
  <si>
    <t>(уполномоченное лицо)</t>
  </si>
  <si>
    <t>(должность)</t>
  </si>
  <si>
    <t>(подпись)</t>
  </si>
  <si>
    <t>(расшифровка подписи)</t>
  </si>
  <si>
    <t>"______"__________________20_______г.</t>
  </si>
  <si>
    <t xml:space="preserve">                                               </t>
  </si>
  <si>
    <t xml:space="preserve">Прогноз доходов  бюджета </t>
  </si>
  <si>
    <t>Наименование главного администратора доходов бюджета</t>
  </si>
  <si>
    <t>00020230000000000150</t>
  </si>
  <si>
    <t xml:space="preserve"> И.о. начальника финансового отдела</t>
  </si>
  <si>
    <t>00020240000000000000</t>
  </si>
  <si>
    <t>Прочие межбюджетные трансферты</t>
  </si>
  <si>
    <t xml:space="preserve">           источников доходов  бюджета Мариинско-Посадского муниципального округа Чувашской Республики </t>
  </si>
  <si>
    <t>18210501000010000110</t>
  </si>
  <si>
    <t>18210502000010000110</t>
  </si>
  <si>
    <t>18210503000010000110</t>
  </si>
  <si>
    <t>18210504000010000110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</si>
  <si>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</si>
  <si>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</si>
  <si>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городских округов</t>
  </si>
  <si>
    <t>18210601000000000110</t>
  </si>
  <si>
    <t>Налог на имущество физических лиц</t>
  </si>
  <si>
    <t>18210604000000000110</t>
  </si>
  <si>
    <t>Транспортный налог</t>
  </si>
  <si>
    <t>18210606000000000110</t>
  </si>
  <si>
    <t xml:space="preserve">Земельный налог </t>
  </si>
  <si>
    <t>00010700000000000000</t>
  </si>
  <si>
    <t>НАЛОГИ, СБОРЫ, И РЕГУЛИРУЕМЫЕ ПЛАТЕЖИ ЗА ПОЛЬЗОВАНИЕ ПРИРОДНЫМИ РЕСУРСАМИ</t>
  </si>
  <si>
    <t>18210701000010000110</t>
  </si>
  <si>
    <t>Налог на добычу полезных ископаемых</t>
  </si>
  <si>
    <t>18210803010010000110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</si>
  <si>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</si>
  <si>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</si>
  <si>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</si>
  <si>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</si>
  <si>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</si>
  <si>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Бюджет Мариинско-Посадского муниципального округа Чувашской Республики</t>
  </si>
  <si>
    <t>00011200000000000000</t>
  </si>
  <si>
    <t>ПЛАТЕЖИ ПРИ ПОЛЬЗОВАНИИ ПРИРОДНЫМИ РЕСУРСАМИ</t>
  </si>
  <si>
    <t>90310804020010000110</t>
  </si>
  <si>
    <t>90311105010000000120</t>
  </si>
  <si>
    <t>90311105020000000120</t>
  </si>
  <si>
    <t>90311105030000000120</t>
  </si>
  <si>
    <t>9031110904000000120</t>
  </si>
  <si>
    <t>Доходы от оказания платных услуг (работ)</t>
  </si>
  <si>
    <t>Плата за негативное воздействие на окружающую среду</t>
  </si>
  <si>
    <t>90311301000000000130</t>
  </si>
  <si>
    <t>90311302000000000130</t>
  </si>
  <si>
    <t>Доходы от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</si>
  <si>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</si>
  <si>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</si>
  <si>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90311402000000000410</t>
  </si>
  <si>
    <t>90311406000000000430</t>
  </si>
  <si>
    <t>Инициативные платежи</t>
  </si>
  <si>
    <t>Министерство юстиции Чувашской Республики</t>
  </si>
  <si>
    <t>Административные штрафы, установленные Кодексом Российской Федерации об административных правонарушениях</t>
  </si>
  <si>
    <t>90311607010000000140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</si>
  <si>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</si>
  <si>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</si>
  <si>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на поддержку отрасли культуры</t>
  </si>
  <si>
    <t>90320225599000000150</t>
  </si>
  <si>
    <t>Субсидии бюджетам на подготовку проектов межевания земельных участков и на проведение кадастровых работ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</si>
  <si>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</si>
  <si>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</si>
  <si>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</si>
  <si>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</si>
  <si>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</si>
  <si>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</si>
  <si>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</si>
  <si>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государственную регистрацию актов гражданского состояния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</si>
  <si>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</si>
  <si>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муниципальных округов</t>
  </si>
  <si>
    <t>Субсидии бюджетам муниципальных округов на проведение комплексных кадастровых работ</t>
  </si>
  <si>
    <t>90320225511140000150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</si>
  <si>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</si>
  <si>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бюджету муниципального округа Чувашской Республики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</si>
  <si>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</si>
  <si>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</si>
  <si>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90320225567140000150</t>
  </si>
  <si>
    <t>Субсидии бюджетам муниципальных округов на обеспечение устойчивого развития сельских территорий</t>
  </si>
  <si>
    <t>90320229999140000150</t>
  </si>
  <si>
    <t>90320230024140000150</t>
  </si>
  <si>
    <t>90320235118140000150</t>
  </si>
  <si>
    <t>90320235120140000150</t>
  </si>
  <si>
    <t>90320235930140000150</t>
  </si>
  <si>
    <t>90320239999140000150</t>
  </si>
  <si>
    <t>Прочие субвенции бюджетам муниципальных округов</t>
  </si>
  <si>
    <t>Отдел образования, спорта и молодежной политики администрации Мариинско-Посадского муниципального округа Чувашской Республики</t>
  </si>
  <si>
    <t>97420225304140000150</t>
  </si>
  <si>
    <t>97420225491000000150</t>
  </si>
  <si>
    <t>95720225519140000150</t>
  </si>
  <si>
    <t>Отдел культуры и социального развития культуры и кинематографии администрации Мариинско-Посадского муниципального округа Чувашской Республики</t>
  </si>
  <si>
    <t>97420230029140000150</t>
  </si>
  <si>
    <t>97420245303140000150</t>
  </si>
  <si>
    <t>муниципального округа Чувашской Республики</t>
  </si>
  <si>
    <t xml:space="preserve">Финансовый отдел администрации Мариинско-Посадского </t>
  </si>
  <si>
    <t>Прогноз доходов бюджета  на 2023 г. (текущий финансовый год)</t>
  </si>
  <si>
    <t>Кассовые поступления в текущем финансовом году (по состоянию на "01" октября 2023г.</t>
  </si>
  <si>
    <t>Оценка исполнения 2023 г.  (текущий финансовый год)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</si>
  <si>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</si>
  <si>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</si>
  <si>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</si>
  <si>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18210102130010000110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</si>
  <si>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</si>
  <si>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04811201000010000120</t>
  </si>
  <si>
    <t>Федеральная служба по надзору в сфере природопользования</t>
  </si>
  <si>
    <t>81811601000000000140</t>
  </si>
  <si>
    <t>90311611050000000140</t>
  </si>
  <si>
    <t>Министерство природных ресурсов и экологии Чувашской Республики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</si>
  <si>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</si>
  <si>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</t>
  </si>
  <si>
    <t>90311601054000000140</t>
  </si>
  <si>
    <t>90311610123010000140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</si>
  <si>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</si>
  <si>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90311607090140000140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</si>
  <si>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</si>
  <si>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18811610123010000140</t>
  </si>
  <si>
    <t>Министерство внутренних дел Российской Федерации</t>
  </si>
  <si>
    <t>Финансовый отдел администрации Мариинско-Посадского муниципального округа ЧР</t>
  </si>
  <si>
    <t>Дотации бюджету муниципального округа на поддержку мер по обеспечению сбалансированности бюджетов</t>
  </si>
  <si>
    <t>99220215001140000150</t>
  </si>
  <si>
    <t>99220215002140000150</t>
  </si>
  <si>
    <t>Дотации бюджету муниципального округа на выравнивание бюджетной обеспеченности из бюджета субъекта Российской Федерации</t>
  </si>
  <si>
    <t>97420225098140000150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</si>
  <si>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</si>
  <si>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97420225228140000150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</si>
  <si>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</si>
  <si>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</si>
  <si>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97420227576140000150</t>
  </si>
  <si>
    <t>95720229999140000150</t>
  </si>
  <si>
    <t>97420229999140000150</t>
  </si>
  <si>
    <t>95720230024140000150</t>
  </si>
  <si>
    <t>97420230024140000150</t>
  </si>
  <si>
    <t>9032024999140000150</t>
  </si>
  <si>
    <t>97420245179140000150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</si>
  <si>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</si>
  <si>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9922024999140000150</t>
  </si>
  <si>
    <t xml:space="preserve">            Е.М. Сергеева                  </t>
  </si>
  <si>
    <t>18210302230010000110</t>
  </si>
  <si>
    <t>18210302240010000110</t>
  </si>
  <si>
    <t>18210302250010000110</t>
  </si>
  <si>
    <t>18210302260010000110</t>
  </si>
  <si>
    <t>99411715000000000150</t>
  </si>
  <si>
    <t>Управление по благоустройству и развитию территорий администрации Мариинско-Посадского муниципального округа</t>
  </si>
  <si>
    <t>99420220216140000150</t>
  </si>
  <si>
    <t>99420225424140000150</t>
  </si>
  <si>
    <t>99420225497140000150</t>
  </si>
  <si>
    <t>99420225555140000150</t>
  </si>
  <si>
    <t>99420229999140000150</t>
  </si>
  <si>
    <t>99420230024140000150</t>
  </si>
  <si>
    <t>99420235082140000150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</si>
</sst>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;[Red]0.0"/>
    <numFmt numFmtId="166" formatCode="0.0_ ;\-0.0\ "/>
    <numFmt numFmtId="167" formatCode="#,##0.0;[Red]#,##0.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ET"/>
    </font>
    <font>
      <sz val="8"/>
      <color theme="1"/>
      <name val="TimesET"/>
    </font>
    <font>
      <sz val="10"/>
      <color rgb="FF000000"/>
      <name val="Arial Cyr"/>
    </font>
    <font>
      <b/>
      <sz val="8"/>
      <color rgb="FF000000"/>
      <name val="TimesET"/>
    </font>
    <font>
      <b/>
      <sz val="8"/>
      <color theme="1"/>
      <name val="TimesET"/>
    </font>
    <font>
      <b/>
      <sz val="10"/>
      <color theme="1"/>
      <name val="TimesET"/>
    </font>
    <font>
      <sz val="12"/>
      <color rgb="FF000000"/>
      <name val="TimesET"/>
    </font>
    <font>
      <sz val="8"/>
      <color rgb="FF000000"/>
      <name val="TimesET"/>
    </font>
    <font>
      <b/>
      <sz val="10"/>
      <color rgb="FF000000"/>
      <name val="TimesET"/>
    </font>
    <font>
      <sz val="8"/>
      <color theme="1"/>
      <name val="Times New Roman"/>
      <family val="1"/>
      <charset val="204"/>
    </font>
    <font>
      <b/>
      <sz val="10"/>
      <name val="TimesET"/>
    </font>
    <font>
      <sz val="8"/>
      <name val="TimesET"/>
    </font>
    <font>
      <sz val="11"/>
      <name val="Calibri"/>
      <family val="2"/>
      <scheme val="minor"/>
    </font>
    <font>
      <sz val="10"/>
      <name val="TimesET"/>
    </font>
    <font>
      <sz val="11"/>
      <color rgb="FFFF0000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ET"/>
    </font>
    <font>
      <sz val="11"/>
      <color theme="1"/>
      <name val="TimesET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ET"/>
    </font>
    <font>
      <sz val="12"/>
      <color theme="1"/>
      <name val="TimesET"/>
    </font>
    <font>
      <sz val="13"/>
      <color theme="1"/>
      <name val="Times New Roman"/>
      <family val="1"/>
      <charset val="204"/>
    </font>
    <font>
      <b/>
      <sz val="10"/>
      <color theme="1"/>
      <name val="TimesET"/>
      <charset val="204"/>
    </font>
    <font>
      <b/>
      <sz val="8"/>
      <color rgb="FFFF0000"/>
      <name val="Times New Roman"/>
      <family val="1"/>
      <charset val="204"/>
    </font>
    <font>
      <u/>
      <sz val="12"/>
      <color theme="1"/>
      <name val="TimesET"/>
    </font>
    <font>
      <b/>
      <sz val="10"/>
      <color rgb="FF000000"/>
      <name val="TimesET"/>
      <charset val="204"/>
    </font>
    <font>
      <sz val="8"/>
      <color rgb="FF000000"/>
      <name val="TimesET"/>
      <charset val="204"/>
    </font>
    <font>
      <sz val="10"/>
      <name val="TimesET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9" fontId="4" fillId="0" borderId="19">
      <alignment horizontal="center" vertical="top" shrinkToFit="1"/>
    </xf>
    <xf numFmtId="0" fontId="4" fillId="0" borderId="19">
      <alignment horizontal="left" vertical="top" wrapText="1"/>
    </xf>
    <xf numFmtId="4" fontId="18" fillId="3" borderId="19">
      <alignment horizontal="right" vertical="top" shrinkToFit="1"/>
    </xf>
  </cellStyleXfs>
  <cellXfs count="11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5" fillId="2" borderId="0" xfId="2" applyNumberFormat="1" applyFont="1" applyFill="1" applyBorder="1" applyAlignment="1" applyProtection="1">
      <alignment horizontal="left" vertical="top" wrapText="1"/>
    </xf>
    <xf numFmtId="49" fontId="8" fillId="2" borderId="0" xfId="1" applyNumberFormat="1" applyFont="1" applyFill="1" applyBorder="1" applyProtection="1">
      <alignment horizontal="center" vertical="top" shrinkToFit="1"/>
    </xf>
    <xf numFmtId="0" fontId="3" fillId="2" borderId="0" xfId="0" applyFont="1" applyFill="1" applyBorder="1" applyAlignment="1">
      <alignment vertical="top" wrapText="1"/>
    </xf>
    <xf numFmtId="0" fontId="9" fillId="2" borderId="0" xfId="2" applyNumberFormat="1" applyFont="1" applyFill="1" applyBorder="1" applyAlignment="1" applyProtection="1">
      <alignment horizontal="justify" vertical="top" wrapText="1"/>
    </xf>
    <xf numFmtId="49" fontId="0" fillId="2" borderId="0" xfId="0" applyNumberFormat="1" applyFill="1" applyBorder="1" applyAlignment="1">
      <alignment horizontal="center"/>
    </xf>
    <xf numFmtId="0" fontId="5" fillId="2" borderId="0" xfId="2" applyNumberFormat="1" applyFont="1" applyFill="1" applyBorder="1" applyAlignment="1" applyProtection="1">
      <alignment vertical="top" wrapText="1"/>
    </xf>
    <xf numFmtId="0" fontId="0" fillId="2" borderId="0" xfId="0" applyFill="1" applyBorder="1"/>
    <xf numFmtId="49" fontId="0" fillId="2" borderId="0" xfId="0" applyNumberFormat="1" applyFill="1" applyBorder="1" applyAlignment="1">
      <alignment horizontal="right" vertical="top"/>
    </xf>
    <xf numFmtId="0" fontId="11" fillId="2" borderId="0" xfId="0" applyFont="1" applyFill="1" applyBorder="1" applyAlignment="1">
      <alignment vertical="top" wrapText="1"/>
    </xf>
    <xf numFmtId="49" fontId="0" fillId="2" borderId="0" xfId="0" applyNumberFormat="1" applyFill="1" applyBorder="1"/>
    <xf numFmtId="0" fontId="13" fillId="2" borderId="0" xfId="2" applyNumberFormat="1" applyFont="1" applyFill="1" applyBorder="1" applyAlignment="1" applyProtection="1">
      <alignment horizontal="justify" vertical="top" wrapText="1"/>
    </xf>
    <xf numFmtId="49" fontId="14" fillId="2" borderId="0" xfId="0" applyNumberFormat="1" applyFont="1" applyFill="1" applyBorder="1"/>
    <xf numFmtId="49" fontId="16" fillId="2" borderId="0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/>
    <xf numFmtId="49" fontId="16" fillId="2" borderId="0" xfId="0" applyNumberFormat="1" applyFont="1" applyFill="1" applyBorder="1" applyAlignment="1">
      <alignment horizontal="center" vertical="center" wrapText="1"/>
    </xf>
    <xf numFmtId="0" fontId="17" fillId="2" borderId="0" xfId="2" applyNumberFormat="1" applyFont="1" applyFill="1" applyBorder="1" applyAlignment="1" applyProtection="1">
      <alignment vertical="top" wrapText="1"/>
    </xf>
    <xf numFmtId="49" fontId="19" fillId="2" borderId="0" xfId="0" applyNumberFormat="1" applyFont="1" applyFill="1" applyBorder="1" applyAlignment="1">
      <alignment horizontal="right" vertical="top"/>
    </xf>
    <xf numFmtId="49" fontId="19" fillId="2" borderId="0" xfId="0" applyNumberFormat="1" applyFont="1" applyFill="1" applyBorder="1"/>
    <xf numFmtId="49" fontId="19" fillId="2" borderId="0" xfId="0" applyNumberFormat="1" applyFont="1" applyFill="1" applyBorder="1" applyAlignment="1">
      <alignment vertical="top"/>
    </xf>
    <xf numFmtId="49" fontId="19" fillId="2" borderId="0" xfId="0" applyNumberFormat="1" applyFont="1" applyFill="1" applyBorder="1" applyAlignment="1"/>
    <xf numFmtId="0" fontId="20" fillId="2" borderId="0" xfId="2" applyNumberFormat="1" applyFont="1" applyFill="1" applyBorder="1" applyAlignment="1" applyProtection="1">
      <alignment horizontal="justify" vertical="top" wrapText="1"/>
    </xf>
    <xf numFmtId="0" fontId="17" fillId="2" borderId="0" xfId="2" applyNumberFormat="1" applyFont="1" applyFill="1" applyBorder="1" applyAlignment="1" applyProtection="1">
      <alignment horizontal="justify" vertical="top" wrapText="1"/>
    </xf>
    <xf numFmtId="0" fontId="17" fillId="2" borderId="0" xfId="2" applyNumberFormat="1" applyFont="1" applyFill="1" applyBorder="1" applyAlignment="1" applyProtection="1">
      <alignment horizontal="left" vertical="top" wrapText="1"/>
    </xf>
    <xf numFmtId="49" fontId="1" fillId="2" borderId="0" xfId="0" applyNumberFormat="1" applyFont="1" applyFill="1"/>
    <xf numFmtId="0" fontId="22" fillId="2" borderId="0" xfId="0" applyFont="1" applyFill="1"/>
    <xf numFmtId="0" fontId="6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0" fillId="2" borderId="0" xfId="0" applyFill="1" applyBorder="1" applyAlignment="1">
      <alignment horizontal="center" vertical="top"/>
    </xf>
    <xf numFmtId="49" fontId="5" fillId="2" borderId="0" xfId="1" applyNumberFormat="1" applyFont="1" applyFill="1" applyBorder="1" applyAlignment="1" applyProtection="1">
      <alignment horizontal="center" vertical="top" shrinkToFit="1"/>
    </xf>
    <xf numFmtId="49" fontId="9" fillId="2" borderId="0" xfId="1" applyNumberFormat="1" applyFont="1" applyFill="1" applyBorder="1" applyAlignment="1" applyProtection="1">
      <alignment horizontal="center" vertical="top" shrinkToFit="1"/>
    </xf>
    <xf numFmtId="49" fontId="13" fillId="2" borderId="0" xfId="1" applyNumberFormat="1" applyFont="1" applyFill="1" applyBorder="1" applyAlignment="1" applyProtection="1">
      <alignment horizontal="center" vertical="top" shrinkToFit="1"/>
    </xf>
    <xf numFmtId="49" fontId="17" fillId="2" borderId="0" xfId="1" applyNumberFormat="1" applyFont="1" applyFill="1" applyBorder="1" applyAlignment="1" applyProtection="1">
      <alignment horizontal="center" vertical="top" shrinkToFit="1"/>
    </xf>
    <xf numFmtId="49" fontId="20" fillId="2" borderId="0" xfId="1" applyNumberFormat="1" applyFont="1" applyFill="1" applyBorder="1" applyAlignment="1" applyProtection="1">
      <alignment horizontal="center" vertical="top" shrinkToFit="1"/>
    </xf>
    <xf numFmtId="0" fontId="19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23" fillId="2" borderId="0" xfId="0" applyFont="1" applyFill="1" applyBorder="1" applyAlignment="1">
      <alignment vertical="top"/>
    </xf>
    <xf numFmtId="49" fontId="23" fillId="2" borderId="0" xfId="0" applyNumberFormat="1" applyFont="1" applyFill="1" applyBorder="1"/>
    <xf numFmtId="0" fontId="24" fillId="2" borderId="0" xfId="0" applyFont="1" applyFill="1" applyBorder="1" applyAlignment="1">
      <alignment vertical="top" wrapText="1"/>
    </xf>
    <xf numFmtId="49" fontId="23" fillId="2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2" applyNumberFormat="1" applyFont="1" applyFill="1" applyBorder="1" applyAlignment="1" applyProtection="1">
      <alignment horizontal="justify" vertical="top" wrapText="1"/>
    </xf>
    <xf numFmtId="164" fontId="2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15" fillId="2" borderId="0" xfId="0" applyNumberFormat="1" applyFont="1" applyFill="1" applyBorder="1" applyAlignment="1">
      <alignment horizontal="right"/>
    </xf>
    <xf numFmtId="164" fontId="12" fillId="2" borderId="0" xfId="3" applyNumberFormat="1" applyFont="1" applyFill="1" applyBorder="1" applyAlignment="1" applyProtection="1">
      <alignment horizontal="right" shrinkToFit="1"/>
    </xf>
    <xf numFmtId="164" fontId="21" fillId="2" borderId="0" xfId="3" applyNumberFormat="1" applyFont="1" applyFill="1" applyBorder="1" applyAlignment="1" applyProtection="1">
      <alignment horizontal="right" shrinkToFit="1"/>
    </xf>
    <xf numFmtId="164" fontId="10" fillId="2" borderId="0" xfId="3" applyNumberFormat="1" applyFont="1" applyFill="1" applyBorder="1" applyAlignment="1" applyProtection="1">
      <alignment horizontal="right" shrinkToFit="1"/>
    </xf>
    <xf numFmtId="0" fontId="2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/>
    </xf>
    <xf numFmtId="49" fontId="17" fillId="0" borderId="0" xfId="1" applyNumberFormat="1" applyFont="1" applyFill="1" applyBorder="1" applyAlignment="1" applyProtection="1">
      <alignment horizontal="center" vertical="top" shrinkToFit="1"/>
    </xf>
    <xf numFmtId="0" fontId="17" fillId="0" borderId="0" xfId="2" applyNumberFormat="1" applyFont="1" applyFill="1" applyBorder="1" applyAlignment="1" applyProtection="1">
      <alignment vertical="top" wrapText="1"/>
    </xf>
    <xf numFmtId="0" fontId="11" fillId="0" borderId="0" xfId="0" applyFont="1" applyFill="1" applyBorder="1" applyAlignment="1">
      <alignment horizontal="center" vertical="top"/>
    </xf>
    <xf numFmtId="49" fontId="11" fillId="0" borderId="0" xfId="0" applyNumberFormat="1" applyFont="1" applyFill="1" applyBorder="1" applyAlignment="1">
      <alignment horizontal="center" vertical="center"/>
    </xf>
    <xf numFmtId="164" fontId="12" fillId="0" borderId="0" xfId="3" applyNumberFormat="1" applyFont="1" applyFill="1" applyBorder="1" applyAlignment="1" applyProtection="1">
      <alignment horizontal="right" shrinkToFit="1"/>
    </xf>
    <xf numFmtId="164" fontId="2" fillId="0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7" fillId="4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justify" vertical="center"/>
    </xf>
    <xf numFmtId="0" fontId="27" fillId="0" borderId="0" xfId="0" applyFont="1"/>
    <xf numFmtId="164" fontId="10" fillId="4" borderId="0" xfId="2" applyNumberFormat="1" applyFont="1" applyFill="1" applyBorder="1" applyAlignment="1" applyProtection="1">
      <alignment horizontal="right" wrapText="1"/>
    </xf>
    <xf numFmtId="0" fontId="2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9" fillId="2" borderId="0" xfId="0" applyFont="1" applyFill="1" applyBorder="1" applyAlignment="1">
      <alignment vertical="top" wrapText="1"/>
    </xf>
    <xf numFmtId="0" fontId="22" fillId="2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left"/>
    </xf>
    <xf numFmtId="49" fontId="32" fillId="2" borderId="0" xfId="1" applyNumberFormat="1" applyFont="1" applyFill="1" applyBorder="1" applyAlignment="1" applyProtection="1">
      <alignment horizontal="center" vertical="top" shrinkToFit="1"/>
    </xf>
    <xf numFmtId="0" fontId="32" fillId="2" borderId="0" xfId="2" applyNumberFormat="1" applyFont="1" applyFill="1" applyBorder="1" applyAlignment="1" applyProtection="1">
      <alignment horizontal="left" vertical="top" wrapText="1"/>
    </xf>
    <xf numFmtId="164" fontId="33" fillId="2" borderId="0" xfId="0" applyNumberFormat="1" applyFont="1" applyFill="1" applyBorder="1" applyAlignment="1">
      <alignment horizontal="right"/>
    </xf>
    <xf numFmtId="165" fontId="28" fillId="2" borderId="0" xfId="0" applyNumberFormat="1" applyFont="1" applyFill="1" applyBorder="1" applyAlignment="1">
      <alignment horizontal="right"/>
    </xf>
    <xf numFmtId="165" fontId="31" fillId="2" borderId="0" xfId="3" applyNumberFormat="1" applyFont="1" applyFill="1" applyBorder="1" applyAlignment="1" applyProtection="1">
      <alignment horizontal="right" shrinkToFit="1"/>
    </xf>
    <xf numFmtId="166" fontId="31" fillId="2" borderId="0" xfId="3" applyNumberFormat="1" applyFont="1" applyFill="1" applyBorder="1" applyAlignment="1" applyProtection="1">
      <alignment horizontal="right" shrinkToFit="1"/>
    </xf>
    <xf numFmtId="166" fontId="28" fillId="2" borderId="0" xfId="0" applyNumberFormat="1" applyFont="1" applyFill="1" applyBorder="1" applyAlignment="1">
      <alignment horizontal="right"/>
    </xf>
    <xf numFmtId="164" fontId="12" fillId="4" borderId="0" xfId="0" applyNumberFormat="1" applyFont="1" applyFill="1" applyBorder="1" applyAlignment="1">
      <alignment horizontal="right"/>
    </xf>
    <xf numFmtId="164" fontId="15" fillId="4" borderId="0" xfId="0" applyNumberFormat="1" applyFont="1" applyFill="1" applyBorder="1" applyAlignment="1">
      <alignment horizontal="right"/>
    </xf>
    <xf numFmtId="164" fontId="12" fillId="4" borderId="0" xfId="2" applyNumberFormat="1" applyFont="1" applyFill="1" applyBorder="1" applyAlignment="1" applyProtection="1">
      <alignment horizontal="right" wrapText="1"/>
    </xf>
    <xf numFmtId="164" fontId="33" fillId="4" borderId="0" xfId="0" applyNumberFormat="1" applyFont="1" applyFill="1" applyBorder="1" applyAlignment="1">
      <alignment horizontal="right"/>
    </xf>
    <xf numFmtId="167" fontId="28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2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/>
    </xf>
  </cellXfs>
  <cellStyles count="4">
    <cellStyle name="xl29" xfId="1"/>
    <cellStyle name="xl39" xfId="2"/>
    <cellStyle name="xl40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tabSelected="1" view="pageBreakPreview" topLeftCell="A67" zoomScale="80" zoomScaleNormal="100" zoomScaleSheetLayoutView="80" workbookViewId="0">
      <selection activeCell="D54" sqref="D54"/>
    </sheetView>
  </sheetViews>
  <sheetFormatPr defaultRowHeight="15"/>
  <cols>
    <col min="1" max="1" width="13.140625" customWidth="1"/>
    <col min="2" max="2" width="20.7109375" customWidth="1"/>
    <col min="3" max="3" width="19.42578125" customWidth="1"/>
    <col min="4" max="4" width="38.140625" customWidth="1"/>
    <col min="5" max="5" width="16.5703125" customWidth="1"/>
    <col min="6" max="6" width="13.28515625" customWidth="1"/>
    <col min="7" max="7" width="17.28515625" customWidth="1"/>
    <col min="8" max="8" width="18.5703125" customWidth="1"/>
    <col min="9" max="9" width="15.140625" customWidth="1"/>
    <col min="10" max="10" width="15.28515625" customWidth="1"/>
    <col min="11" max="12" width="13.140625" customWidth="1"/>
  </cols>
  <sheetData>
    <row r="1" spans="1:12" ht="18.7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8.75">
      <c r="A2" s="99" t="s">
        <v>93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>
      <c r="A3" s="1"/>
      <c r="B3" s="1"/>
      <c r="C3" s="1"/>
      <c r="D3" s="1"/>
      <c r="E3" s="2"/>
      <c r="F3" s="2"/>
      <c r="G3" s="2"/>
      <c r="H3" s="2"/>
      <c r="I3" s="2"/>
      <c r="J3" s="2"/>
      <c r="K3" s="100" t="s">
        <v>1</v>
      </c>
      <c r="L3" s="100"/>
    </row>
    <row r="4" spans="1:12">
      <c r="A4" s="1"/>
      <c r="B4" s="1"/>
      <c r="C4" s="1"/>
      <c r="D4" s="1"/>
      <c r="E4" s="2"/>
      <c r="F4" s="2"/>
      <c r="G4" s="1"/>
      <c r="H4" s="2"/>
      <c r="I4" s="97" t="s">
        <v>2</v>
      </c>
      <c r="J4" s="97"/>
      <c r="K4" s="101" t="s">
        <v>3</v>
      </c>
      <c r="L4" s="101"/>
    </row>
    <row r="5" spans="1:12">
      <c r="A5" s="1"/>
      <c r="B5" s="1"/>
      <c r="C5" s="1"/>
      <c r="D5" s="1"/>
      <c r="E5" s="1"/>
      <c r="F5" s="1"/>
      <c r="G5" s="1"/>
      <c r="H5" s="1"/>
      <c r="I5" s="97" t="s">
        <v>4</v>
      </c>
      <c r="J5" s="97"/>
      <c r="K5" s="1"/>
      <c r="L5" s="1"/>
    </row>
    <row r="6" spans="1:12" ht="15.75">
      <c r="A6" s="61" t="s">
        <v>72</v>
      </c>
      <c r="B6" s="61"/>
      <c r="C6" s="63" t="s">
        <v>176</v>
      </c>
      <c r="D6" s="61"/>
      <c r="E6" s="93" t="s">
        <v>175</v>
      </c>
      <c r="F6" s="61"/>
      <c r="G6" s="61"/>
      <c r="H6" s="61"/>
      <c r="I6" s="97" t="s">
        <v>70</v>
      </c>
      <c r="J6" s="97"/>
      <c r="K6" s="61"/>
      <c r="L6" s="61"/>
    </row>
    <row r="7" spans="1:12" ht="15.75">
      <c r="A7" s="61" t="s">
        <v>73</v>
      </c>
      <c r="B7" s="61"/>
      <c r="C7" s="63" t="s">
        <v>74</v>
      </c>
      <c r="D7" s="61"/>
      <c r="E7" s="61"/>
      <c r="F7" s="61"/>
      <c r="G7" s="61"/>
      <c r="H7" s="61"/>
      <c r="I7" s="97" t="s">
        <v>71</v>
      </c>
      <c r="J7" s="97"/>
      <c r="K7" s="61"/>
      <c r="L7" s="61"/>
    </row>
    <row r="8" spans="1:12">
      <c r="A8" s="2" t="s">
        <v>5</v>
      </c>
      <c r="B8" s="2"/>
      <c r="C8" s="2"/>
      <c r="D8" s="2"/>
      <c r="E8" s="2"/>
      <c r="F8" s="2"/>
      <c r="G8" s="2"/>
      <c r="H8" s="2"/>
      <c r="I8" s="97" t="s">
        <v>6</v>
      </c>
      <c r="J8" s="97"/>
      <c r="K8" s="100">
        <v>0</v>
      </c>
      <c r="L8" s="100"/>
    </row>
    <row r="9" spans="1:12" ht="15.75" thickBot="1">
      <c r="A9" s="94"/>
      <c r="B9" s="94"/>
      <c r="C9" s="2"/>
      <c r="D9" s="2"/>
      <c r="E9" s="2"/>
      <c r="F9" s="2"/>
      <c r="G9" s="2"/>
      <c r="H9" s="2"/>
      <c r="I9" s="95" t="s">
        <v>7</v>
      </c>
      <c r="J9" s="95"/>
      <c r="K9" s="96">
        <v>384</v>
      </c>
      <c r="L9" s="96"/>
    </row>
    <row r="10" spans="1:12" ht="21.6" customHeight="1" thickBot="1">
      <c r="A10" s="110" t="s">
        <v>8</v>
      </c>
      <c r="B10" s="110" t="s">
        <v>9</v>
      </c>
      <c r="C10" s="112" t="s">
        <v>10</v>
      </c>
      <c r="D10" s="113"/>
      <c r="E10" s="110" t="s">
        <v>88</v>
      </c>
      <c r="F10" s="110" t="s">
        <v>11</v>
      </c>
      <c r="G10" s="110" t="s">
        <v>177</v>
      </c>
      <c r="H10" s="104" t="s">
        <v>178</v>
      </c>
      <c r="I10" s="106" t="s">
        <v>179</v>
      </c>
      <c r="J10" s="108" t="s">
        <v>87</v>
      </c>
      <c r="K10" s="108"/>
      <c r="L10" s="109"/>
    </row>
    <row r="11" spans="1:12" ht="45.75" thickBot="1">
      <c r="A11" s="111"/>
      <c r="B11" s="111"/>
      <c r="C11" s="62" t="s">
        <v>12</v>
      </c>
      <c r="D11" s="3" t="s">
        <v>13</v>
      </c>
      <c r="E11" s="111"/>
      <c r="F11" s="111"/>
      <c r="G11" s="111"/>
      <c r="H11" s="105"/>
      <c r="I11" s="107"/>
      <c r="J11" s="4" t="s">
        <v>180</v>
      </c>
      <c r="K11" s="4" t="s">
        <v>181</v>
      </c>
      <c r="L11" s="4" t="s">
        <v>182</v>
      </c>
    </row>
    <row r="12" spans="1:12" ht="15.75" thickBot="1">
      <c r="A12" s="5">
        <v>1</v>
      </c>
      <c r="B12" s="5">
        <v>2</v>
      </c>
      <c r="C12" s="5">
        <v>3</v>
      </c>
      <c r="D12" s="5">
        <v>4</v>
      </c>
      <c r="E12" s="6">
        <v>5</v>
      </c>
      <c r="F12" s="7">
        <v>6</v>
      </c>
      <c r="G12" s="8">
        <v>7</v>
      </c>
      <c r="H12" s="5">
        <v>8</v>
      </c>
      <c r="I12" s="9">
        <v>9</v>
      </c>
      <c r="J12" s="5">
        <v>10</v>
      </c>
      <c r="K12" s="9">
        <v>11</v>
      </c>
      <c r="L12" s="5">
        <v>12</v>
      </c>
    </row>
    <row r="13" spans="1:12">
      <c r="A13" s="10"/>
      <c r="B13" s="39"/>
      <c r="C13" s="40" t="s">
        <v>14</v>
      </c>
      <c r="D13" s="37" t="s">
        <v>15</v>
      </c>
      <c r="E13" s="39"/>
      <c r="F13" s="11"/>
      <c r="G13" s="56">
        <f t="shared" ref="G13:L13" si="0">G14+G20+G26+G31+G40+G37+G42+G47+G52+G55+G63+G35+G49</f>
        <v>152092.20000000001</v>
      </c>
      <c r="H13" s="56">
        <f t="shared" si="0"/>
        <v>115040.20000000001</v>
      </c>
      <c r="I13" s="56">
        <f t="shared" si="0"/>
        <v>164170.90000000002</v>
      </c>
      <c r="J13" s="56">
        <f t="shared" si="0"/>
        <v>173428.19999999998</v>
      </c>
      <c r="K13" s="56">
        <f t="shared" si="0"/>
        <v>181693.8</v>
      </c>
      <c r="L13" s="56">
        <f t="shared" si="0"/>
        <v>191688.1</v>
      </c>
    </row>
    <row r="14" spans="1:12">
      <c r="A14" s="10"/>
      <c r="B14" s="39"/>
      <c r="C14" s="40" t="s">
        <v>16</v>
      </c>
      <c r="D14" s="12" t="s">
        <v>17</v>
      </c>
      <c r="E14" s="39"/>
      <c r="F14" s="11"/>
      <c r="G14" s="56">
        <f>G15</f>
        <v>87143.5</v>
      </c>
      <c r="H14" s="56">
        <f t="shared" ref="H14:L14" si="1">H15</f>
        <v>71316.800000000003</v>
      </c>
      <c r="I14" s="56">
        <f t="shared" si="1"/>
        <v>99820.099999999991</v>
      </c>
      <c r="J14" s="56">
        <f t="shared" si="1"/>
        <v>110082.2</v>
      </c>
      <c r="K14" s="56">
        <f t="shared" si="1"/>
        <v>118448.4</v>
      </c>
      <c r="L14" s="56">
        <f t="shared" si="1"/>
        <v>127095.1</v>
      </c>
    </row>
    <row r="15" spans="1:12">
      <c r="A15" s="10"/>
      <c r="B15" s="39"/>
      <c r="C15" s="40" t="s">
        <v>76</v>
      </c>
      <c r="D15" s="17" t="s">
        <v>20</v>
      </c>
      <c r="E15" s="39"/>
      <c r="F15" s="11"/>
      <c r="G15" s="71">
        <f>G16+G18+G17+G19</f>
        <v>87143.5</v>
      </c>
      <c r="H15" s="71">
        <f>H16+H18+H17+H19</f>
        <v>71316.800000000003</v>
      </c>
      <c r="I15" s="71">
        <f>I16+I17+I18+I19</f>
        <v>99820.099999999991</v>
      </c>
      <c r="J15" s="71">
        <f t="shared" ref="J15:L15" si="2">J16+J18+J17+J19</f>
        <v>110082.2</v>
      </c>
      <c r="K15" s="71">
        <f t="shared" si="2"/>
        <v>118448.4</v>
      </c>
      <c r="L15" s="71">
        <f t="shared" si="2"/>
        <v>127095.1</v>
      </c>
    </row>
    <row r="16" spans="1:12" ht="69" customHeight="1">
      <c r="A16" s="13"/>
      <c r="B16" s="14" t="s">
        <v>18</v>
      </c>
      <c r="C16" s="41" t="s">
        <v>21</v>
      </c>
      <c r="D16" s="15" t="s">
        <v>75</v>
      </c>
      <c r="E16" s="14" t="s">
        <v>19</v>
      </c>
      <c r="F16" s="16"/>
      <c r="G16" s="70">
        <v>84937.1</v>
      </c>
      <c r="H16" s="70">
        <v>66534.5</v>
      </c>
      <c r="I16" s="55">
        <v>94583.7</v>
      </c>
      <c r="J16" s="55">
        <v>110082.2</v>
      </c>
      <c r="K16" s="55">
        <v>118448.4</v>
      </c>
      <c r="L16" s="55">
        <v>127095.1</v>
      </c>
    </row>
    <row r="17" spans="1:12" ht="79.5" customHeight="1">
      <c r="A17" s="13"/>
      <c r="B17" s="14" t="s">
        <v>18</v>
      </c>
      <c r="C17" s="41" t="s">
        <v>22</v>
      </c>
      <c r="D17" s="15" t="s">
        <v>23</v>
      </c>
      <c r="E17" s="14" t="s">
        <v>19</v>
      </c>
      <c r="F17" s="16"/>
      <c r="G17" s="70">
        <v>267.5</v>
      </c>
      <c r="H17" s="70">
        <v>288.3</v>
      </c>
      <c r="I17" s="55">
        <v>288.3</v>
      </c>
      <c r="J17" s="55"/>
      <c r="K17" s="55"/>
      <c r="L17" s="55"/>
    </row>
    <row r="18" spans="1:12" ht="46.5" customHeight="1">
      <c r="A18" s="13"/>
      <c r="B18" s="14" t="s">
        <v>18</v>
      </c>
      <c r="C18" s="41" t="s">
        <v>24</v>
      </c>
      <c r="D18" s="15" t="s">
        <v>25</v>
      </c>
      <c r="E18" s="14" t="s">
        <v>19</v>
      </c>
      <c r="F18" s="16"/>
      <c r="G18" s="70">
        <v>1938.9</v>
      </c>
      <c r="H18" s="70">
        <v>1484.8</v>
      </c>
      <c r="I18" s="55">
        <v>1938.9</v>
      </c>
      <c r="J18" s="55"/>
      <c r="K18" s="55"/>
      <c r="L18" s="55"/>
    </row>
    <row r="19" spans="1:12" ht="46.5" customHeight="1">
      <c r="A19" s="13"/>
      <c r="B19" s="14" t="s">
        <v>18</v>
      </c>
      <c r="C19" s="41" t="s">
        <v>183</v>
      </c>
      <c r="D19" s="15" t="s">
        <v>184</v>
      </c>
      <c r="E19" s="14" t="s">
        <v>19</v>
      </c>
      <c r="F19" s="16"/>
      <c r="G19" s="70">
        <v>0</v>
      </c>
      <c r="H19" s="70">
        <v>3009.2</v>
      </c>
      <c r="I19" s="55">
        <v>3009.2</v>
      </c>
      <c r="J19" s="55"/>
      <c r="K19" s="55"/>
      <c r="L19" s="55"/>
    </row>
    <row r="20" spans="1:12" ht="31.5" customHeight="1">
      <c r="A20" s="18"/>
      <c r="B20" s="14"/>
      <c r="C20" s="40" t="s">
        <v>26</v>
      </c>
      <c r="D20" s="12" t="s">
        <v>27</v>
      </c>
      <c r="E20" s="39"/>
      <c r="F20" s="11"/>
      <c r="G20" s="71">
        <f t="shared" ref="G20:L20" si="3">G21</f>
        <v>16100</v>
      </c>
      <c r="H20" s="71">
        <f t="shared" si="3"/>
        <v>13062.6</v>
      </c>
      <c r="I20" s="56">
        <f t="shared" si="3"/>
        <v>18322.7</v>
      </c>
      <c r="J20" s="56">
        <f t="shared" si="3"/>
        <v>18354.2</v>
      </c>
      <c r="K20" s="56">
        <f t="shared" si="3"/>
        <v>18833.900000000001</v>
      </c>
      <c r="L20" s="56">
        <f t="shared" si="3"/>
        <v>19318</v>
      </c>
    </row>
    <row r="21" spans="1:12" ht="33.75">
      <c r="A21" s="13"/>
      <c r="B21" s="14"/>
      <c r="C21" s="41" t="s">
        <v>28</v>
      </c>
      <c r="D21" s="15" t="s">
        <v>29</v>
      </c>
      <c r="E21" s="14"/>
      <c r="F21" s="11"/>
      <c r="G21" s="70">
        <f>G22+G23+G24+G25</f>
        <v>16100</v>
      </c>
      <c r="H21" s="70">
        <f t="shared" ref="H21" si="4">H22+H23+H24+H25</f>
        <v>13062.6</v>
      </c>
      <c r="I21" s="70">
        <f>I22+I23+I24+I25</f>
        <v>18322.7</v>
      </c>
      <c r="J21" s="70">
        <v>18354.2</v>
      </c>
      <c r="K21" s="70">
        <v>18833.900000000001</v>
      </c>
      <c r="L21" s="70">
        <v>19318</v>
      </c>
    </row>
    <row r="22" spans="1:12" ht="67.5" customHeight="1">
      <c r="A22" s="13"/>
      <c r="B22" s="14" t="s">
        <v>18</v>
      </c>
      <c r="C22" s="41" t="s">
        <v>219</v>
      </c>
      <c r="D22" s="15" t="s">
        <v>30</v>
      </c>
      <c r="E22" s="14" t="s">
        <v>19</v>
      </c>
      <c r="F22" s="11"/>
      <c r="G22" s="70">
        <v>7499.9</v>
      </c>
      <c r="H22" s="70">
        <v>6691.2</v>
      </c>
      <c r="I22" s="55">
        <v>9722.6</v>
      </c>
      <c r="J22" s="55">
        <v>0</v>
      </c>
      <c r="K22" s="55">
        <v>0</v>
      </c>
      <c r="L22" s="55">
        <v>0</v>
      </c>
    </row>
    <row r="23" spans="1:12" ht="80.25" customHeight="1">
      <c r="A23" s="13"/>
      <c r="B23" s="14" t="s">
        <v>18</v>
      </c>
      <c r="C23" s="41" t="s">
        <v>220</v>
      </c>
      <c r="D23" s="15" t="s">
        <v>31</v>
      </c>
      <c r="E23" s="14" t="s">
        <v>19</v>
      </c>
      <c r="F23" s="11"/>
      <c r="G23" s="70">
        <v>44.9</v>
      </c>
      <c r="H23" s="70">
        <v>36</v>
      </c>
      <c r="I23" s="55">
        <v>44.9</v>
      </c>
      <c r="J23" s="55"/>
      <c r="K23" s="55"/>
      <c r="L23" s="55"/>
    </row>
    <row r="24" spans="1:12" ht="70.5" customHeight="1">
      <c r="A24" s="13"/>
      <c r="B24" s="14" t="s">
        <v>18</v>
      </c>
      <c r="C24" s="41" t="s">
        <v>221</v>
      </c>
      <c r="D24" s="15" t="s">
        <v>32</v>
      </c>
      <c r="E24" s="14" t="s">
        <v>19</v>
      </c>
      <c r="F24" s="11"/>
      <c r="G24" s="70">
        <v>8555.2000000000007</v>
      </c>
      <c r="H24" s="70">
        <v>7120.5</v>
      </c>
      <c r="I24" s="55">
        <v>9401.9</v>
      </c>
      <c r="J24" s="55">
        <v>0</v>
      </c>
      <c r="K24" s="55">
        <v>0</v>
      </c>
      <c r="L24" s="55">
        <v>0</v>
      </c>
    </row>
    <row r="25" spans="1:12" ht="66.75" customHeight="1">
      <c r="A25" s="13"/>
      <c r="B25" s="73"/>
      <c r="C25" s="41" t="s">
        <v>222</v>
      </c>
      <c r="D25" s="15" t="s">
        <v>33</v>
      </c>
      <c r="E25" s="14" t="s">
        <v>19</v>
      </c>
      <c r="F25" s="11"/>
      <c r="G25" s="70"/>
      <c r="H25" s="70">
        <v>-785.1</v>
      </c>
      <c r="I25" s="55">
        <v>-846.7</v>
      </c>
      <c r="J25" s="55"/>
      <c r="K25" s="55"/>
      <c r="L25" s="55"/>
    </row>
    <row r="26" spans="1:12">
      <c r="A26" s="10"/>
      <c r="B26" s="14"/>
      <c r="C26" s="40" t="s">
        <v>34</v>
      </c>
      <c r="D26" s="12" t="s">
        <v>35</v>
      </c>
      <c r="E26" s="39"/>
      <c r="F26" s="11"/>
      <c r="G26" s="71">
        <f>G27+G28+G29+G30</f>
        <v>15882.2</v>
      </c>
      <c r="H26" s="71">
        <f t="shared" ref="H26:L26" si="5">H27+H28+H29+H30</f>
        <v>9871.3000000000011</v>
      </c>
      <c r="I26" s="71">
        <f t="shared" si="5"/>
        <v>12265.099999999999</v>
      </c>
      <c r="J26" s="71">
        <f t="shared" si="5"/>
        <v>12292.3</v>
      </c>
      <c r="K26" s="71">
        <f t="shared" si="5"/>
        <v>12552.9</v>
      </c>
      <c r="L26" s="71">
        <f t="shared" si="5"/>
        <v>12829.8</v>
      </c>
    </row>
    <row r="27" spans="1:12" ht="25.5" customHeight="1">
      <c r="A27" s="10"/>
      <c r="B27" s="14" t="s">
        <v>18</v>
      </c>
      <c r="C27" s="41" t="s">
        <v>94</v>
      </c>
      <c r="D27" s="72" t="s">
        <v>98</v>
      </c>
      <c r="E27" s="14" t="s">
        <v>19</v>
      </c>
      <c r="F27" s="11"/>
      <c r="G27" s="70">
        <v>8270</v>
      </c>
      <c r="H27" s="70">
        <v>5717.2</v>
      </c>
      <c r="I27" s="55">
        <v>7622.9</v>
      </c>
      <c r="J27" s="55">
        <v>7650.1</v>
      </c>
      <c r="K27" s="55">
        <v>7910.7</v>
      </c>
      <c r="L27" s="55">
        <v>8187.6</v>
      </c>
    </row>
    <row r="28" spans="1:12" ht="27" customHeight="1">
      <c r="A28" s="10"/>
      <c r="B28" s="14" t="s">
        <v>18</v>
      </c>
      <c r="C28" s="41" t="s">
        <v>95</v>
      </c>
      <c r="D28" s="72" t="s">
        <v>99</v>
      </c>
      <c r="E28" s="14" t="s">
        <v>19</v>
      </c>
      <c r="F28" s="11"/>
      <c r="G28" s="70">
        <v>0</v>
      </c>
      <c r="H28" s="70">
        <v>-104.7</v>
      </c>
      <c r="I28" s="55">
        <v>0</v>
      </c>
      <c r="J28" s="55"/>
      <c r="K28" s="55"/>
      <c r="L28" s="55"/>
    </row>
    <row r="29" spans="1:12" ht="21" customHeight="1">
      <c r="A29" s="10"/>
      <c r="B29" s="14" t="s">
        <v>18</v>
      </c>
      <c r="C29" s="41" t="s">
        <v>96</v>
      </c>
      <c r="D29" s="72" t="s">
        <v>77</v>
      </c>
      <c r="E29" s="14" t="s">
        <v>19</v>
      </c>
      <c r="F29" s="11"/>
      <c r="G29" s="70">
        <v>3642.2</v>
      </c>
      <c r="H29" s="70">
        <v>3642.2</v>
      </c>
      <c r="I29" s="55">
        <v>3642.2</v>
      </c>
      <c r="J29" s="55">
        <v>3642.2</v>
      </c>
      <c r="K29" s="55">
        <v>3642.2</v>
      </c>
      <c r="L29" s="55">
        <v>3642.2</v>
      </c>
    </row>
    <row r="30" spans="1:12" ht="35.25" customHeight="1">
      <c r="A30" s="10"/>
      <c r="B30" s="14" t="s">
        <v>18</v>
      </c>
      <c r="C30" s="41" t="s">
        <v>97</v>
      </c>
      <c r="D30" s="72" t="s">
        <v>100</v>
      </c>
      <c r="E30" s="14" t="s">
        <v>19</v>
      </c>
      <c r="F30" s="11"/>
      <c r="G30" s="70">
        <v>3970</v>
      </c>
      <c r="H30" s="70">
        <v>616.6</v>
      </c>
      <c r="I30" s="55">
        <v>1000</v>
      </c>
      <c r="J30" s="55">
        <v>1000</v>
      </c>
      <c r="K30" s="55">
        <v>1000</v>
      </c>
      <c r="L30" s="55">
        <v>1000</v>
      </c>
    </row>
    <row r="31" spans="1:12">
      <c r="A31" s="10"/>
      <c r="B31" s="14"/>
      <c r="C31" s="40" t="s">
        <v>36</v>
      </c>
      <c r="D31" s="12" t="s">
        <v>37</v>
      </c>
      <c r="E31" s="39"/>
      <c r="F31" s="11"/>
      <c r="G31" s="71">
        <f>G32+G33+G34</f>
        <v>14730</v>
      </c>
      <c r="H31" s="71">
        <f t="shared" ref="H31:L31" si="6">H32+H33+H34</f>
        <v>6014.1</v>
      </c>
      <c r="I31" s="71">
        <f t="shared" si="6"/>
        <v>14630</v>
      </c>
      <c r="J31" s="71">
        <f t="shared" si="6"/>
        <v>15726.1</v>
      </c>
      <c r="K31" s="71">
        <f t="shared" si="6"/>
        <v>16098.6</v>
      </c>
      <c r="L31" s="71">
        <f t="shared" si="6"/>
        <v>16485.2</v>
      </c>
    </row>
    <row r="32" spans="1:12" ht="24" customHeight="1">
      <c r="A32" s="10"/>
      <c r="B32" s="14" t="s">
        <v>18</v>
      </c>
      <c r="C32" s="41" t="s">
        <v>101</v>
      </c>
      <c r="D32" s="15" t="s">
        <v>102</v>
      </c>
      <c r="E32" s="14" t="s">
        <v>19</v>
      </c>
      <c r="F32" s="11"/>
      <c r="G32" s="70">
        <v>3330</v>
      </c>
      <c r="H32" s="70">
        <v>284.3</v>
      </c>
      <c r="I32" s="55">
        <v>3330</v>
      </c>
      <c r="J32" s="55">
        <v>3700</v>
      </c>
      <c r="K32" s="55">
        <v>3770</v>
      </c>
      <c r="L32" s="69">
        <v>3850</v>
      </c>
    </row>
    <row r="33" spans="1:12" ht="21" customHeight="1">
      <c r="A33" s="10"/>
      <c r="B33" s="14" t="s">
        <v>18</v>
      </c>
      <c r="C33" s="41" t="s">
        <v>103</v>
      </c>
      <c r="D33" s="15" t="s">
        <v>104</v>
      </c>
      <c r="E33" s="14" t="s">
        <v>19</v>
      </c>
      <c r="F33" s="11"/>
      <c r="G33" s="70">
        <v>2000</v>
      </c>
      <c r="H33" s="70">
        <v>344.7</v>
      </c>
      <c r="I33" s="55">
        <v>1900</v>
      </c>
      <c r="J33" s="55">
        <v>1900</v>
      </c>
      <c r="K33" s="55">
        <v>2000</v>
      </c>
      <c r="L33" s="55">
        <v>2100</v>
      </c>
    </row>
    <row r="34" spans="1:12" ht="21" customHeight="1">
      <c r="A34" s="10"/>
      <c r="B34" s="14" t="s">
        <v>18</v>
      </c>
      <c r="C34" s="41" t="s">
        <v>105</v>
      </c>
      <c r="D34" s="15" t="s">
        <v>106</v>
      </c>
      <c r="E34" s="14" t="s">
        <v>19</v>
      </c>
      <c r="F34" s="11"/>
      <c r="G34" s="70">
        <v>9400</v>
      </c>
      <c r="H34" s="70">
        <v>5385.1</v>
      </c>
      <c r="I34" s="55">
        <v>9400</v>
      </c>
      <c r="J34" s="55">
        <v>10126.1</v>
      </c>
      <c r="K34" s="55">
        <v>10328.6</v>
      </c>
      <c r="L34" s="55">
        <v>10535.2</v>
      </c>
    </row>
    <row r="35" spans="1:12" ht="31.5">
      <c r="A35" s="10"/>
      <c r="B35" s="14"/>
      <c r="C35" s="40" t="s">
        <v>107</v>
      </c>
      <c r="D35" s="12" t="s">
        <v>108</v>
      </c>
      <c r="E35" s="39"/>
      <c r="F35" s="11"/>
      <c r="G35" s="74">
        <f>G36</f>
        <v>39</v>
      </c>
      <c r="H35" s="74">
        <f t="shared" ref="H35:L35" si="7">H36</f>
        <v>41.7</v>
      </c>
      <c r="I35" s="74">
        <f t="shared" si="7"/>
        <v>60</v>
      </c>
      <c r="J35" s="74">
        <f t="shared" si="7"/>
        <v>60</v>
      </c>
      <c r="K35" s="74">
        <f t="shared" si="7"/>
        <v>60</v>
      </c>
      <c r="L35" s="74">
        <f t="shared" si="7"/>
        <v>60</v>
      </c>
    </row>
    <row r="36" spans="1:12" ht="21.75" customHeight="1">
      <c r="A36" s="13"/>
      <c r="B36" s="14" t="s">
        <v>18</v>
      </c>
      <c r="C36" s="41" t="s">
        <v>109</v>
      </c>
      <c r="D36" s="15" t="s">
        <v>110</v>
      </c>
      <c r="E36" s="14" t="s">
        <v>19</v>
      </c>
      <c r="F36" s="19"/>
      <c r="G36" s="70">
        <v>39</v>
      </c>
      <c r="H36" s="70">
        <v>41.7</v>
      </c>
      <c r="I36" s="55">
        <v>60</v>
      </c>
      <c r="J36" s="55">
        <v>60</v>
      </c>
      <c r="K36" s="55">
        <v>60</v>
      </c>
      <c r="L36" s="55">
        <v>60</v>
      </c>
    </row>
    <row r="37" spans="1:12">
      <c r="A37" s="10"/>
      <c r="B37" s="14"/>
      <c r="C37" s="40" t="s">
        <v>38</v>
      </c>
      <c r="D37" s="12" t="s">
        <v>39</v>
      </c>
      <c r="E37" s="39"/>
      <c r="F37" s="11"/>
      <c r="G37" s="74">
        <f>G38+G39</f>
        <v>1850</v>
      </c>
      <c r="H37" s="74">
        <f t="shared" ref="H37:L37" si="8">H38+H39</f>
        <v>1454.8999999999999</v>
      </c>
      <c r="I37" s="74">
        <f t="shared" si="8"/>
        <v>1850</v>
      </c>
      <c r="J37" s="74">
        <f t="shared" si="8"/>
        <v>1900</v>
      </c>
      <c r="K37" s="74">
        <f t="shared" si="8"/>
        <v>1900</v>
      </c>
      <c r="L37" s="74">
        <f t="shared" si="8"/>
        <v>1900</v>
      </c>
    </row>
    <row r="38" spans="1:12" ht="35.25" customHeight="1">
      <c r="A38" s="13"/>
      <c r="B38" s="14" t="s">
        <v>18</v>
      </c>
      <c r="C38" s="41" t="s">
        <v>111</v>
      </c>
      <c r="D38" s="15" t="s">
        <v>112</v>
      </c>
      <c r="E38" s="14" t="s">
        <v>19</v>
      </c>
      <c r="F38" s="19"/>
      <c r="G38" s="70">
        <v>1850</v>
      </c>
      <c r="H38" s="70">
        <v>1451.8</v>
      </c>
      <c r="I38" s="55">
        <v>1850</v>
      </c>
      <c r="J38" s="55">
        <v>1900</v>
      </c>
      <c r="K38" s="55">
        <v>1900</v>
      </c>
      <c r="L38" s="55">
        <v>1900</v>
      </c>
    </row>
    <row r="39" spans="1:12" ht="35.25" customHeight="1">
      <c r="A39" s="13"/>
      <c r="B39" s="14" t="s">
        <v>18</v>
      </c>
      <c r="C39" s="41" t="s">
        <v>120</v>
      </c>
      <c r="D39" s="15" t="s">
        <v>78</v>
      </c>
      <c r="E39" s="14" t="s">
        <v>117</v>
      </c>
      <c r="F39" s="19"/>
      <c r="G39" s="70">
        <v>0</v>
      </c>
      <c r="H39" s="70">
        <v>3.1</v>
      </c>
      <c r="I39" s="55">
        <v>0</v>
      </c>
      <c r="J39" s="55"/>
      <c r="K39" s="55"/>
      <c r="L39" s="55"/>
    </row>
    <row r="40" spans="1:12" ht="9" customHeight="1">
      <c r="A40" s="18"/>
      <c r="B40" s="14"/>
      <c r="C40" s="40" t="s">
        <v>40</v>
      </c>
      <c r="D40" s="12" t="s">
        <v>41</v>
      </c>
      <c r="E40" s="39"/>
      <c r="F40" s="11"/>
      <c r="G40" s="74">
        <f>G41</f>
        <v>0</v>
      </c>
      <c r="H40" s="74">
        <f t="shared" ref="H40:L40" si="9">H41</f>
        <v>0</v>
      </c>
      <c r="I40" s="74">
        <f t="shared" si="9"/>
        <v>0</v>
      </c>
      <c r="J40" s="74">
        <f t="shared" si="9"/>
        <v>0</v>
      </c>
      <c r="K40" s="74">
        <f t="shared" si="9"/>
        <v>0</v>
      </c>
      <c r="L40" s="74">
        <f t="shared" si="9"/>
        <v>0</v>
      </c>
    </row>
    <row r="41" spans="1:12" ht="9.75" customHeight="1">
      <c r="A41" s="18"/>
      <c r="B41" s="14" t="s">
        <v>18</v>
      </c>
      <c r="C41" s="41" t="s">
        <v>79</v>
      </c>
      <c r="D41" s="15" t="s">
        <v>80</v>
      </c>
      <c r="E41" s="14" t="s">
        <v>19</v>
      </c>
      <c r="F41" s="21"/>
      <c r="G41" s="70">
        <v>0</v>
      </c>
      <c r="H41" s="70">
        <v>0</v>
      </c>
      <c r="I41" s="70">
        <v>0</v>
      </c>
      <c r="J41" s="55">
        <v>0</v>
      </c>
      <c r="K41" s="55">
        <v>0</v>
      </c>
      <c r="L41" s="55">
        <v>0</v>
      </c>
    </row>
    <row r="42" spans="1:12" ht="42.75" customHeight="1">
      <c r="A42" s="18"/>
      <c r="B42" s="14"/>
      <c r="C42" s="40" t="s">
        <v>42</v>
      </c>
      <c r="D42" s="12" t="s">
        <v>43</v>
      </c>
      <c r="E42" s="39"/>
      <c r="F42" s="21"/>
      <c r="G42" s="88">
        <f>G43+G45+G46+G44</f>
        <v>7910</v>
      </c>
      <c r="H42" s="88">
        <f t="shared" ref="H42:L42" si="10">H43+H45+H46+H44</f>
        <v>6050.6000000000013</v>
      </c>
      <c r="I42" s="88">
        <f t="shared" si="10"/>
        <v>7999.2</v>
      </c>
      <c r="J42" s="88">
        <f t="shared" si="10"/>
        <v>9170</v>
      </c>
      <c r="K42" s="88">
        <f t="shared" si="10"/>
        <v>9200</v>
      </c>
      <c r="L42" s="88">
        <f t="shared" si="10"/>
        <v>9200</v>
      </c>
    </row>
    <row r="43" spans="1:12" ht="56.25" customHeight="1">
      <c r="A43" s="18"/>
      <c r="B43" s="14" t="s">
        <v>18</v>
      </c>
      <c r="C43" s="41" t="s">
        <v>121</v>
      </c>
      <c r="D43" s="15" t="s">
        <v>113</v>
      </c>
      <c r="E43" s="14" t="s">
        <v>117</v>
      </c>
      <c r="F43" s="21"/>
      <c r="G43" s="70">
        <v>2900</v>
      </c>
      <c r="H43" s="70">
        <v>4455.1000000000004</v>
      </c>
      <c r="I43" s="70">
        <v>4544.3</v>
      </c>
      <c r="J43" s="55">
        <v>4500</v>
      </c>
      <c r="K43" s="55">
        <v>4500</v>
      </c>
      <c r="L43" s="55">
        <v>4500</v>
      </c>
    </row>
    <row r="44" spans="1:12" ht="68.25" customHeight="1">
      <c r="A44" s="18"/>
      <c r="B44" s="14" t="s">
        <v>18</v>
      </c>
      <c r="C44" s="42" t="s">
        <v>122</v>
      </c>
      <c r="D44" s="22" t="s">
        <v>114</v>
      </c>
      <c r="E44" s="14" t="s">
        <v>117</v>
      </c>
      <c r="F44" s="23"/>
      <c r="G44" s="89">
        <v>3140</v>
      </c>
      <c r="H44" s="89">
        <v>6.1</v>
      </c>
      <c r="I44" s="89">
        <v>1495.7</v>
      </c>
      <c r="J44" s="57">
        <v>3470</v>
      </c>
      <c r="K44" s="57">
        <v>3500</v>
      </c>
      <c r="L44" s="57">
        <v>3500</v>
      </c>
    </row>
    <row r="45" spans="1:12" ht="68.25" customHeight="1">
      <c r="A45" s="18"/>
      <c r="B45" s="14" t="s">
        <v>18</v>
      </c>
      <c r="C45" s="42" t="s">
        <v>123</v>
      </c>
      <c r="D45" s="22" t="s">
        <v>115</v>
      </c>
      <c r="E45" s="14" t="s">
        <v>117</v>
      </c>
      <c r="F45" s="23"/>
      <c r="G45" s="89">
        <v>1010</v>
      </c>
      <c r="H45" s="89">
        <v>640.29999999999995</v>
      </c>
      <c r="I45" s="89">
        <v>1010</v>
      </c>
      <c r="J45" s="57"/>
      <c r="K45" s="57"/>
      <c r="L45" s="57"/>
    </row>
    <row r="46" spans="1:12" ht="67.5">
      <c r="A46" s="18"/>
      <c r="B46" s="14" t="s">
        <v>18</v>
      </c>
      <c r="C46" s="41" t="s">
        <v>124</v>
      </c>
      <c r="D46" s="15" t="s">
        <v>116</v>
      </c>
      <c r="E46" s="14" t="s">
        <v>117</v>
      </c>
      <c r="F46" s="21"/>
      <c r="G46" s="70">
        <v>860</v>
      </c>
      <c r="H46" s="70">
        <v>949.1</v>
      </c>
      <c r="I46" s="70">
        <v>949.2</v>
      </c>
      <c r="J46" s="55">
        <v>1200</v>
      </c>
      <c r="K46" s="55">
        <v>1200</v>
      </c>
      <c r="L46" s="55">
        <v>1200</v>
      </c>
    </row>
    <row r="47" spans="1:12" ht="19.5" customHeight="1">
      <c r="A47" s="18"/>
      <c r="B47" s="14"/>
      <c r="C47" s="40" t="s">
        <v>118</v>
      </c>
      <c r="D47" s="12" t="s">
        <v>119</v>
      </c>
      <c r="E47" s="39"/>
      <c r="F47" s="24"/>
      <c r="G47" s="74">
        <f>G48</f>
        <v>565.9</v>
      </c>
      <c r="H47" s="74">
        <f t="shared" ref="H47:L47" si="11">H48</f>
        <v>722.1</v>
      </c>
      <c r="I47" s="74">
        <f t="shared" si="11"/>
        <v>722.1</v>
      </c>
      <c r="J47" s="74">
        <f t="shared" si="11"/>
        <v>500</v>
      </c>
      <c r="K47" s="74">
        <f t="shared" si="11"/>
        <v>500</v>
      </c>
      <c r="L47" s="74">
        <f t="shared" si="11"/>
        <v>500</v>
      </c>
    </row>
    <row r="48" spans="1:12" ht="37.5" customHeight="1">
      <c r="A48" s="18"/>
      <c r="B48" s="14" t="s">
        <v>18</v>
      </c>
      <c r="C48" s="41" t="s">
        <v>185</v>
      </c>
      <c r="D48" s="15" t="s">
        <v>126</v>
      </c>
      <c r="E48" s="14" t="s">
        <v>186</v>
      </c>
      <c r="F48" s="21"/>
      <c r="G48" s="70">
        <v>565.9</v>
      </c>
      <c r="H48" s="70">
        <v>722.1</v>
      </c>
      <c r="I48" s="70">
        <v>722.1</v>
      </c>
      <c r="J48" s="55">
        <v>500</v>
      </c>
      <c r="K48" s="55">
        <v>500</v>
      </c>
      <c r="L48" s="55">
        <v>500</v>
      </c>
    </row>
    <row r="49" spans="1:12" ht="13.5" customHeight="1">
      <c r="A49" s="18"/>
      <c r="B49" s="14"/>
      <c r="C49" s="40" t="s">
        <v>44</v>
      </c>
      <c r="D49" s="12" t="s">
        <v>45</v>
      </c>
      <c r="E49" s="39"/>
      <c r="F49" s="24"/>
      <c r="G49" s="74">
        <f>G50+G51</f>
        <v>2381.6</v>
      </c>
      <c r="H49" s="74">
        <f t="shared" ref="H49:L49" si="12">H50+H51</f>
        <v>1943.2</v>
      </c>
      <c r="I49" s="74">
        <f t="shared" si="12"/>
        <v>2381.6</v>
      </c>
      <c r="J49" s="74">
        <f t="shared" si="12"/>
        <v>2432</v>
      </c>
      <c r="K49" s="74">
        <f t="shared" si="12"/>
        <v>2500</v>
      </c>
      <c r="L49" s="74">
        <f t="shared" si="12"/>
        <v>2600</v>
      </c>
    </row>
    <row r="50" spans="1:12" ht="15" customHeight="1">
      <c r="A50" s="18"/>
      <c r="B50" s="14" t="s">
        <v>18</v>
      </c>
      <c r="C50" s="41" t="s">
        <v>127</v>
      </c>
      <c r="D50" s="15" t="s">
        <v>125</v>
      </c>
      <c r="E50" s="14" t="s">
        <v>117</v>
      </c>
      <c r="F50" s="21"/>
      <c r="G50" s="70">
        <v>2381.6</v>
      </c>
      <c r="H50" s="70">
        <v>1771.7</v>
      </c>
      <c r="I50" s="70">
        <v>2210.1</v>
      </c>
      <c r="J50" s="55">
        <v>2432</v>
      </c>
      <c r="K50" s="55">
        <v>2500</v>
      </c>
      <c r="L50" s="55">
        <v>2600</v>
      </c>
    </row>
    <row r="51" spans="1:12" ht="21" customHeight="1">
      <c r="A51" s="18"/>
      <c r="B51" s="14" t="s">
        <v>18</v>
      </c>
      <c r="C51" s="41" t="s">
        <v>128</v>
      </c>
      <c r="D51" s="15" t="s">
        <v>129</v>
      </c>
      <c r="E51" s="14" t="s">
        <v>117</v>
      </c>
      <c r="F51" s="21"/>
      <c r="G51" s="70">
        <v>0</v>
      </c>
      <c r="H51" s="70">
        <v>171.5</v>
      </c>
      <c r="I51" s="70">
        <v>171.5</v>
      </c>
      <c r="J51" s="55">
        <v>0</v>
      </c>
      <c r="K51" s="55">
        <v>0</v>
      </c>
      <c r="L51" s="55">
        <v>0</v>
      </c>
    </row>
    <row r="52" spans="1:12" ht="21">
      <c r="A52" s="18"/>
      <c r="B52" s="14"/>
      <c r="C52" s="40" t="s">
        <v>46</v>
      </c>
      <c r="D52" s="54" t="s">
        <v>47</v>
      </c>
      <c r="E52" s="39"/>
      <c r="F52" s="24"/>
      <c r="G52" s="90">
        <f>G53+G54</f>
        <v>1315.4</v>
      </c>
      <c r="H52" s="90">
        <f t="shared" ref="H52:L52" si="13">H53+H54</f>
        <v>1945.5</v>
      </c>
      <c r="I52" s="90">
        <f t="shared" si="13"/>
        <v>1945.5</v>
      </c>
      <c r="J52" s="90">
        <f t="shared" si="13"/>
        <v>0</v>
      </c>
      <c r="K52" s="90">
        <f t="shared" si="13"/>
        <v>0</v>
      </c>
      <c r="L52" s="90">
        <f t="shared" si="13"/>
        <v>0</v>
      </c>
    </row>
    <row r="53" spans="1:12" ht="19.5" customHeight="1">
      <c r="A53" s="18"/>
      <c r="B53" s="14" t="s">
        <v>18</v>
      </c>
      <c r="C53" s="42" t="s">
        <v>132</v>
      </c>
      <c r="D53" s="22" t="s">
        <v>130</v>
      </c>
      <c r="E53" s="14" t="s">
        <v>117</v>
      </c>
      <c r="F53" s="25"/>
      <c r="G53" s="89">
        <v>0</v>
      </c>
      <c r="H53" s="89">
        <v>0</v>
      </c>
      <c r="I53" s="89">
        <v>0</v>
      </c>
      <c r="J53" s="57"/>
      <c r="K53" s="57"/>
      <c r="L53" s="57"/>
    </row>
    <row r="54" spans="1:12" ht="33.75" customHeight="1">
      <c r="A54" s="18"/>
      <c r="B54" s="14" t="s">
        <v>18</v>
      </c>
      <c r="C54" s="42" t="s">
        <v>133</v>
      </c>
      <c r="D54" s="22" t="s">
        <v>131</v>
      </c>
      <c r="E54" s="14" t="s">
        <v>117</v>
      </c>
      <c r="F54" s="25"/>
      <c r="G54" s="89">
        <v>1315.4</v>
      </c>
      <c r="H54" s="89">
        <v>1945.5</v>
      </c>
      <c r="I54" s="89">
        <v>1945.5</v>
      </c>
      <c r="J54" s="57"/>
      <c r="K54" s="57"/>
      <c r="L54" s="57"/>
    </row>
    <row r="55" spans="1:12" ht="21">
      <c r="A55" s="18"/>
      <c r="B55" s="38"/>
      <c r="C55" s="40" t="s">
        <v>48</v>
      </c>
      <c r="D55" s="12" t="s">
        <v>49</v>
      </c>
      <c r="E55" s="39"/>
      <c r="F55" s="26"/>
      <c r="G55" s="88">
        <f>G59+G57+G60+G61+G58+G62+G56</f>
        <v>1500</v>
      </c>
      <c r="H55" s="88">
        <f t="shared" ref="H55:L55" si="14">H59+H57+H60+H61+H58+H62+H56</f>
        <v>1043.9000000000001</v>
      </c>
      <c r="I55" s="88">
        <f t="shared" si="14"/>
        <v>1500</v>
      </c>
      <c r="J55" s="88">
        <f t="shared" si="14"/>
        <v>1500</v>
      </c>
      <c r="K55" s="88">
        <f t="shared" si="14"/>
        <v>1600</v>
      </c>
      <c r="L55" s="88">
        <f t="shared" si="14"/>
        <v>1700</v>
      </c>
    </row>
    <row r="56" spans="1:12" ht="66" customHeight="1">
      <c r="A56" s="18"/>
      <c r="B56" s="14" t="s">
        <v>18</v>
      </c>
      <c r="C56" s="81" t="s">
        <v>197</v>
      </c>
      <c r="D56" s="82" t="s">
        <v>194</v>
      </c>
      <c r="E56" s="14" t="s">
        <v>198</v>
      </c>
      <c r="F56" s="26"/>
      <c r="G56" s="91">
        <v>0</v>
      </c>
      <c r="H56" s="91">
        <v>5.2</v>
      </c>
      <c r="I56" s="91">
        <v>5.2</v>
      </c>
      <c r="J56" s="83"/>
      <c r="K56" s="83"/>
      <c r="L56" s="83"/>
    </row>
    <row r="57" spans="1:12" ht="35.25" customHeight="1">
      <c r="A57" s="18"/>
      <c r="B57" s="14" t="s">
        <v>18</v>
      </c>
      <c r="C57" s="81" t="s">
        <v>187</v>
      </c>
      <c r="D57" s="82" t="s">
        <v>136</v>
      </c>
      <c r="E57" s="14" t="s">
        <v>135</v>
      </c>
      <c r="F57" s="26"/>
      <c r="G57" s="91">
        <v>640</v>
      </c>
      <c r="H57" s="91">
        <v>534.9</v>
      </c>
      <c r="I57" s="91">
        <v>640</v>
      </c>
      <c r="J57" s="83">
        <v>1000</v>
      </c>
      <c r="K57" s="83">
        <v>1100</v>
      </c>
      <c r="L57" s="83">
        <v>1150</v>
      </c>
    </row>
    <row r="58" spans="1:12" ht="105" customHeight="1">
      <c r="A58" s="18"/>
      <c r="B58" s="14" t="s">
        <v>18</v>
      </c>
      <c r="C58" s="41" t="s">
        <v>188</v>
      </c>
      <c r="D58" s="15" t="s">
        <v>190</v>
      </c>
      <c r="E58" s="14" t="s">
        <v>189</v>
      </c>
      <c r="F58" s="21"/>
      <c r="G58" s="70">
        <v>130</v>
      </c>
      <c r="H58" s="70">
        <v>0</v>
      </c>
      <c r="I58" s="70">
        <v>0</v>
      </c>
      <c r="J58" s="55"/>
      <c r="K58" s="55"/>
      <c r="L58" s="55"/>
    </row>
    <row r="59" spans="1:12" ht="43.5" customHeight="1">
      <c r="A59" s="18"/>
      <c r="B59" s="14" t="s">
        <v>18</v>
      </c>
      <c r="C59" s="41" t="s">
        <v>137</v>
      </c>
      <c r="D59" s="15" t="s">
        <v>138</v>
      </c>
      <c r="E59" s="14" t="s">
        <v>117</v>
      </c>
      <c r="F59" s="21"/>
      <c r="G59" s="70">
        <v>50</v>
      </c>
      <c r="H59" s="70">
        <v>497.3</v>
      </c>
      <c r="I59" s="70">
        <v>497.3</v>
      </c>
      <c r="J59" s="55">
        <v>500</v>
      </c>
      <c r="K59" s="55">
        <v>500</v>
      </c>
      <c r="L59" s="55">
        <v>550</v>
      </c>
    </row>
    <row r="60" spans="1:12" ht="43.5" customHeight="1">
      <c r="A60" s="18"/>
      <c r="B60" s="14" t="s">
        <v>18</v>
      </c>
      <c r="C60" s="41" t="s">
        <v>192</v>
      </c>
      <c r="D60" s="15" t="s">
        <v>191</v>
      </c>
      <c r="E60" s="14" t="s">
        <v>117</v>
      </c>
      <c r="F60" s="21"/>
      <c r="G60" s="70">
        <v>0</v>
      </c>
      <c r="H60" s="70">
        <v>6.5</v>
      </c>
      <c r="I60" s="70">
        <v>6.5</v>
      </c>
      <c r="J60" s="55"/>
      <c r="K60" s="55"/>
      <c r="L60" s="55"/>
    </row>
    <row r="61" spans="1:12" ht="43.5" customHeight="1">
      <c r="A61" s="18"/>
      <c r="B61" s="14" t="s">
        <v>18</v>
      </c>
      <c r="C61" s="41" t="s">
        <v>193</v>
      </c>
      <c r="D61" s="15" t="s">
        <v>194</v>
      </c>
      <c r="E61" s="14" t="s">
        <v>117</v>
      </c>
      <c r="F61" s="21"/>
      <c r="G61" s="70">
        <v>360</v>
      </c>
      <c r="H61" s="70">
        <v>0</v>
      </c>
      <c r="I61" s="70">
        <v>351</v>
      </c>
      <c r="J61" s="55"/>
      <c r="K61" s="55"/>
      <c r="L61" s="55"/>
    </row>
    <row r="62" spans="1:12" ht="43.5" customHeight="1">
      <c r="A62" s="18"/>
      <c r="B62" s="14" t="s">
        <v>18</v>
      </c>
      <c r="C62" s="41" t="s">
        <v>195</v>
      </c>
      <c r="D62" s="15" t="s">
        <v>196</v>
      </c>
      <c r="E62" s="14" t="s">
        <v>168</v>
      </c>
      <c r="F62" s="21"/>
      <c r="G62" s="70">
        <v>320</v>
      </c>
      <c r="H62" s="70">
        <v>0</v>
      </c>
      <c r="I62" s="70">
        <v>0</v>
      </c>
      <c r="J62" s="55"/>
      <c r="K62" s="55"/>
      <c r="L62" s="55"/>
    </row>
    <row r="63" spans="1:12">
      <c r="A63" s="18"/>
      <c r="B63" s="38"/>
      <c r="C63" s="40" t="s">
        <v>50</v>
      </c>
      <c r="D63" s="12" t="s">
        <v>51</v>
      </c>
      <c r="E63" s="39"/>
      <c r="F63" s="11"/>
      <c r="G63" s="74">
        <f>G64</f>
        <v>2674.6</v>
      </c>
      <c r="H63" s="74">
        <f t="shared" ref="H63:L63" si="15">H64</f>
        <v>1573.5</v>
      </c>
      <c r="I63" s="74">
        <f t="shared" si="15"/>
        <v>2674.6</v>
      </c>
      <c r="J63" s="74">
        <f t="shared" si="15"/>
        <v>1411.4</v>
      </c>
      <c r="K63" s="74">
        <f t="shared" si="15"/>
        <v>0</v>
      </c>
      <c r="L63" s="74">
        <f t="shared" si="15"/>
        <v>0</v>
      </c>
    </row>
    <row r="64" spans="1:12" ht="48" customHeight="1">
      <c r="A64" s="18"/>
      <c r="B64" s="14" t="s">
        <v>18</v>
      </c>
      <c r="C64" s="42" t="s">
        <v>223</v>
      </c>
      <c r="D64" s="22" t="s">
        <v>134</v>
      </c>
      <c r="E64" s="14" t="s">
        <v>224</v>
      </c>
      <c r="F64" s="25"/>
      <c r="G64" s="89">
        <v>2674.6</v>
      </c>
      <c r="H64" s="89">
        <v>1573.5</v>
      </c>
      <c r="I64" s="89">
        <v>2674.6</v>
      </c>
      <c r="J64" s="57">
        <v>1411.4</v>
      </c>
      <c r="K64" s="57"/>
      <c r="L64" s="57"/>
    </row>
    <row r="65" spans="1:12">
      <c r="A65" s="10"/>
      <c r="B65" s="20"/>
      <c r="C65" s="64" t="s">
        <v>52</v>
      </c>
      <c r="D65" s="65" t="s">
        <v>53</v>
      </c>
      <c r="E65" s="66"/>
      <c r="F65" s="67"/>
      <c r="G65" s="68">
        <f t="shared" ref="G65:L65" si="16">G66+G104+G105+G106</f>
        <v>820314.3</v>
      </c>
      <c r="H65" s="68">
        <f t="shared" si="16"/>
        <v>656559.09999999986</v>
      </c>
      <c r="I65" s="68">
        <f t="shared" si="16"/>
        <v>819864.8</v>
      </c>
      <c r="J65" s="68">
        <f t="shared" si="16"/>
        <v>563855.39999999991</v>
      </c>
      <c r="K65" s="68">
        <f t="shared" si="16"/>
        <v>408090.00000000006</v>
      </c>
      <c r="L65" s="68">
        <f t="shared" si="16"/>
        <v>425116.3</v>
      </c>
    </row>
    <row r="66" spans="1:12" ht="31.5">
      <c r="A66" s="13"/>
      <c r="B66" s="20"/>
      <c r="C66" s="43" t="s">
        <v>54</v>
      </c>
      <c r="D66" s="27" t="s">
        <v>55</v>
      </c>
      <c r="E66" s="20"/>
      <c r="F66" s="28"/>
      <c r="G66" s="58">
        <f t="shared" ref="G66:L66" si="17">G67+G70+G88+G99</f>
        <v>800993.5</v>
      </c>
      <c r="H66" s="58">
        <f t="shared" si="17"/>
        <v>646012.59999999986</v>
      </c>
      <c r="I66" s="58">
        <f t="shared" si="17"/>
        <v>800993.5</v>
      </c>
      <c r="J66" s="58">
        <f t="shared" si="17"/>
        <v>563855.39999999991</v>
      </c>
      <c r="K66" s="58">
        <f t="shared" si="17"/>
        <v>408090.00000000006</v>
      </c>
      <c r="L66" s="58">
        <f t="shared" si="17"/>
        <v>425116.3</v>
      </c>
    </row>
    <row r="67" spans="1:12" ht="21">
      <c r="A67" s="13"/>
      <c r="B67" s="20"/>
      <c r="C67" s="43" t="s">
        <v>56</v>
      </c>
      <c r="D67" s="33" t="s">
        <v>57</v>
      </c>
      <c r="E67" s="77"/>
      <c r="F67" s="49"/>
      <c r="G67" s="60">
        <f>G68</f>
        <v>97150.7</v>
      </c>
      <c r="H67" s="60">
        <f t="shared" ref="H67:K67" si="18">H68</f>
        <v>73274.100000000006</v>
      </c>
      <c r="I67" s="60">
        <f t="shared" si="18"/>
        <v>97150.7</v>
      </c>
      <c r="J67" s="60">
        <f>J68+J69</f>
        <v>106476</v>
      </c>
      <c r="K67" s="60">
        <f t="shared" si="18"/>
        <v>55437.599999999999</v>
      </c>
      <c r="L67" s="60">
        <f>L68</f>
        <v>60835.3</v>
      </c>
    </row>
    <row r="68" spans="1:12" ht="33.75" customHeight="1">
      <c r="A68" s="13"/>
      <c r="B68" s="20" t="s">
        <v>58</v>
      </c>
      <c r="C68" s="44" t="s">
        <v>201</v>
      </c>
      <c r="D68" s="32" t="s">
        <v>203</v>
      </c>
      <c r="E68" s="14" t="s">
        <v>199</v>
      </c>
      <c r="F68" s="30"/>
      <c r="G68" s="59">
        <v>97150.7</v>
      </c>
      <c r="H68" s="59">
        <v>73274.100000000006</v>
      </c>
      <c r="I68" s="59">
        <v>97150.7</v>
      </c>
      <c r="J68" s="59">
        <v>101067.5</v>
      </c>
      <c r="K68" s="59">
        <v>55437.599999999999</v>
      </c>
      <c r="L68" s="59">
        <v>60835.3</v>
      </c>
    </row>
    <row r="69" spans="1:12" ht="33.75" customHeight="1">
      <c r="A69" s="13"/>
      <c r="B69" s="20" t="s">
        <v>58</v>
      </c>
      <c r="C69" s="44" t="s">
        <v>202</v>
      </c>
      <c r="D69" s="32" t="s">
        <v>200</v>
      </c>
      <c r="E69" s="14" t="s">
        <v>117</v>
      </c>
      <c r="F69" s="30"/>
      <c r="G69" s="59"/>
      <c r="H69" s="59"/>
      <c r="I69" s="59"/>
      <c r="J69" s="59">
        <v>5408.5</v>
      </c>
      <c r="K69" s="59"/>
      <c r="L69" s="59"/>
    </row>
    <row r="70" spans="1:12" ht="31.5">
      <c r="A70" s="13"/>
      <c r="B70" s="20"/>
      <c r="C70" s="43" t="s">
        <v>59</v>
      </c>
      <c r="D70" s="33" t="s">
        <v>60</v>
      </c>
      <c r="E70" s="50"/>
      <c r="F70" s="51"/>
      <c r="G70" s="60">
        <f>G72+G73+G71+G74+G75+G76+G77+G78+G79+G80+G82+G86+G83+G84+G81+G87</f>
        <v>441623.80000000005</v>
      </c>
      <c r="H70" s="60">
        <f t="shared" ref="H70:I70" si="19">H72+H73+H71+H74+H75+H76+H77+H78+H79+H80+H82+H86+H83+H84+H81+H87</f>
        <v>354573.69999999995</v>
      </c>
      <c r="I70" s="60">
        <f t="shared" si="19"/>
        <v>441623.80000000005</v>
      </c>
      <c r="J70" s="60">
        <f>J72+J73+J71+J74+J75+J76+J77+J78+J79+J80+J82+J86+J83+J84+J81+J87+J85</f>
        <v>179221.89999999997</v>
      </c>
      <c r="K70" s="60">
        <f t="shared" ref="K70:L70" si="20">K72+K73+K71+K74+K75+K76+K77+K78+K79+K80+K82+K86+K83+K84+K81+K87+K85</f>
        <v>89255.200000000012</v>
      </c>
      <c r="L70" s="60">
        <f t="shared" si="20"/>
        <v>97864.2</v>
      </c>
    </row>
    <row r="71" spans="1:12" ht="93" customHeight="1">
      <c r="A71" s="18"/>
      <c r="B71" s="20" t="s">
        <v>58</v>
      </c>
      <c r="C71" s="44" t="s">
        <v>225</v>
      </c>
      <c r="D71" s="32" t="s">
        <v>156</v>
      </c>
      <c r="E71" s="14" t="s">
        <v>224</v>
      </c>
      <c r="F71" s="29"/>
      <c r="G71" s="59">
        <v>33038.699999999997</v>
      </c>
      <c r="H71" s="59">
        <v>16818.8</v>
      </c>
      <c r="I71" s="59">
        <v>33038.699999999997</v>
      </c>
      <c r="J71" s="59">
        <v>33552.1</v>
      </c>
      <c r="K71" s="59">
        <v>33552.1</v>
      </c>
      <c r="L71" s="59">
        <v>46217</v>
      </c>
    </row>
    <row r="72" spans="1:12" ht="38.25" customHeight="1">
      <c r="A72" s="13"/>
      <c r="B72" s="20" t="s">
        <v>58</v>
      </c>
      <c r="C72" s="44" t="s">
        <v>204</v>
      </c>
      <c r="D72" s="32" t="s">
        <v>205</v>
      </c>
      <c r="E72" s="14" t="s">
        <v>168</v>
      </c>
      <c r="F72" s="31"/>
      <c r="G72" s="59">
        <v>2739.5</v>
      </c>
      <c r="H72" s="59">
        <v>2739.5</v>
      </c>
      <c r="I72" s="59">
        <v>2739.5</v>
      </c>
      <c r="J72" s="59">
        <v>0</v>
      </c>
      <c r="K72" s="59">
        <v>0</v>
      </c>
      <c r="L72" s="59">
        <v>0</v>
      </c>
    </row>
    <row r="73" spans="1:12" ht="35.25" customHeight="1">
      <c r="A73" s="13"/>
      <c r="B73" s="20" t="s">
        <v>58</v>
      </c>
      <c r="C73" s="44" t="s">
        <v>206</v>
      </c>
      <c r="D73" s="32" t="s">
        <v>207</v>
      </c>
      <c r="E73" s="14" t="s">
        <v>168</v>
      </c>
      <c r="F73" s="31"/>
      <c r="G73" s="59">
        <v>2971.8</v>
      </c>
      <c r="H73" s="59">
        <v>0</v>
      </c>
      <c r="I73" s="59">
        <v>2971.8</v>
      </c>
      <c r="J73" s="59">
        <v>0</v>
      </c>
      <c r="K73" s="59">
        <v>0</v>
      </c>
      <c r="L73" s="59">
        <v>0</v>
      </c>
    </row>
    <row r="74" spans="1:12" ht="36" customHeight="1">
      <c r="A74" s="18"/>
      <c r="B74" s="20" t="s">
        <v>58</v>
      </c>
      <c r="C74" s="44" t="s">
        <v>169</v>
      </c>
      <c r="D74" s="32" t="s">
        <v>155</v>
      </c>
      <c r="E74" s="14" t="s">
        <v>168</v>
      </c>
      <c r="F74" s="29"/>
      <c r="G74" s="59">
        <v>9117.5</v>
      </c>
      <c r="H74" s="59">
        <v>6139.2</v>
      </c>
      <c r="I74" s="59">
        <v>9117.5</v>
      </c>
      <c r="J74" s="59">
        <v>9080.6</v>
      </c>
      <c r="K74" s="59">
        <v>8989.4</v>
      </c>
      <c r="L74" s="59">
        <v>8612</v>
      </c>
    </row>
    <row r="75" spans="1:12" ht="36" customHeight="1">
      <c r="A75" s="18"/>
      <c r="B75" s="20" t="s">
        <v>58</v>
      </c>
      <c r="C75" s="44" t="s">
        <v>170</v>
      </c>
      <c r="D75" s="32" t="s">
        <v>139</v>
      </c>
      <c r="E75" s="14" t="s">
        <v>168</v>
      </c>
      <c r="F75" s="29"/>
      <c r="G75" s="59"/>
      <c r="H75" s="59"/>
      <c r="I75" s="59"/>
      <c r="J75" s="59"/>
      <c r="K75" s="59"/>
      <c r="L75" s="59"/>
    </row>
    <row r="76" spans="1:12" ht="25.5" customHeight="1">
      <c r="A76" s="18"/>
      <c r="B76" s="20" t="s">
        <v>58</v>
      </c>
      <c r="C76" s="44" t="s">
        <v>227</v>
      </c>
      <c r="D76" s="32" t="s">
        <v>157</v>
      </c>
      <c r="E76" s="14" t="s">
        <v>224</v>
      </c>
      <c r="F76" s="29"/>
      <c r="G76" s="59">
        <v>8129.9</v>
      </c>
      <c r="H76" s="59">
        <v>8129.9</v>
      </c>
      <c r="I76" s="59">
        <v>8129.9</v>
      </c>
      <c r="J76" s="59">
        <v>13231.2</v>
      </c>
      <c r="K76" s="59">
        <v>13864.7</v>
      </c>
      <c r="L76" s="59">
        <v>13901.7</v>
      </c>
    </row>
    <row r="77" spans="1:12" ht="35.25" customHeight="1">
      <c r="A77" s="18"/>
      <c r="B77" s="20" t="s">
        <v>58</v>
      </c>
      <c r="C77" s="44" t="s">
        <v>226</v>
      </c>
      <c r="D77" s="32" t="s">
        <v>208</v>
      </c>
      <c r="E77" s="14" t="s">
        <v>224</v>
      </c>
      <c r="F77" s="29"/>
      <c r="G77" s="59"/>
      <c r="H77" s="59"/>
      <c r="I77" s="59"/>
      <c r="J77" s="59">
        <v>72895.8</v>
      </c>
      <c r="K77" s="59"/>
      <c r="L77" s="59"/>
    </row>
    <row r="78" spans="1:12" ht="35.25" customHeight="1">
      <c r="A78" s="18"/>
      <c r="B78" s="20" t="s">
        <v>58</v>
      </c>
      <c r="C78" s="44" t="s">
        <v>154</v>
      </c>
      <c r="D78" s="32" t="s">
        <v>153</v>
      </c>
      <c r="E78" s="14" t="s">
        <v>117</v>
      </c>
      <c r="F78" s="29"/>
      <c r="G78" s="59">
        <v>388.3</v>
      </c>
      <c r="H78" s="59">
        <v>0</v>
      </c>
      <c r="I78" s="59">
        <v>388.3</v>
      </c>
      <c r="J78" s="59">
        <v>190.5</v>
      </c>
      <c r="K78" s="59">
        <v>5731.5</v>
      </c>
      <c r="L78" s="59">
        <v>2015.2</v>
      </c>
    </row>
    <row r="79" spans="1:12" ht="35.25" customHeight="1">
      <c r="A79" s="18"/>
      <c r="B79" s="20" t="s">
        <v>58</v>
      </c>
      <c r="C79" s="44" t="s">
        <v>171</v>
      </c>
      <c r="D79" s="32" t="s">
        <v>140</v>
      </c>
      <c r="E79" s="14" t="s">
        <v>172</v>
      </c>
      <c r="F79" s="29"/>
      <c r="G79" s="59">
        <v>150</v>
      </c>
      <c r="H79" s="59">
        <v>150</v>
      </c>
      <c r="I79" s="59">
        <v>150</v>
      </c>
      <c r="J79" s="59"/>
      <c r="K79" s="59"/>
      <c r="L79" s="59"/>
    </row>
    <row r="80" spans="1:12" ht="35.25" customHeight="1">
      <c r="A80" s="18"/>
      <c r="B80" s="20" t="s">
        <v>58</v>
      </c>
      <c r="C80" s="44" t="s">
        <v>228</v>
      </c>
      <c r="D80" s="32" t="s">
        <v>158</v>
      </c>
      <c r="E80" s="14" t="s">
        <v>224</v>
      </c>
      <c r="F80" s="29"/>
      <c r="G80" s="59">
        <v>6524.6</v>
      </c>
      <c r="H80" s="59">
        <v>2877.5</v>
      </c>
      <c r="I80" s="59">
        <v>6524.6</v>
      </c>
      <c r="J80" s="59">
        <v>5758.6</v>
      </c>
      <c r="K80" s="59"/>
      <c r="L80" s="59"/>
    </row>
    <row r="81" spans="1:12" ht="35.25" customHeight="1">
      <c r="A81" s="18"/>
      <c r="B81" s="20" t="s">
        <v>58</v>
      </c>
      <c r="C81" s="44" t="s">
        <v>159</v>
      </c>
      <c r="D81" s="32" t="s">
        <v>160</v>
      </c>
      <c r="E81" s="14" t="s">
        <v>117</v>
      </c>
      <c r="F81" s="29"/>
      <c r="G81" s="59">
        <v>2510.6999999999998</v>
      </c>
      <c r="H81" s="59">
        <v>2510.6999999999998</v>
      </c>
      <c r="I81" s="59">
        <v>2510.6999999999998</v>
      </c>
      <c r="J81" s="59"/>
      <c r="K81" s="59"/>
      <c r="L81" s="59"/>
    </row>
    <row r="82" spans="1:12" ht="35.25" customHeight="1">
      <c r="A82" s="18"/>
      <c r="B82" s="20" t="s">
        <v>58</v>
      </c>
      <c r="C82" s="44" t="s">
        <v>141</v>
      </c>
      <c r="D82" s="32" t="s">
        <v>142</v>
      </c>
      <c r="E82" s="14" t="s">
        <v>117</v>
      </c>
      <c r="F82" s="29"/>
      <c r="G82" s="59">
        <v>36.6</v>
      </c>
      <c r="H82" s="59">
        <v>0</v>
      </c>
      <c r="I82" s="59">
        <v>36.6</v>
      </c>
      <c r="J82" s="59">
        <v>17.5</v>
      </c>
      <c r="K82" s="59">
        <v>17.399999999999999</v>
      </c>
      <c r="L82" s="59">
        <v>18.2</v>
      </c>
    </row>
    <row r="83" spans="1:12" ht="35.25" customHeight="1">
      <c r="A83" s="18"/>
      <c r="B83" s="20" t="s">
        <v>58</v>
      </c>
      <c r="C83" s="44" t="s">
        <v>209</v>
      </c>
      <c r="D83" s="32" t="s">
        <v>143</v>
      </c>
      <c r="E83" s="14" t="s">
        <v>168</v>
      </c>
      <c r="F83" s="29"/>
      <c r="G83" s="59">
        <v>236438.39999999999</v>
      </c>
      <c r="H83" s="59">
        <v>236438.39999999999</v>
      </c>
      <c r="I83" s="59">
        <v>236438.39999999999</v>
      </c>
      <c r="J83" s="59"/>
      <c r="K83" s="59"/>
      <c r="L83" s="59"/>
    </row>
    <row r="84" spans="1:12" ht="35.25" customHeight="1">
      <c r="A84" s="18"/>
      <c r="B84" s="20" t="s">
        <v>58</v>
      </c>
      <c r="C84" s="44" t="s">
        <v>161</v>
      </c>
      <c r="D84" s="32" t="s">
        <v>144</v>
      </c>
      <c r="E84" s="14" t="s">
        <v>117</v>
      </c>
      <c r="F84" s="29"/>
      <c r="G84" s="59">
        <v>53297.4</v>
      </c>
      <c r="H84" s="59">
        <v>26345.8</v>
      </c>
      <c r="I84" s="59">
        <v>53297.4</v>
      </c>
      <c r="J84" s="59">
        <v>441.5</v>
      </c>
      <c r="K84" s="59">
        <v>0</v>
      </c>
      <c r="L84" s="59">
        <v>0</v>
      </c>
    </row>
    <row r="85" spans="1:12" ht="24.75" customHeight="1">
      <c r="A85" s="18"/>
      <c r="B85" s="20" t="s">
        <v>58</v>
      </c>
      <c r="C85" s="44" t="s">
        <v>229</v>
      </c>
      <c r="D85" s="32" t="s">
        <v>144</v>
      </c>
      <c r="E85" s="14" t="s">
        <v>224</v>
      </c>
      <c r="F85" s="29"/>
      <c r="G85" s="59"/>
      <c r="H85" s="59"/>
      <c r="I85" s="59"/>
      <c r="J85" s="59">
        <v>33301</v>
      </c>
      <c r="K85" s="59">
        <v>25263</v>
      </c>
      <c r="L85" s="59">
        <v>25263</v>
      </c>
    </row>
    <row r="86" spans="1:12" ht="24.75" customHeight="1">
      <c r="A86" s="18"/>
      <c r="B86" s="20" t="s">
        <v>58</v>
      </c>
      <c r="C86" s="44" t="s">
        <v>210</v>
      </c>
      <c r="D86" s="32" t="s">
        <v>144</v>
      </c>
      <c r="E86" s="14" t="s">
        <v>172</v>
      </c>
      <c r="F86" s="29"/>
      <c r="G86" s="59">
        <v>5858.3</v>
      </c>
      <c r="H86" s="59">
        <v>5858.3</v>
      </c>
      <c r="I86" s="59">
        <v>5858.3</v>
      </c>
      <c r="J86" s="59">
        <v>384.3</v>
      </c>
      <c r="K86" s="59">
        <v>384.3</v>
      </c>
      <c r="L86" s="59">
        <v>384.3</v>
      </c>
    </row>
    <row r="87" spans="1:12" ht="24.75" customHeight="1">
      <c r="A87" s="18"/>
      <c r="B87" s="20" t="s">
        <v>58</v>
      </c>
      <c r="C87" s="44" t="s">
        <v>211</v>
      </c>
      <c r="D87" s="32" t="s">
        <v>144</v>
      </c>
      <c r="E87" s="14" t="s">
        <v>168</v>
      </c>
      <c r="F87" s="29"/>
      <c r="G87" s="59">
        <v>80422.100000000006</v>
      </c>
      <c r="H87" s="59">
        <v>46565.599999999999</v>
      </c>
      <c r="I87" s="59">
        <v>80422.100000000006</v>
      </c>
      <c r="J87" s="59">
        <v>10368.799999999999</v>
      </c>
      <c r="K87" s="59">
        <v>1452.8</v>
      </c>
      <c r="L87" s="59">
        <v>1452.8</v>
      </c>
    </row>
    <row r="88" spans="1:12" ht="21">
      <c r="A88" s="18"/>
      <c r="B88" s="20"/>
      <c r="C88" s="43" t="s">
        <v>89</v>
      </c>
      <c r="D88" s="33" t="s">
        <v>61</v>
      </c>
      <c r="E88" s="48"/>
      <c r="F88" s="49"/>
      <c r="G88" s="60">
        <f>G89+G93+G94+G95+G96+G97+G98+G91+G92</f>
        <v>248378.9</v>
      </c>
      <c r="H88" s="60">
        <f t="shared" ref="H88:I88" si="21">H89+H93+H94+H95+H96+H97+H98+H91+H92</f>
        <v>205580.6</v>
      </c>
      <c r="I88" s="60">
        <f t="shared" si="21"/>
        <v>248378.9</v>
      </c>
      <c r="J88" s="60">
        <f>J89+J93+J94+J95+J96+J97+J98+J91+J92+J90</f>
        <v>267157.5</v>
      </c>
      <c r="K88" s="60">
        <f t="shared" ref="K88:L88" si="22">K89+K93+K94+K95+K96+K97+K98+K91+K92+K90</f>
        <v>252370</v>
      </c>
      <c r="L88" s="60">
        <f t="shared" si="22"/>
        <v>255072.5</v>
      </c>
    </row>
    <row r="89" spans="1:12" ht="36.75" customHeight="1">
      <c r="A89" s="18"/>
      <c r="B89" s="20" t="s">
        <v>58</v>
      </c>
      <c r="C89" s="44" t="s">
        <v>162</v>
      </c>
      <c r="D89" s="32" t="s">
        <v>145</v>
      </c>
      <c r="E89" s="14" t="s">
        <v>117</v>
      </c>
      <c r="F89" s="29"/>
      <c r="G89" s="59">
        <v>4462.7</v>
      </c>
      <c r="H89" s="59">
        <v>4062.9</v>
      </c>
      <c r="I89" s="59">
        <v>4462.7</v>
      </c>
      <c r="J89" s="59">
        <v>869.6</v>
      </c>
      <c r="K89" s="59">
        <v>885.9</v>
      </c>
      <c r="L89" s="59">
        <v>885.9</v>
      </c>
    </row>
    <row r="90" spans="1:12" ht="36.75" customHeight="1">
      <c r="A90" s="18"/>
      <c r="B90" s="20" t="s">
        <v>58</v>
      </c>
      <c r="C90" s="44" t="s">
        <v>230</v>
      </c>
      <c r="D90" s="32" t="s">
        <v>145</v>
      </c>
      <c r="E90" s="14" t="s">
        <v>224</v>
      </c>
      <c r="F90" s="29"/>
      <c r="G90" s="59"/>
      <c r="H90" s="59"/>
      <c r="I90" s="59"/>
      <c r="J90" s="59">
        <v>22997.4</v>
      </c>
      <c r="K90" s="59">
        <v>5852.1</v>
      </c>
      <c r="L90" s="59">
        <v>10833.6</v>
      </c>
    </row>
    <row r="91" spans="1:12" ht="36.75" customHeight="1">
      <c r="A91" s="18"/>
      <c r="B91" s="20" t="s">
        <v>58</v>
      </c>
      <c r="C91" s="44" t="s">
        <v>212</v>
      </c>
      <c r="D91" s="32" t="s">
        <v>145</v>
      </c>
      <c r="E91" s="14" t="s">
        <v>172</v>
      </c>
      <c r="F91" s="29"/>
      <c r="G91" s="59">
        <v>788.1</v>
      </c>
      <c r="H91" s="59">
        <v>554.9</v>
      </c>
      <c r="I91" s="59">
        <v>788.1</v>
      </c>
      <c r="J91" s="59">
        <v>826.2</v>
      </c>
      <c r="K91" s="59">
        <v>859.2</v>
      </c>
      <c r="L91" s="59">
        <v>875.8</v>
      </c>
    </row>
    <row r="92" spans="1:12" ht="36.75" customHeight="1">
      <c r="A92" s="18"/>
      <c r="B92" s="20" t="s">
        <v>58</v>
      </c>
      <c r="C92" s="44" t="s">
        <v>213</v>
      </c>
      <c r="D92" s="32" t="s">
        <v>145</v>
      </c>
      <c r="E92" s="14" t="s">
        <v>168</v>
      </c>
      <c r="F92" s="29"/>
      <c r="G92" s="59">
        <v>226954.6</v>
      </c>
      <c r="H92" s="59">
        <v>189777.1</v>
      </c>
      <c r="I92" s="59">
        <v>226954.6</v>
      </c>
      <c r="J92" s="59">
        <v>224256.7</v>
      </c>
      <c r="K92" s="59">
        <v>224296.4</v>
      </c>
      <c r="L92" s="59">
        <v>224296.4</v>
      </c>
    </row>
    <row r="93" spans="1:12" ht="48" customHeight="1">
      <c r="A93" s="18"/>
      <c r="B93" s="20" t="s">
        <v>58</v>
      </c>
      <c r="C93" s="44" t="s">
        <v>173</v>
      </c>
      <c r="D93" s="32" t="s">
        <v>146</v>
      </c>
      <c r="E93" s="14" t="s">
        <v>168</v>
      </c>
      <c r="F93" s="29"/>
      <c r="G93" s="59">
        <v>428.2</v>
      </c>
      <c r="H93" s="59">
        <v>126.1</v>
      </c>
      <c r="I93" s="59">
        <v>428.2</v>
      </c>
      <c r="J93" s="59">
        <v>318.89999999999998</v>
      </c>
      <c r="K93" s="59">
        <v>318.89999999999998</v>
      </c>
      <c r="L93" s="59">
        <v>318.89999999999998</v>
      </c>
    </row>
    <row r="94" spans="1:12" ht="48" customHeight="1">
      <c r="A94" s="18"/>
      <c r="B94" s="20" t="s">
        <v>58</v>
      </c>
      <c r="C94" s="44" t="s">
        <v>231</v>
      </c>
      <c r="D94" s="32" t="s">
        <v>147</v>
      </c>
      <c r="E94" s="14" t="s">
        <v>224</v>
      </c>
      <c r="F94" s="29"/>
      <c r="G94" s="59">
        <v>12902.8</v>
      </c>
      <c r="H94" s="59">
        <v>8842.6</v>
      </c>
      <c r="I94" s="59">
        <v>12902.8</v>
      </c>
      <c r="J94" s="59">
        <v>14676.3</v>
      </c>
      <c r="K94" s="59">
        <v>16876.3</v>
      </c>
      <c r="L94" s="59">
        <v>17531.400000000001</v>
      </c>
    </row>
    <row r="95" spans="1:12" ht="48" customHeight="1">
      <c r="A95" s="18"/>
      <c r="B95" s="20" t="s">
        <v>58</v>
      </c>
      <c r="C95" s="44" t="s">
        <v>163</v>
      </c>
      <c r="D95" s="32" t="s">
        <v>148</v>
      </c>
      <c r="E95" s="14" t="s">
        <v>117</v>
      </c>
      <c r="F95" s="29"/>
      <c r="G95" s="59">
        <v>1490.5</v>
      </c>
      <c r="H95" s="59">
        <v>1117.8</v>
      </c>
      <c r="I95" s="59">
        <v>1490.5</v>
      </c>
      <c r="J95" s="59">
        <v>1570.8</v>
      </c>
      <c r="K95" s="59">
        <v>1624.3</v>
      </c>
      <c r="L95" s="59"/>
    </row>
    <row r="96" spans="1:12" ht="48" customHeight="1">
      <c r="A96" s="18"/>
      <c r="B96" s="20" t="s">
        <v>58</v>
      </c>
      <c r="C96" s="44" t="s">
        <v>164</v>
      </c>
      <c r="D96" s="32" t="s">
        <v>149</v>
      </c>
      <c r="E96" s="14" t="s">
        <v>117</v>
      </c>
      <c r="F96" s="29"/>
      <c r="G96" s="59">
        <v>4.0999999999999996</v>
      </c>
      <c r="H96" s="59">
        <v>4.0999999999999996</v>
      </c>
      <c r="I96" s="59">
        <v>4.0999999999999996</v>
      </c>
      <c r="J96" s="59">
        <v>8.4</v>
      </c>
      <c r="K96" s="59">
        <v>8.8000000000000007</v>
      </c>
      <c r="L96" s="59">
        <v>104.3</v>
      </c>
    </row>
    <row r="97" spans="1:13" ht="34.5" customHeight="1">
      <c r="A97" s="18"/>
      <c r="B97" s="20" t="s">
        <v>58</v>
      </c>
      <c r="C97" s="44" t="s">
        <v>165</v>
      </c>
      <c r="D97" s="32" t="s">
        <v>150</v>
      </c>
      <c r="E97" s="14" t="s">
        <v>117</v>
      </c>
      <c r="F97" s="29"/>
      <c r="G97" s="59">
        <v>1347.9</v>
      </c>
      <c r="H97" s="59">
        <v>1095.0999999999999</v>
      </c>
      <c r="I97" s="59">
        <v>1347.9</v>
      </c>
      <c r="J97" s="59">
        <v>1633.2</v>
      </c>
      <c r="K97" s="59">
        <v>1648.1</v>
      </c>
      <c r="L97" s="59">
        <v>226.2</v>
      </c>
    </row>
    <row r="98" spans="1:13" ht="28.5" customHeight="1">
      <c r="A98" s="18"/>
      <c r="B98" s="20" t="s">
        <v>58</v>
      </c>
      <c r="C98" s="44" t="s">
        <v>166</v>
      </c>
      <c r="D98" s="32" t="s">
        <v>167</v>
      </c>
      <c r="E98" s="14" t="s">
        <v>117</v>
      </c>
      <c r="F98" s="29"/>
      <c r="G98" s="59">
        <v>0</v>
      </c>
      <c r="H98" s="59">
        <v>0</v>
      </c>
      <c r="I98" s="59">
        <v>0</v>
      </c>
      <c r="J98" s="59"/>
      <c r="K98" s="59"/>
      <c r="L98" s="59"/>
    </row>
    <row r="99" spans="1:13">
      <c r="A99" s="18"/>
      <c r="B99" s="20"/>
      <c r="C99" s="43" t="s">
        <v>91</v>
      </c>
      <c r="D99" s="33" t="s">
        <v>92</v>
      </c>
      <c r="E99" s="48"/>
      <c r="F99" s="49"/>
      <c r="G99" s="60">
        <f>G101+G103+G100+G102</f>
        <v>13840.1</v>
      </c>
      <c r="H99" s="60">
        <f t="shared" ref="H99:L99" si="23">H101+H103+H100+H102</f>
        <v>12584.199999999999</v>
      </c>
      <c r="I99" s="60">
        <f t="shared" si="23"/>
        <v>13840.1</v>
      </c>
      <c r="J99" s="60">
        <f t="shared" si="23"/>
        <v>11000</v>
      </c>
      <c r="K99" s="60">
        <f t="shared" si="23"/>
        <v>11027.199999999999</v>
      </c>
      <c r="L99" s="60">
        <f t="shared" si="23"/>
        <v>11344.3</v>
      </c>
    </row>
    <row r="100" spans="1:13" ht="69.75" customHeight="1">
      <c r="A100" s="18"/>
      <c r="B100" s="20" t="s">
        <v>58</v>
      </c>
      <c r="C100" s="44" t="s">
        <v>215</v>
      </c>
      <c r="D100" s="32" t="s">
        <v>216</v>
      </c>
      <c r="E100" s="14" t="s">
        <v>168</v>
      </c>
      <c r="F100" s="29"/>
      <c r="G100" s="59">
        <v>1720.2</v>
      </c>
      <c r="H100" s="59">
        <v>1168.7</v>
      </c>
      <c r="I100" s="59">
        <v>1720.2</v>
      </c>
      <c r="J100" s="59">
        <v>1703.7</v>
      </c>
      <c r="K100" s="59">
        <v>1730.9</v>
      </c>
      <c r="L100" s="59">
        <v>2048</v>
      </c>
    </row>
    <row r="101" spans="1:13" ht="69.75" customHeight="1">
      <c r="A101" s="18"/>
      <c r="B101" s="20" t="s">
        <v>58</v>
      </c>
      <c r="C101" s="44" t="s">
        <v>174</v>
      </c>
      <c r="D101" s="32" t="s">
        <v>151</v>
      </c>
      <c r="E101" s="14" t="s">
        <v>168</v>
      </c>
      <c r="F101" s="29"/>
      <c r="G101" s="59">
        <v>9296.2999999999993</v>
      </c>
      <c r="H101" s="59">
        <v>8591.9</v>
      </c>
      <c r="I101" s="59">
        <v>9296.2999999999993</v>
      </c>
      <c r="J101" s="59">
        <v>9296.2999999999993</v>
      </c>
      <c r="K101" s="59">
        <v>9296.2999999999993</v>
      </c>
      <c r="L101" s="59">
        <v>9296.2999999999993</v>
      </c>
    </row>
    <row r="102" spans="1:13" ht="28.5" customHeight="1">
      <c r="A102" s="18"/>
      <c r="B102" s="20" t="s">
        <v>58</v>
      </c>
      <c r="C102" s="44" t="s">
        <v>214</v>
      </c>
      <c r="D102" s="32" t="s">
        <v>152</v>
      </c>
      <c r="E102" s="14" t="s">
        <v>117</v>
      </c>
      <c r="F102" s="29"/>
      <c r="G102" s="59">
        <v>62.4</v>
      </c>
      <c r="H102" s="59">
        <v>62.4</v>
      </c>
      <c r="I102" s="59">
        <v>62.4</v>
      </c>
      <c r="J102" s="59"/>
      <c r="K102" s="59"/>
      <c r="L102" s="59"/>
    </row>
    <row r="103" spans="1:13" ht="28.5" customHeight="1">
      <c r="A103" s="18"/>
      <c r="B103" s="20" t="s">
        <v>58</v>
      </c>
      <c r="C103" s="44" t="s">
        <v>217</v>
      </c>
      <c r="D103" s="32" t="s">
        <v>152</v>
      </c>
      <c r="E103" s="14" t="s">
        <v>199</v>
      </c>
      <c r="F103" s="29"/>
      <c r="G103" s="59">
        <v>2761.2</v>
      </c>
      <c r="H103" s="59">
        <v>2761.2</v>
      </c>
      <c r="I103" s="59">
        <v>2761.2</v>
      </c>
      <c r="J103" s="59"/>
      <c r="K103" s="59"/>
      <c r="L103" s="59"/>
    </row>
    <row r="104" spans="1:13" ht="12.75" customHeight="1">
      <c r="A104" s="18"/>
      <c r="B104" s="20"/>
      <c r="C104" s="43" t="s">
        <v>62</v>
      </c>
      <c r="D104" s="34" t="s">
        <v>63</v>
      </c>
      <c r="E104" s="45"/>
      <c r="F104" s="29"/>
      <c r="G104" s="92">
        <v>18852.5</v>
      </c>
      <c r="H104" s="92">
        <v>10527.7</v>
      </c>
      <c r="I104" s="92">
        <v>18852.5</v>
      </c>
      <c r="J104" s="92">
        <v>0</v>
      </c>
      <c r="K104" s="92">
        <v>0</v>
      </c>
      <c r="L104" s="92">
        <v>0</v>
      </c>
      <c r="M104" s="53"/>
    </row>
    <row r="105" spans="1:13" ht="12" customHeight="1">
      <c r="A105" s="18"/>
      <c r="B105" s="20"/>
      <c r="C105" s="43" t="s">
        <v>64</v>
      </c>
      <c r="D105" s="34" t="s">
        <v>65</v>
      </c>
      <c r="E105" s="46"/>
      <c r="F105" s="29"/>
      <c r="G105" s="84">
        <v>557.79999999999995</v>
      </c>
      <c r="H105" s="85">
        <v>557.79999999999995</v>
      </c>
      <c r="I105" s="85">
        <v>557.79999999999995</v>
      </c>
      <c r="J105" s="84">
        <v>0</v>
      </c>
      <c r="K105" s="84">
        <v>0</v>
      </c>
      <c r="L105" s="84">
        <v>0</v>
      </c>
      <c r="M105" s="52"/>
    </row>
    <row r="106" spans="1:13" ht="30.75" customHeight="1">
      <c r="A106" s="18"/>
      <c r="B106" s="20"/>
      <c r="C106" s="43" t="s">
        <v>66</v>
      </c>
      <c r="D106" s="34" t="s">
        <v>67</v>
      </c>
      <c r="E106" s="46"/>
      <c r="F106" s="21"/>
      <c r="G106" s="87">
        <v>-89.5</v>
      </c>
      <c r="H106" s="86">
        <v>-539</v>
      </c>
      <c r="I106" s="86">
        <v>-539</v>
      </c>
      <c r="J106" s="84">
        <v>0</v>
      </c>
      <c r="K106" s="84">
        <v>0</v>
      </c>
      <c r="L106" s="84">
        <v>0</v>
      </c>
      <c r="M106" s="52"/>
    </row>
    <row r="107" spans="1:13">
      <c r="B107" s="38"/>
      <c r="C107" s="38"/>
      <c r="D107" s="38"/>
      <c r="E107" s="47" t="s">
        <v>68</v>
      </c>
      <c r="F107" s="35"/>
      <c r="G107" s="56">
        <f t="shared" ref="G107:L107" si="24">G65+G13</f>
        <v>972406.5</v>
      </c>
      <c r="H107" s="56">
        <f t="shared" si="24"/>
        <v>771599.29999999981</v>
      </c>
      <c r="I107" s="56">
        <f t="shared" si="24"/>
        <v>984035.70000000007</v>
      </c>
      <c r="J107" s="56">
        <f t="shared" si="24"/>
        <v>737283.59999999986</v>
      </c>
      <c r="K107" s="56">
        <f t="shared" si="24"/>
        <v>589783.80000000005</v>
      </c>
      <c r="L107" s="56">
        <f t="shared" si="24"/>
        <v>616804.4</v>
      </c>
      <c r="M107" s="52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3">
      <c r="A109" s="36"/>
      <c r="B109" s="103" t="s">
        <v>69</v>
      </c>
      <c r="C109" s="103"/>
      <c r="D109" s="36"/>
      <c r="E109" s="36"/>
      <c r="F109" s="36"/>
      <c r="G109" s="36"/>
      <c r="H109" s="36"/>
      <c r="I109" s="36"/>
      <c r="J109" s="36"/>
      <c r="K109" s="36"/>
      <c r="L109" s="1"/>
    </row>
    <row r="110" spans="1:13" ht="16.5" customHeight="1">
      <c r="A110" s="36"/>
      <c r="B110" s="103" t="s">
        <v>81</v>
      </c>
      <c r="C110" s="103"/>
      <c r="D110" s="80" t="s">
        <v>90</v>
      </c>
      <c r="E110" s="114" t="s">
        <v>86</v>
      </c>
      <c r="F110" s="114"/>
      <c r="G110" s="114" t="s">
        <v>218</v>
      </c>
      <c r="H110" s="114"/>
      <c r="I110" s="36"/>
      <c r="J110" s="36"/>
      <c r="K110" s="36"/>
      <c r="L110" s="1"/>
    </row>
    <row r="111" spans="1:13">
      <c r="A111" s="36"/>
      <c r="B111" s="75"/>
      <c r="C111" s="75"/>
      <c r="D111" s="76" t="s">
        <v>82</v>
      </c>
      <c r="E111" s="102" t="s">
        <v>83</v>
      </c>
      <c r="F111" s="102"/>
      <c r="G111" s="102" t="s">
        <v>84</v>
      </c>
      <c r="H111" s="102"/>
      <c r="I111" s="36"/>
      <c r="J111" s="36"/>
      <c r="K111" s="36"/>
      <c r="L111" s="1"/>
    </row>
    <row r="112" spans="1:13">
      <c r="A112" s="36"/>
      <c r="B112" s="75"/>
      <c r="C112" s="75"/>
      <c r="D112" s="78"/>
      <c r="E112" s="79"/>
      <c r="F112" s="79"/>
      <c r="G112" s="79"/>
      <c r="H112" s="79"/>
      <c r="I112" s="36"/>
      <c r="J112" s="36"/>
      <c r="K112" s="36"/>
      <c r="L112" s="1"/>
    </row>
    <row r="113" spans="1:12">
      <c r="A113" s="36"/>
      <c r="B113" s="75"/>
      <c r="C113" s="103" t="s">
        <v>85</v>
      </c>
      <c r="D113" s="103"/>
      <c r="E113" s="36"/>
      <c r="F113" s="36"/>
      <c r="G113" s="36"/>
      <c r="H113" s="36"/>
      <c r="I113" s="36"/>
      <c r="J113" s="36"/>
      <c r="K113" s="36"/>
      <c r="L113" s="1"/>
    </row>
    <row r="114" spans="1:12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"/>
    </row>
    <row r="115" spans="1:1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1"/>
    </row>
    <row r="116" spans="1:1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1"/>
    </row>
  </sheetData>
  <mergeCells count="30">
    <mergeCell ref="C113:D113"/>
    <mergeCell ref="H10:H11"/>
    <mergeCell ref="I10:I11"/>
    <mergeCell ref="J10:L10"/>
    <mergeCell ref="A114:K114"/>
    <mergeCell ref="A10:A11"/>
    <mergeCell ref="B10:B11"/>
    <mergeCell ref="C10:D10"/>
    <mergeCell ref="E10:E11"/>
    <mergeCell ref="F10:F11"/>
    <mergeCell ref="G10:G11"/>
    <mergeCell ref="B109:C109"/>
    <mergeCell ref="B110:C110"/>
    <mergeCell ref="E110:F110"/>
    <mergeCell ref="E111:F111"/>
    <mergeCell ref="G110:H110"/>
    <mergeCell ref="G111:H111"/>
    <mergeCell ref="I6:J6"/>
    <mergeCell ref="I7:J7"/>
    <mergeCell ref="I8:J8"/>
    <mergeCell ref="K8:L8"/>
    <mergeCell ref="A9:B9"/>
    <mergeCell ref="I9:J9"/>
    <mergeCell ref="K9:L9"/>
    <mergeCell ref="I5:J5"/>
    <mergeCell ref="A1:L1"/>
    <mergeCell ref="A2:L2"/>
    <mergeCell ref="K3:L3"/>
    <mergeCell ref="I4:J4"/>
    <mergeCell ref="K4:L4"/>
  </mergeCells>
  <pageMargins left="0.51181102362204722" right="0.31496062992125984" top="0.55118110236220474" bottom="0.35433070866141736" header="0.31496062992125984" footer="0.31496062992125984"/>
  <pageSetup paperSize="9" scale="64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04.10.2017  для печати (2)</vt:lpstr>
      <vt:lpstr>'на 04.10.2017  для печати (2)'!Заголовки_для_печати</vt:lpstr>
      <vt:lpstr>'на 04.10.2017  для печати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2023-11-01T07:12:39Z</dcterms:modified>
</cp:coreProperties>
</file>