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6290" yWindow="0" windowWidth="1249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Q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<sst xmlns="http://schemas.openxmlformats.org/spreadsheetml/2006/main" count="317" uniqueCount="248">
  <si>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</si>
  <si>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</si>
  <si>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</si>
  <si>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</si>
  <si>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</si>
  <si>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</si>
  <si>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</si>
  <si>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</si>
  <si>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</si>
  <si>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</si>
  <si>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</si>
  <si>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</si>
  <si>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</si>
  <si>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</si>
  <si>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</si>
  <si>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</si>
  <si>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</si>
  <si>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</si>
  <si>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</si>
  <si>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</si>
  <si>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</si>
  <si>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</si>
  <si>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</si>
  <si>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</si>
  <si>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</si>
  <si>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</si>
  <si>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</si>
  <si>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</si>
  <si>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</si>
  <si>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</si>
  <si>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</si>
  <si>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</si>
  <si>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</si>
  <si>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</si>
  <si>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</si>
  <si>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</si>
  <si>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</si>
  <si>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</si>
  <si>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</si>
  <si>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</si>
  <si>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</si>
  <si>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</si>
  <si>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</si>
  <si>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</si>
  <si>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</si>
  <si>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</si>
  <si>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</si>
  <si>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</si>
  <si>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</si>
  <si>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</si>
  <si>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</si>
  <si>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</si>
  <si>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</si>
  <si>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</si>
  <si>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</si>
  <si>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</si>
  <si>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</si>
  <si>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</si>
  <si>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</si>
  <si>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</si>
  <si>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</si>
  <si>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</si>
  <si>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</si>
  <si>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</si>
  <si>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</si>
  <si>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</si>
  <si>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</si>
  <si>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</si>
  <si>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</si>
  <si>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</si>
  <si>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</si>
  <si>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</si>
  <si>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</si>
  <si>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</si>
  <si>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</si>
  <si>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</si>
  <si>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</si>
  <si>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</si>
  <si>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</si>
  <si>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</si>
  <si>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</si>
  <si>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</si>
  <si>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</si>
  <si>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</si>
  <si>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</si>
  <si>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</si>
  <si>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</si>
  <si>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</si>
  <si>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</si>
  <si>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</si>
  <si>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</si>
  <si>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</si>
  <si>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</si>
  <si>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</si>
  <si>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</si>
  <si>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</si>
  <si>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</si>
  <si>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</si>
  <si>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</si>
  <si>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</si>
  <si>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</si>
  <si>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</si>
  <si>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</si>
  <si>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</si>
  <si>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</si>
  <si>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</si>
  <si>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</si>
  <si>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</si>
  <si>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</si>
  <si>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</si>
  <si>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</si>
  <si>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</si>
  <si>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</si>
  <si>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</si>
  <si>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</si>
  <si>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</si>
  <si>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</si>
  <si>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</si>
  <si>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</si>
  <si>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</si>
  <si>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</si>
  <si>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</si>
  <si>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</si>
  <si>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</si>
  <si>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</si>
  <si>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</si>
  <si>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</si>
  <si>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</si>
  <si>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</si>
  <si>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</si>
  <si>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</si>
  <si>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</si>
  <si>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</si>
  <si>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</si>
  <si>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</si>
  <si>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</si>
  <si>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</si>
  <si>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</si>
  <si>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</si>
  <si>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</si>
  <si>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</si>
  <si>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</si>
  <si>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</si>
  <si>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</si>
  <si>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</si>
  <si>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</si>
  <si>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</si>
  <si>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</si>
  <si>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</si>
  <si>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</si>
  <si>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</si>
  <si>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</si>
  <si>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</si>
  <si>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</si>
  <si>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</si>
  <si>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</si>
  <si>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</si>
  <si>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</si>
  <si>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</si>
  <si>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</si>
  <si>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</si>
  <si>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</si>
  <si>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</si>
  <si>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</si>
  <si>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</si>
  <si>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</si>
  <si>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</si>
  <si>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</si>
  <si>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</si>
  <si>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</si>
  <si>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</si>
  <si>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</si>
  <si>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</si>
  <si>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</si>
  <si>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</si>
  <si>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</si>
  <si>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</si>
  <si>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</si>
  <si>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</si>
  <si>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</si>
  <si>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</si>
  <si>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</si>
  <si>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</si>
  <si>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</si>
  <si>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</si>
  <si>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</si>
  <si>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</si>
  <si>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</si>
  <si>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</si>
  <si>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</si>
  <si>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</si>
  <si>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</si>
  <si>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</si>
  <si>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</si>
  <si>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</si>
  <si>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</si>
  <si>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</si>
  <si>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</si>
  <si>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</si>
  <si>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</si>
  <si>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</si>
  <si>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</si>
  <si>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</si>
  <si>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</si>
  <si>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</si>
  <si>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</si>
  <si>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</si>
  <si>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</si>
  <si>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</si>
  <si>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</si>
  <si>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</si>
  <si>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</si>
  <si>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</si>
  <si>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</si>
  <si>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</si>
  <si>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</si>
  <si>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</si>
  <si>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</si>
  <si>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</si>
  <si>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</si>
  <si>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</si>
  <si>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</si>
  <si>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</si>
  <si>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</si>
  <si>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</si>
  <si>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</si>
  <si>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</si>
  <si>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</si>
  <si>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</si>
  <si>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</si>
  <si>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</si>
  <si>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</si>
  <si>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</si>
  <si>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</si>
  <si>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</si>
  <si>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</si>
  <si>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</si>
  <si>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</si>
  <si>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</si>
  <si>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</si>
  <si>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</si>
  <si>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</si>
  <si>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</si>
  <si>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</si>
  <si>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</si>
  <si>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</si>
  <si>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</si>
  <si>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11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</si>
</sst>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0" fontId="30" fillId="0" borderId="2" xfId="5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89" sqref="A189:XFD189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12" t="s">
        <v>247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13" t="s">
        <v>3</v>
      </c>
      <c r="B4" s="316" t="s">
        <v>245</v>
      </c>
      <c r="C4" s="301"/>
      <c r="D4" s="304" t="s">
        <v>216</v>
      </c>
      <c r="E4" s="304" t="s">
        <v>194</v>
      </c>
      <c r="F4" s="304" t="s">
        <v>195</v>
      </c>
      <c r="G4" s="304" t="s">
        <v>240</v>
      </c>
      <c r="H4" s="322" t="s">
        <v>197</v>
      </c>
      <c r="I4" s="319" t="s">
        <v>4</v>
      </c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14"/>
      <c r="B5" s="317"/>
      <c r="C5" s="302"/>
      <c r="D5" s="305"/>
      <c r="E5" s="305"/>
      <c r="F5" s="305"/>
      <c r="G5" s="305"/>
      <c r="H5" s="324"/>
      <c r="I5" s="310" t="s">
        <v>5</v>
      </c>
      <c r="J5" s="310" t="s">
        <v>6</v>
      </c>
      <c r="K5" s="310" t="s">
        <v>7</v>
      </c>
      <c r="L5" s="310" t="s">
        <v>8</v>
      </c>
      <c r="M5" s="310" t="s">
        <v>9</v>
      </c>
      <c r="N5" s="310" t="s">
        <v>10</v>
      </c>
      <c r="O5" s="310" t="s">
        <v>11</v>
      </c>
      <c r="P5" s="310" t="s">
        <v>12</v>
      </c>
      <c r="Q5" s="310" t="s">
        <v>13</v>
      </c>
      <c r="R5" s="310" t="s">
        <v>14</v>
      </c>
      <c r="S5" s="310" t="s">
        <v>15</v>
      </c>
      <c r="T5" s="310" t="s">
        <v>16</v>
      </c>
      <c r="U5" s="310" t="s">
        <v>17</v>
      </c>
      <c r="V5" s="310" t="s">
        <v>18</v>
      </c>
      <c r="W5" s="310" t="s">
        <v>19</v>
      </c>
      <c r="X5" s="310" t="s">
        <v>20</v>
      </c>
      <c r="Y5" s="310" t="s">
        <v>21</v>
      </c>
      <c r="Z5" s="322" t="s">
        <v>22</v>
      </c>
      <c r="AA5" s="310" t="s">
        <v>23</v>
      </c>
      <c r="AB5" s="310" t="s">
        <v>24</v>
      </c>
      <c r="AC5" s="310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15"/>
      <c r="B6" s="318"/>
      <c r="C6" s="303" t="s">
        <v>223</v>
      </c>
      <c r="D6" s="306"/>
      <c r="E6" s="306"/>
      <c r="F6" s="306"/>
      <c r="G6" s="306"/>
      <c r="H6" s="323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23"/>
      <c r="AA6" s="311"/>
      <c r="AB6" s="311"/>
      <c r="AC6" s="311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290636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0.94874413355537512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5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199">
        <v>4473</v>
      </c>
      <c r="C107" s="200"/>
      <c r="D107" s="200"/>
      <c r="E107" s="203">
        <f>SUM(I107:AC107)</f>
        <v>272.06999999999607</v>
      </c>
      <c r="F107" s="201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0">
        <v>159791</v>
      </c>
      <c r="C108" s="200">
        <v>161250</v>
      </c>
      <c r="D108" s="200"/>
      <c r="E108" s="203">
        <f t="shared" si="36"/>
        <v>160833.1</v>
      </c>
      <c r="F108" s="201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0">
        <v>9604</v>
      </c>
      <c r="C109" s="200">
        <v>7568</v>
      </c>
      <c r="D109" s="200"/>
      <c r="E109" s="203">
        <f t="shared" si="36"/>
        <v>7116.4</v>
      </c>
      <c r="F109" s="201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0"/>
      <c r="C110" s="200">
        <v>7568</v>
      </c>
      <c r="D110" s="200"/>
      <c r="E110" s="203">
        <f t="shared" si="36"/>
        <v>7433</v>
      </c>
      <c r="F110" s="201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0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0">
        <v>91564</v>
      </c>
      <c r="C112" s="200">
        <v>76549</v>
      </c>
      <c r="D112" s="200"/>
      <c r="E112" s="203">
        <f t="shared" si="36"/>
        <v>71913.299999999988</v>
      </c>
      <c r="F112" s="201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0"/>
      <c r="C113" s="200">
        <v>76549</v>
      </c>
      <c r="D113" s="200"/>
      <c r="E113" s="203"/>
      <c r="F113" s="201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0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0">
        <v>2593</v>
      </c>
      <c r="C115" s="200">
        <v>1010</v>
      </c>
      <c r="D115" s="200"/>
      <c r="E115" s="200">
        <f>SUM(I115:AC115)</f>
        <v>668</v>
      </c>
      <c r="F115" s="201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0"/>
      <c r="C116" s="200">
        <v>1010</v>
      </c>
      <c r="D116" s="200"/>
      <c r="E116" s="200"/>
      <c r="F116" s="201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0"/>
      <c r="C117" s="200"/>
      <c r="D117" s="200"/>
      <c r="E117" s="211" t="e">
        <f>E115/E116*100</f>
        <v>#DIV/0!</v>
      </c>
      <c r="F117" s="211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5">
        <f t="shared" si="52"/>
        <v>26.785714285714285</v>
      </c>
      <c r="J117" s="265">
        <f t="shared" si="52"/>
        <v>62.5</v>
      </c>
      <c r="K117" s="265">
        <f t="shared" si="52"/>
        <v>100</v>
      </c>
      <c r="L117" s="265">
        <f t="shared" si="52"/>
        <v>100</v>
      </c>
      <c r="M117" s="265" t="e">
        <f t="shared" si="52"/>
        <v>#DIV/0!</v>
      </c>
      <c r="N117" s="265" t="e">
        <f t="shared" si="52"/>
        <v>#DIV/0!</v>
      </c>
      <c r="O117" s="265" t="e">
        <f t="shared" si="52"/>
        <v>#DIV/0!</v>
      </c>
      <c r="P117" s="265" t="e">
        <f t="shared" si="52"/>
        <v>#DIV/0!</v>
      </c>
      <c r="Q117" s="265" t="e">
        <f t="shared" si="52"/>
        <v>#DIV/0!</v>
      </c>
      <c r="R117" s="265">
        <f t="shared" si="52"/>
        <v>100</v>
      </c>
      <c r="S117" s="265" t="e">
        <f t="shared" si="52"/>
        <v>#DIV/0!</v>
      </c>
      <c r="T117" s="265">
        <f t="shared" si="52"/>
        <v>0</v>
      </c>
      <c r="U117" s="265" t="e">
        <f t="shared" si="52"/>
        <v>#DIV/0!</v>
      </c>
      <c r="V117" s="265">
        <f t="shared" si="52"/>
        <v>0</v>
      </c>
      <c r="W117" s="265" t="e">
        <f t="shared" si="52"/>
        <v>#DIV/0!</v>
      </c>
      <c r="X117" s="265" t="e">
        <f t="shared" si="52"/>
        <v>#DIV/0!</v>
      </c>
      <c r="Y117" s="265">
        <f t="shared" si="52"/>
        <v>0</v>
      </c>
      <c r="Z117" s="265">
        <f t="shared" si="52"/>
        <v>100</v>
      </c>
      <c r="AA117" s="265" t="e">
        <f t="shared" si="52"/>
        <v>#DIV/0!</v>
      </c>
      <c r="AB117" s="265">
        <f t="shared" si="52"/>
        <v>100</v>
      </c>
      <c r="AC117" s="265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0">
        <v>200</v>
      </c>
      <c r="C118" s="200">
        <v>944</v>
      </c>
      <c r="D118" s="200"/>
      <c r="E118" s="200">
        <f t="shared" si="36"/>
        <v>590</v>
      </c>
      <c r="F118" s="201">
        <f t="shared" si="51"/>
        <v>2.95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1.0071779580493001</v>
      </c>
      <c r="G122" s="213" t="e">
        <f t="shared" si="55"/>
        <v>#DIV/0!</v>
      </c>
      <c r="H122" s="213" t="e">
        <f t="shared" si="55"/>
        <v>#DIV/0!</v>
      </c>
      <c r="I122" s="266">
        <f t="shared" si="55"/>
        <v>1.0031826939991082</v>
      </c>
      <c r="J122" s="266">
        <f t="shared" si="55"/>
        <v>1.0026501864904909</v>
      </c>
      <c r="K122" s="266">
        <f t="shared" si="55"/>
        <v>1.0032008768756584</v>
      </c>
      <c r="L122" s="266">
        <f t="shared" si="55"/>
        <v>1.0142718502026602</v>
      </c>
      <c r="M122" s="266">
        <f t="shared" si="55"/>
        <v>0.99997938824305399</v>
      </c>
      <c r="N122" s="266">
        <f t="shared" si="55"/>
        <v>1</v>
      </c>
      <c r="O122" s="266">
        <f t="shared" si="55"/>
        <v>1.0078071630721186</v>
      </c>
      <c r="P122" s="266">
        <f t="shared" si="55"/>
        <v>0.99997328439249922</v>
      </c>
      <c r="Q122" s="266">
        <f t="shared" si="55"/>
        <v>1.0084551055829867</v>
      </c>
      <c r="R122" s="266">
        <f t="shared" si="55"/>
        <v>1.0057405281285878</v>
      </c>
      <c r="S122" s="266">
        <f t="shared" si="55"/>
        <v>1</v>
      </c>
      <c r="T122" s="266">
        <f t="shared" si="55"/>
        <v>1.0019694085209743</v>
      </c>
      <c r="U122" s="266">
        <f t="shared" si="55"/>
        <v>1</v>
      </c>
      <c r="V122" s="266">
        <f t="shared" si="55"/>
        <v>1.0052119056517759</v>
      </c>
      <c r="W122" s="266">
        <f t="shared" si="55"/>
        <v>1.0120837808807734</v>
      </c>
      <c r="X122" s="266">
        <f t="shared" si="55"/>
        <v>1.0084062890834375</v>
      </c>
      <c r="Y122" s="266">
        <f t="shared" si="55"/>
        <v>1.0154883163571</v>
      </c>
      <c r="Z122" s="266">
        <f t="shared" si="55"/>
        <v>1.0193498452012384</v>
      </c>
      <c r="AA122" s="266">
        <f t="shared" si="55"/>
        <v>1</v>
      </c>
      <c r="AB122" s="266">
        <f t="shared" si="55"/>
        <v>1</v>
      </c>
      <c r="AC122" s="266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290636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0.94874413355537512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5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0.99189450225418163</v>
      </c>
      <c r="C127" s="201"/>
      <c r="D127" s="201"/>
      <c r="E127" s="201">
        <f>E126/E105</f>
        <v>0.99901427938069343</v>
      </c>
      <c r="F127" s="201">
        <f>F126/F105</f>
        <v>1.0071779580493001</v>
      </c>
      <c r="G127" s="201"/>
      <c r="H127" s="213"/>
      <c r="I127" s="266">
        <f t="shared" ref="I127:AC127" si="56">I126/I105</f>
        <v>0.97778282834324182</v>
      </c>
      <c r="J127" s="266">
        <f t="shared" si="56"/>
        <v>0.9999844912120559</v>
      </c>
      <c r="K127" s="266">
        <f t="shared" si="56"/>
        <v>1.0000108116152362</v>
      </c>
      <c r="L127" s="266">
        <f t="shared" si="56"/>
        <v>1</v>
      </c>
      <c r="M127" s="266">
        <f t="shared" si="56"/>
        <v>0.99997938824305399</v>
      </c>
      <c r="N127" s="266">
        <f t="shared" si="56"/>
        <v>1</v>
      </c>
      <c r="O127" s="266">
        <f t="shared" si="56"/>
        <v>1.0078071630721186</v>
      </c>
      <c r="P127" s="266">
        <f t="shared" si="56"/>
        <v>0.99997328439249922</v>
      </c>
      <c r="Q127" s="266">
        <f t="shared" si="56"/>
        <v>0.99998855149727339</v>
      </c>
      <c r="R127" s="266">
        <f t="shared" si="56"/>
        <v>1</v>
      </c>
      <c r="S127" s="266">
        <f t="shared" si="56"/>
        <v>1</v>
      </c>
      <c r="T127" s="266">
        <f t="shared" si="56"/>
        <v>1</v>
      </c>
      <c r="U127" s="266">
        <f t="shared" si="56"/>
        <v>1</v>
      </c>
      <c r="V127" s="266">
        <f t="shared" si="56"/>
        <v>1.0000095336285126</v>
      </c>
      <c r="W127" s="266">
        <f t="shared" si="56"/>
        <v>1</v>
      </c>
      <c r="X127" s="266">
        <f t="shared" si="56"/>
        <v>1.0084062890834375</v>
      </c>
      <c r="Y127" s="266">
        <f t="shared" si="56"/>
        <v>1.0000098338086341</v>
      </c>
      <c r="Z127" s="266">
        <f t="shared" si="56"/>
        <v>1</v>
      </c>
      <c r="AA127" s="266">
        <f t="shared" si="56"/>
        <v>1</v>
      </c>
      <c r="AB127" s="266">
        <f t="shared" si="56"/>
        <v>1</v>
      </c>
      <c r="AC127" s="266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0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0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0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199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0">
        <v>200</v>
      </c>
      <c r="C132" s="200">
        <v>944</v>
      </c>
      <c r="D132" s="200"/>
      <c r="E132" s="200">
        <f t="shared" si="36"/>
        <v>590</v>
      </c>
      <c r="F132" s="201">
        <f t="shared" si="57"/>
        <v>2.95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973093</v>
      </c>
      <c r="C133" s="200"/>
      <c r="D133" s="200"/>
      <c r="E133" s="222">
        <f t="shared" si="36"/>
        <v>780445.6</v>
      </c>
      <c r="F133" s="261">
        <f t="shared" si="57"/>
        <v>0.80202570566225428</v>
      </c>
      <c r="G133" s="261"/>
      <c r="H133" s="281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5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282">
        <v>58141</v>
      </c>
      <c r="X133" s="283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60" t="e">
        <f>I133/#REF!</f>
        <v>#REF!</v>
      </c>
      <c r="J134" s="260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199">
        <v>564260</v>
      </c>
      <c r="C135" s="200"/>
      <c r="D135" s="200"/>
      <c r="E135" s="203">
        <f t="shared" si="36"/>
        <v>480621.40000000008</v>
      </c>
      <c r="F135" s="201">
        <f t="shared" si="57"/>
        <v>0.85177294155176708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199">
        <v>30441</v>
      </c>
      <c r="C136" s="200"/>
      <c r="D136" s="200"/>
      <c r="E136" s="203">
        <f t="shared" si="36"/>
        <v>17880.25</v>
      </c>
      <c r="F136" s="201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199">
        <v>290686</v>
      </c>
      <c r="C137" s="200"/>
      <c r="D137" s="200"/>
      <c r="E137" s="203">
        <f t="shared" si="36"/>
        <v>201118.9</v>
      </c>
      <c r="F137" s="201">
        <f t="shared" si="57"/>
        <v>0.69187680177235911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0">
        <v>3607</v>
      </c>
      <c r="C138" s="200"/>
      <c r="D138" s="200"/>
      <c r="E138" s="200">
        <f t="shared" si="36"/>
        <v>997.44</v>
      </c>
      <c r="F138" s="201">
        <f t="shared" si="57"/>
        <v>0.27652897144441363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/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0">
        <v>1000</v>
      </c>
      <c r="C139" s="200"/>
      <c r="D139" s="200"/>
      <c r="E139" s="200">
        <f t="shared" si="36"/>
        <v>4390</v>
      </c>
      <c r="F139" s="201">
        <f t="shared" si="57"/>
        <v>4.3899999999999997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8"/>
      <c r="L143" s="268"/>
      <c r="M143" s="268"/>
      <c r="N143" s="268">
        <v>620</v>
      </c>
      <c r="O143" s="268"/>
      <c r="P143" s="268">
        <v>5400</v>
      </c>
      <c r="Q143" s="268">
        <v>1548</v>
      </c>
      <c r="R143" s="268">
        <v>959</v>
      </c>
      <c r="S143" s="268"/>
      <c r="T143" s="268">
        <v>5670</v>
      </c>
      <c r="U143" s="268"/>
      <c r="V143" s="268"/>
      <c r="W143" s="268"/>
      <c r="X143" s="268"/>
      <c r="Y143" s="268"/>
      <c r="Z143" s="268">
        <v>3265</v>
      </c>
      <c r="AA143" s="268"/>
      <c r="AB143" s="268"/>
      <c r="AC143" s="268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5">
        <f t="shared" ref="I144:AC144" si="58">I140/I133*100</f>
        <v>35.240184991391828</v>
      </c>
      <c r="J144" s="265">
        <f t="shared" si="58"/>
        <v>33.764483627204029</v>
      </c>
      <c r="K144" s="265">
        <f t="shared" si="58"/>
        <v>20.692239381403105</v>
      </c>
      <c r="L144" s="265">
        <f t="shared" si="58"/>
        <v>43.788259526261584</v>
      </c>
      <c r="M144" s="265">
        <f t="shared" si="58"/>
        <v>32.248430341082639</v>
      </c>
      <c r="N144" s="265">
        <f t="shared" si="58"/>
        <v>31.492918374953412</v>
      </c>
      <c r="O144" s="265">
        <f t="shared" si="58"/>
        <v>65.1511066524547</v>
      </c>
      <c r="P144" s="265">
        <f t="shared" si="58"/>
        <v>36.498043109994747</v>
      </c>
      <c r="Q144" s="265">
        <f t="shared" si="58"/>
        <v>20.234167538424401</v>
      </c>
      <c r="R144" s="265">
        <f t="shared" si="58"/>
        <v>25.844082157582175</v>
      </c>
      <c r="S144" s="265">
        <f t="shared" si="58"/>
        <v>20.96433203631647</v>
      </c>
      <c r="T144" s="265">
        <f t="shared" si="58"/>
        <v>42.994276533788536</v>
      </c>
      <c r="U144" s="265">
        <f t="shared" si="58"/>
        <v>46.296147162293899</v>
      </c>
      <c r="V144" s="265">
        <f t="shared" si="58"/>
        <v>51.227349334436532</v>
      </c>
      <c r="W144" s="265">
        <f t="shared" si="58"/>
        <v>57.681326430573954</v>
      </c>
      <c r="X144" s="265">
        <f t="shared" si="58"/>
        <v>37.054789682870918</v>
      </c>
      <c r="Y144" s="265">
        <f t="shared" si="58"/>
        <v>26.745603587192601</v>
      </c>
      <c r="Z144" s="265">
        <f t="shared" si="58"/>
        <v>46.024467309406141</v>
      </c>
      <c r="AA144" s="265">
        <f t="shared" si="58"/>
        <v>41.810857298047623</v>
      </c>
      <c r="AB144" s="265">
        <f t="shared" si="58"/>
        <v>36.337731239092491</v>
      </c>
      <c r="AC144" s="265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5">
        <v>28231.8</v>
      </c>
      <c r="J145" s="265"/>
      <c r="K145" s="265"/>
      <c r="L145" s="265">
        <v>34014</v>
      </c>
      <c r="M145" s="208">
        <v>4500</v>
      </c>
      <c r="N145" s="208">
        <v>34561</v>
      </c>
      <c r="O145" s="265"/>
      <c r="P145" s="208">
        <v>14890</v>
      </c>
      <c r="Q145" s="208">
        <v>30394</v>
      </c>
      <c r="R145" s="208">
        <v>9063.7999999999993</v>
      </c>
      <c r="S145" s="265"/>
      <c r="T145" s="265"/>
      <c r="U145" s="208">
        <v>24502</v>
      </c>
      <c r="V145" s="265"/>
      <c r="W145" s="265"/>
      <c r="X145" s="265"/>
      <c r="Y145" s="265"/>
      <c r="Z145" s="265">
        <v>11714</v>
      </c>
      <c r="AA145" s="265"/>
      <c r="AB145" s="265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5">
        <v>25822</v>
      </c>
      <c r="J146" s="265"/>
      <c r="K146" s="265"/>
      <c r="L146" s="265"/>
      <c r="M146" s="208">
        <v>3707</v>
      </c>
      <c r="N146" s="208">
        <v>29850</v>
      </c>
      <c r="O146" s="265"/>
      <c r="P146" s="208">
        <v>7980</v>
      </c>
      <c r="Q146" s="208">
        <v>18668</v>
      </c>
      <c r="R146" s="208">
        <v>4815.8500000000004</v>
      </c>
      <c r="S146" s="265"/>
      <c r="T146" s="265"/>
      <c r="U146" s="265"/>
      <c r="V146" s="265"/>
      <c r="W146" s="265"/>
      <c r="X146" s="265"/>
      <c r="Y146" s="265"/>
      <c r="Z146" s="265">
        <v>5425</v>
      </c>
      <c r="AA146" s="265"/>
      <c r="AB146" s="265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5">
        <v>710</v>
      </c>
      <c r="J147" s="265"/>
      <c r="K147" s="265"/>
      <c r="L147" s="265"/>
      <c r="M147" s="265"/>
      <c r="N147" s="208">
        <v>138</v>
      </c>
      <c r="O147" s="265"/>
      <c r="P147" s="208">
        <v>210</v>
      </c>
      <c r="Q147" s="208"/>
      <c r="R147" s="208"/>
      <c r="S147" s="265"/>
      <c r="T147" s="265"/>
      <c r="U147" s="265"/>
      <c r="V147" s="265"/>
      <c r="W147" s="265"/>
      <c r="X147" s="265"/>
      <c r="Y147" s="265"/>
      <c r="Z147" s="265">
        <v>0</v>
      </c>
      <c r="AA147" s="265"/>
      <c r="AB147" s="265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5">
        <v>662.9</v>
      </c>
      <c r="J148" s="265"/>
      <c r="K148" s="265"/>
      <c r="L148" s="265"/>
      <c r="M148" s="265"/>
      <c r="N148" s="208">
        <v>4573</v>
      </c>
      <c r="O148" s="265"/>
      <c r="P148" s="208">
        <v>5400</v>
      </c>
      <c r="Q148" s="208">
        <v>5825</v>
      </c>
      <c r="R148" s="208">
        <v>2444.65</v>
      </c>
      <c r="S148" s="265"/>
      <c r="T148" s="265"/>
      <c r="U148" s="265"/>
      <c r="V148" s="265"/>
      <c r="W148" s="265"/>
      <c r="X148" s="265"/>
      <c r="Y148" s="265"/>
      <c r="Z148" s="265">
        <v>5287.5</v>
      </c>
      <c r="AA148" s="265"/>
      <c r="AB148" s="265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33.481502635599171</v>
      </c>
      <c r="C151" s="211"/>
      <c r="D151" s="211"/>
      <c r="E151" s="211">
        <f>E133/E126*10</f>
        <v>28.30375949447884</v>
      </c>
      <c r="F151" s="201">
        <f t="shared" si="57"/>
        <v>0.84535511450985179</v>
      </c>
      <c r="G151" s="201"/>
      <c r="H151" s="265"/>
      <c r="I151" s="265">
        <f t="shared" ref="I151:AC151" si="59">I133/I126*10</f>
        <v>30.199816495055561</v>
      </c>
      <c r="J151" s="265">
        <f t="shared" si="59"/>
        <v>26.387504154204056</v>
      </c>
      <c r="K151" s="265">
        <f t="shared" si="59"/>
        <v>29.362121597557874</v>
      </c>
      <c r="L151" s="265">
        <f t="shared" si="59"/>
        <v>27.325941351944614</v>
      </c>
      <c r="M151" s="265">
        <f t="shared" si="59"/>
        <v>24.293517468824074</v>
      </c>
      <c r="N151" s="265">
        <f t="shared" si="59"/>
        <v>28.838609125597895</v>
      </c>
      <c r="O151" s="265">
        <f t="shared" si="59"/>
        <v>30.887963590587781</v>
      </c>
      <c r="P151" s="265">
        <f t="shared" si="59"/>
        <v>27.718588082901555</v>
      </c>
      <c r="Q151" s="265">
        <f t="shared" si="59"/>
        <v>28.454434437490459</v>
      </c>
      <c r="R151" s="265">
        <f t="shared" si="59"/>
        <v>25.149353120243529</v>
      </c>
      <c r="S151" s="265">
        <f t="shared" si="59"/>
        <v>24.21102213848328</v>
      </c>
      <c r="T151" s="265">
        <f t="shared" si="59"/>
        <v>26.099718272947648</v>
      </c>
      <c r="U151" s="265">
        <f t="shared" si="59"/>
        <v>28.190942764965946</v>
      </c>
      <c r="V151" s="265">
        <f t="shared" si="59"/>
        <v>28.97030983997276</v>
      </c>
      <c r="W151" s="265">
        <f t="shared" si="59"/>
        <v>30.852215441761743</v>
      </c>
      <c r="X151" s="265">
        <f t="shared" si="59"/>
        <v>27.593837758347284</v>
      </c>
      <c r="Y151" s="265">
        <f t="shared" si="59"/>
        <v>28.071314078925372</v>
      </c>
      <c r="Z151" s="265">
        <f t="shared" si="59"/>
        <v>23.430144267274109</v>
      </c>
      <c r="AA151" s="265">
        <f t="shared" si="59"/>
        <v>25.64144227793253</v>
      </c>
      <c r="AB151" s="265">
        <f t="shared" si="59"/>
        <v>32.533157703488371</v>
      </c>
      <c r="AC151" s="265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18">
        <f>B135/B128*10</f>
        <v>35.312376792184793</v>
      </c>
      <c r="C152" s="211"/>
      <c r="D152" s="211"/>
      <c r="E152" s="208">
        <f>E135/E128*10</f>
        <v>29.899598805811195</v>
      </c>
      <c r="F152" s="201">
        <f t="shared" si="57"/>
        <v>0.84671725672196796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18">
        <f>B135/B128*10</f>
        <v>35.312376792184793</v>
      </c>
      <c r="C153" s="218"/>
      <c r="D153" s="218"/>
      <c r="E153" s="219">
        <f>E136/E129*10</f>
        <v>25.125414535439269</v>
      </c>
      <c r="F153" s="201">
        <f t="shared" si="57"/>
        <v>0.71151864637443307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18">
        <f>B137/B130*10</f>
        <v>31.746756367131187</v>
      </c>
      <c r="C154" s="218"/>
      <c r="D154" s="218"/>
      <c r="E154" s="219">
        <f>E137/E130*10</f>
        <v>27.654218625174117</v>
      </c>
      <c r="F154" s="201">
        <f t="shared" si="57"/>
        <v>0.87108800361745764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18">
        <f>B138/B131*10</f>
        <v>13.9105283455457</v>
      </c>
      <c r="C155" s="211"/>
      <c r="D155" s="211"/>
      <c r="E155" s="203">
        <f>E138/E131*10</f>
        <v>14.931736526946109</v>
      </c>
      <c r="F155" s="201">
        <f t="shared" si="57"/>
        <v>1.0734126092146177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7">
        <f t="shared" si="63"/>
        <v>0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0">
        <f t="shared" ref="B156:C156" si="64">B139/B132*10</f>
        <v>50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1.4881355932203388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5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7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213.1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4518.6000000000004</v>
      </c>
      <c r="F165" s="201">
        <f>E165/B165</f>
        <v>0.87366589327146182</v>
      </c>
      <c r="G165" s="201">
        <f t="shared" si="47"/>
        <v>1.0030188679245284</v>
      </c>
      <c r="H165" s="202">
        <v>21</v>
      </c>
      <c r="I165" s="265">
        <v>68</v>
      </c>
      <c r="J165" s="297">
        <v>77</v>
      </c>
      <c r="K165" s="297">
        <v>662</v>
      </c>
      <c r="L165" s="297">
        <v>313</v>
      </c>
      <c r="M165" s="265">
        <v>4.5999999999999996</v>
      </c>
      <c r="N165" s="297">
        <v>141</v>
      </c>
      <c r="O165" s="297">
        <v>421</v>
      </c>
      <c r="P165" s="297">
        <v>649</v>
      </c>
      <c r="Q165" s="297">
        <v>244</v>
      </c>
      <c r="R165" s="297">
        <v>68</v>
      </c>
      <c r="S165" s="265">
        <v>213.1</v>
      </c>
      <c r="T165" s="298">
        <v>294</v>
      </c>
      <c r="U165" s="297">
        <v>13</v>
      </c>
      <c r="V165" s="297">
        <v>470</v>
      </c>
      <c r="W165" s="297">
        <v>120</v>
      </c>
      <c r="X165" s="297">
        <v>23</v>
      </c>
      <c r="Y165" s="297">
        <v>57</v>
      </c>
      <c r="Z165" s="265">
        <v>30.4</v>
      </c>
      <c r="AA165" s="297">
        <v>281</v>
      </c>
      <c r="AB165" s="297">
        <v>368</v>
      </c>
      <c r="AC165" s="265">
        <v>1.5</v>
      </c>
      <c r="AE165" s="42">
        <f t="shared" si="43"/>
        <v>5.0900721462399856E-3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0.99991148484177927</v>
      </c>
      <c r="F166" s="225">
        <f t="shared" ref="F166" si="71">F165/F164</f>
        <v>1.0032947893631892</v>
      </c>
      <c r="G166" s="201"/>
      <c r="H166" s="225"/>
      <c r="I166" s="269">
        <f>I165/I164</f>
        <v>1</v>
      </c>
      <c r="J166" s="269">
        <f t="shared" ref="J166:AC166" si="72">J165/J164</f>
        <v>1</v>
      </c>
      <c r="K166" s="269">
        <f t="shared" si="72"/>
        <v>1</v>
      </c>
      <c r="L166" s="269">
        <f t="shared" si="72"/>
        <v>1</v>
      </c>
      <c r="M166" s="269">
        <f t="shared" si="72"/>
        <v>1</v>
      </c>
      <c r="N166" s="269">
        <f t="shared" si="72"/>
        <v>1</v>
      </c>
      <c r="O166" s="269">
        <f t="shared" si="72"/>
        <v>1</v>
      </c>
      <c r="P166" s="269">
        <f t="shared" si="72"/>
        <v>1</v>
      </c>
      <c r="Q166" s="269">
        <f t="shared" si="72"/>
        <v>1</v>
      </c>
      <c r="R166" s="269">
        <f t="shared" si="72"/>
        <v>1</v>
      </c>
      <c r="S166" s="269">
        <f t="shared" si="72"/>
        <v>1</v>
      </c>
      <c r="T166" s="269">
        <f t="shared" si="72"/>
        <v>1</v>
      </c>
      <c r="U166" s="269">
        <f t="shared" si="72"/>
        <v>1</v>
      </c>
      <c r="V166" s="269">
        <f t="shared" si="72"/>
        <v>1</v>
      </c>
      <c r="W166" s="269">
        <f t="shared" si="72"/>
        <v>1</v>
      </c>
      <c r="X166" s="269">
        <f>X165/X164</f>
        <v>1</v>
      </c>
      <c r="Y166" s="269">
        <f t="shared" si="72"/>
        <v>1</v>
      </c>
      <c r="Z166" s="269">
        <f>Z165/Z164</f>
        <v>1</v>
      </c>
      <c r="AA166" s="269">
        <f t="shared" si="72"/>
        <v>1</v>
      </c>
      <c r="AB166" s="269">
        <f>AB165/AB164</f>
        <v>1</v>
      </c>
      <c r="AC166" s="269">
        <f t="shared" si="72"/>
        <v>1</v>
      </c>
      <c r="AE166" s="42">
        <f t="shared" si="43"/>
        <v>1.0000885229938474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0.3999999999996362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 t="shared" si="73"/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>
        <f t="shared" si="43"/>
        <v>0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124791</v>
      </c>
      <c r="C168" s="203"/>
      <c r="D168" s="200"/>
      <c r="E168" s="203">
        <f t="shared" si="36"/>
        <v>113561</v>
      </c>
      <c r="F168" s="201">
        <f>E168/B168</f>
        <v>0.9100095359440985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241.28190255220417</v>
      </c>
      <c r="C169" s="204"/>
      <c r="D169" s="227"/>
      <c r="E169" s="204">
        <f>E168/E165*10</f>
        <v>251.31899260832998</v>
      </c>
      <c r="F169" s="201">
        <f t="shared" ref="F169:F179" si="74">E169/B169</f>
        <v>1.0415990173732743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152.51055842327546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1.178132036296907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5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831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0.95365824308062574</v>
      </c>
      <c r="G174" s="201">
        <f t="shared" si="47"/>
        <v>0.96175970873786409</v>
      </c>
      <c r="H174" s="202">
        <v>17</v>
      </c>
      <c r="I174" s="265">
        <v>24</v>
      </c>
      <c r="J174" s="265">
        <v>51</v>
      </c>
      <c r="K174" s="265">
        <v>111.3</v>
      </c>
      <c r="L174" s="222">
        <v>0</v>
      </c>
      <c r="M174" s="265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5">
        <v>93.5</v>
      </c>
      <c r="U174" s="222"/>
      <c r="V174" s="265">
        <v>0.59</v>
      </c>
      <c r="W174" s="222">
        <v>10</v>
      </c>
      <c r="X174" s="296">
        <f>X170-X171</f>
        <v>30</v>
      </c>
      <c r="Y174" s="222"/>
      <c r="Z174" s="265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30859</v>
      </c>
      <c r="C177" s="203"/>
      <c r="D177" s="200"/>
      <c r="E177" s="203">
        <f>SUM(I177:AC177)</f>
        <v>32445.73</v>
      </c>
      <c r="F177" s="201">
        <f t="shared" si="74"/>
        <v>1.0514187109109174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7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60" t="e">
        <f t="shared" ref="I178:P178" si="79">I177/I176</f>
        <v>#DIV/0!</v>
      </c>
      <c r="J178" s="260" t="e">
        <f t="shared" si="79"/>
        <v>#DIV/0!</v>
      </c>
      <c r="K178" s="260" t="e">
        <f t="shared" si="79"/>
        <v>#DIV/0!</v>
      </c>
      <c r="L178" s="260" t="e">
        <f t="shared" si="79"/>
        <v>#DIV/0!</v>
      </c>
      <c r="M178" s="260" t="e">
        <f t="shared" si="79"/>
        <v>#DIV/0!</v>
      </c>
      <c r="N178" s="260" t="e">
        <f t="shared" si="79"/>
        <v>#DIV/0!</v>
      </c>
      <c r="O178" s="260" t="e">
        <f t="shared" si="79"/>
        <v>#DIV/0!</v>
      </c>
      <c r="P178" s="260" t="e">
        <f t="shared" si="79"/>
        <v>#DIV/0!</v>
      </c>
      <c r="Q178" s="260" t="e">
        <f t="shared" ref="Q178:R178" si="80">Q177/Q176</f>
        <v>#DIV/0!</v>
      </c>
      <c r="R178" s="260" t="e">
        <f t="shared" si="80"/>
        <v>#DIV/0!</v>
      </c>
      <c r="S178" s="260" t="e">
        <f>S177/S176</f>
        <v>#DIV/0!</v>
      </c>
      <c r="T178" s="260" t="e">
        <f t="shared" ref="T178:U178" si="81">T177/T176</f>
        <v>#DIV/0!</v>
      </c>
      <c r="U178" s="260" t="e">
        <f t="shared" si="81"/>
        <v>#DIV/0!</v>
      </c>
      <c r="V178" s="260" t="e">
        <f t="shared" ref="V178:AC178" si="82">V177/V176</f>
        <v>#DIV/0!</v>
      </c>
      <c r="W178" s="260" t="e">
        <f t="shared" si="82"/>
        <v>#DIV/0!</v>
      </c>
      <c r="X178" s="260" t="e">
        <f t="shared" si="82"/>
        <v>#DIV/0!</v>
      </c>
      <c r="Y178" s="260" t="e">
        <f t="shared" si="82"/>
        <v>#DIV/0!</v>
      </c>
      <c r="Z178" s="260" t="e">
        <f t="shared" si="82"/>
        <v>#DIV/0!</v>
      </c>
      <c r="AA178" s="260" t="e">
        <f t="shared" si="82"/>
        <v>#DIV/0!</v>
      </c>
      <c r="AB178" s="260" t="e">
        <f t="shared" si="82"/>
        <v>#DIV/0!</v>
      </c>
      <c r="AC178" s="260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371.34777376654631</v>
      </c>
      <c r="C179" s="231"/>
      <c r="D179" s="236"/>
      <c r="E179" s="231">
        <f>E177/E174*10</f>
        <v>409.41500839127309</v>
      </c>
      <c r="F179" s="201">
        <f t="shared" si="74"/>
        <v>1.1025110080467544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4"/>
      <c r="J181" s="271"/>
      <c r="K181" s="285">
        <v>564</v>
      </c>
      <c r="L181" s="271"/>
      <c r="M181" s="271">
        <v>28</v>
      </c>
      <c r="N181" s="271">
        <v>10</v>
      </c>
      <c r="O181" s="271"/>
      <c r="P181" s="271">
        <v>24</v>
      </c>
      <c r="Q181" s="271"/>
      <c r="R181" s="271">
        <v>3</v>
      </c>
      <c r="S181" s="271"/>
      <c r="T181" s="271"/>
      <c r="U181" s="271"/>
      <c r="V181" s="271"/>
      <c r="W181" s="286"/>
      <c r="X181" s="271"/>
      <c r="Y181" s="271">
        <v>12</v>
      </c>
      <c r="Z181" s="271"/>
      <c r="AA181" s="271"/>
      <c r="AB181" s="271">
        <v>51</v>
      </c>
      <c r="AC181" s="271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70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/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29493</v>
      </c>
      <c r="C187" s="239">
        <v>45354</v>
      </c>
      <c r="D187" s="240">
        <v>45354</v>
      </c>
      <c r="E187" s="240">
        <f t="shared" ref="E187:T187" si="93">E198+E201+E218+E204+E213+E207+E210+E221</f>
        <v>38296</v>
      </c>
      <c r="F187" s="201">
        <f>E187/B187</f>
        <v>1.2984776048553894</v>
      </c>
      <c r="G187" s="201">
        <f>E187/D187</f>
        <v>0.84437976804691983</v>
      </c>
      <c r="H187" s="240">
        <v>21</v>
      </c>
      <c r="I187" s="272">
        <f t="shared" si="93"/>
        <v>5270</v>
      </c>
      <c r="J187" s="272">
        <f t="shared" si="93"/>
        <v>1152.5</v>
      </c>
      <c r="K187" s="299">
        <f t="shared" si="93"/>
        <v>1591.5</v>
      </c>
      <c r="L187" s="272">
        <f t="shared" si="93"/>
        <v>2049</v>
      </c>
      <c r="M187" s="272">
        <f t="shared" si="93"/>
        <v>1120</v>
      </c>
      <c r="N187" s="299">
        <f t="shared" si="93"/>
        <v>5240</v>
      </c>
      <c r="O187" s="272">
        <f t="shared" si="93"/>
        <v>719</v>
      </c>
      <c r="P187" s="272">
        <f t="shared" si="93"/>
        <v>1785</v>
      </c>
      <c r="Q187" s="272">
        <f t="shared" si="93"/>
        <v>761</v>
      </c>
      <c r="R187" s="272">
        <f t="shared" si="93"/>
        <v>520</v>
      </c>
      <c r="S187" s="272">
        <f t="shared" si="93"/>
        <v>1765</v>
      </c>
      <c r="T187" s="272">
        <f t="shared" si="93"/>
        <v>263</v>
      </c>
      <c r="U187" s="272">
        <f t="shared" ref="U187:AC187" si="94">U198+U201+U218+U204+U213+U207+U210+U221</f>
        <v>2801</v>
      </c>
      <c r="V187" s="272">
        <f t="shared" si="94"/>
        <v>2482</v>
      </c>
      <c r="W187" s="272">
        <f t="shared" si="94"/>
        <v>2435</v>
      </c>
      <c r="X187" s="272">
        <f t="shared" si="94"/>
        <v>980</v>
      </c>
      <c r="Y187" s="272">
        <f>Y186-Y185</f>
        <v>2541</v>
      </c>
      <c r="Z187" s="272">
        <f t="shared" si="94"/>
        <v>307</v>
      </c>
      <c r="AA187" s="272">
        <f t="shared" si="94"/>
        <v>1322</v>
      </c>
      <c r="AB187" s="272">
        <f t="shared" si="94"/>
        <v>2435</v>
      </c>
      <c r="AC187" s="272">
        <f t="shared" si="94"/>
        <v>757</v>
      </c>
      <c r="AE187" s="42">
        <f t="shared" ref="AE187:AE261" si="95">X187/E187</f>
        <v>2.5590139962398162E-2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0.90776779576646838</v>
      </c>
      <c r="F188" s="242"/>
      <c r="G188" s="201"/>
      <c r="H188" s="242"/>
      <c r="I188" s="273">
        <f>I187/I186</f>
        <v>0.61486407653716024</v>
      </c>
      <c r="J188" s="273">
        <f t="shared" ref="J188:AC188" si="96">J187/J186</f>
        <v>0.98294243070362475</v>
      </c>
      <c r="K188" s="273">
        <f t="shared" si="96"/>
        <v>1</v>
      </c>
      <c r="L188" s="273">
        <f t="shared" si="96"/>
        <v>0.9601686972820993</v>
      </c>
      <c r="M188" s="273">
        <f t="shared" si="96"/>
        <v>0.72211476466795621</v>
      </c>
      <c r="N188" s="273">
        <f t="shared" si="96"/>
        <v>0.9509981851179673</v>
      </c>
      <c r="O188" s="273">
        <f t="shared" si="96"/>
        <v>1</v>
      </c>
      <c r="P188" s="273">
        <f t="shared" si="96"/>
        <v>0.94845908607863971</v>
      </c>
      <c r="Q188" s="273">
        <f t="shared" si="96"/>
        <v>0.94592914853946553</v>
      </c>
      <c r="R188" s="273">
        <f t="shared" si="96"/>
        <v>0.70844686648501365</v>
      </c>
      <c r="S188" s="273">
        <f t="shared" si="96"/>
        <v>0.84530651340996166</v>
      </c>
      <c r="T188" s="273">
        <f t="shared" si="96"/>
        <v>0.53238866396761131</v>
      </c>
      <c r="U188" s="273">
        <f t="shared" si="96"/>
        <v>0.69400396432111</v>
      </c>
      <c r="V188" s="273">
        <f t="shared" si="96"/>
        <v>0.91806916959496954</v>
      </c>
      <c r="W188" s="273">
        <f t="shared" si="96"/>
        <v>0.98383838383838385</v>
      </c>
      <c r="X188" s="273">
        <f t="shared" si="96"/>
        <v>0.93869731800766287</v>
      </c>
      <c r="Y188" s="273">
        <f t="shared" si="96"/>
        <v>0.95670180722891562</v>
      </c>
      <c r="Z188" s="273">
        <f t="shared" si="96"/>
        <v>0.58812260536398464</v>
      </c>
      <c r="AA188" s="273">
        <f t="shared" si="96"/>
        <v>1</v>
      </c>
      <c r="AB188" s="273">
        <f t="shared" si="96"/>
        <v>1</v>
      </c>
      <c r="AC188" s="273">
        <f t="shared" si="96"/>
        <v>1</v>
      </c>
      <c r="AE188" s="42">
        <f t="shared" si="95"/>
        <v>1.0340720637870606</v>
      </c>
      <c r="AF188" s="19"/>
      <c r="AG188" s="19"/>
      <c r="AH188" s="19"/>
      <c r="AI188" s="19"/>
      <c r="AR188" s="19"/>
      <c r="AS188" s="19"/>
    </row>
    <row r="189" spans="1:52" s="10" customFormat="1" ht="46.5" hidden="1" customHeight="1" x14ac:dyDescent="0.2">
      <c r="A189" s="173" t="s">
        <v>91</v>
      </c>
      <c r="B189" s="240"/>
      <c r="C189" s="241"/>
      <c r="D189" s="241"/>
      <c r="E189" s="243">
        <f>E186-E187</f>
        <v>3891</v>
      </c>
      <c r="F189" s="243">
        <f t="shared" ref="F189:G189" si="97">F186-F187</f>
        <v>-1.2984776048553894</v>
      </c>
      <c r="G189" s="243" t="e">
        <f t="shared" si="97"/>
        <v>#DIV/0!</v>
      </c>
      <c r="H189" s="243"/>
      <c r="I189" s="274">
        <f>I186-I184-I185-I187</f>
        <v>3301</v>
      </c>
      <c r="J189" s="274">
        <f t="shared" ref="J189:AC189" si="98">J186-J184-J185-J187</f>
        <v>20</v>
      </c>
      <c r="K189" s="274">
        <f t="shared" si="98"/>
        <v>0</v>
      </c>
      <c r="L189" s="274">
        <f t="shared" si="98"/>
        <v>0</v>
      </c>
      <c r="M189" s="274">
        <f t="shared" si="98"/>
        <v>0</v>
      </c>
      <c r="N189" s="274">
        <f t="shared" si="98"/>
        <v>0</v>
      </c>
      <c r="O189" s="274">
        <f t="shared" si="98"/>
        <v>0</v>
      </c>
      <c r="P189" s="274">
        <f t="shared" si="98"/>
        <v>97</v>
      </c>
      <c r="Q189" s="274">
        <f t="shared" si="98"/>
        <v>43.5</v>
      </c>
      <c r="R189" s="274">
        <f t="shared" si="98"/>
        <v>214</v>
      </c>
      <c r="S189" s="274">
        <f t="shared" si="98"/>
        <v>323</v>
      </c>
      <c r="T189" s="274">
        <f t="shared" si="98"/>
        <v>231</v>
      </c>
      <c r="U189" s="274">
        <f t="shared" si="98"/>
        <v>1235</v>
      </c>
      <c r="V189" s="274">
        <f t="shared" si="98"/>
        <v>221.5</v>
      </c>
      <c r="W189" s="274">
        <f t="shared" si="98"/>
        <v>0</v>
      </c>
      <c r="X189" s="274">
        <f t="shared" si="98"/>
        <v>64</v>
      </c>
      <c r="Y189" s="274">
        <f t="shared" si="98"/>
        <v>0</v>
      </c>
      <c r="Z189" s="274">
        <f t="shared" si="98"/>
        <v>215</v>
      </c>
      <c r="AA189" s="274">
        <f t="shared" si="98"/>
        <v>0</v>
      </c>
      <c r="AB189" s="274">
        <f t="shared" si="98"/>
        <v>0</v>
      </c>
      <c r="AC189" s="274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4">
        <v>32825</v>
      </c>
      <c r="C190" s="244"/>
      <c r="D190" s="244"/>
      <c r="E190" s="203">
        <f t="shared" si="78"/>
        <v>92938.73000000001</v>
      </c>
      <c r="F190" s="213">
        <f>E190/B190</f>
        <v>2.8313398324447832</v>
      </c>
      <c r="G190" s="201"/>
      <c r="H190" s="202">
        <v>21</v>
      </c>
      <c r="I190" s="250">
        <f>I199+I202+I205+I219+I208+I214+I211+I222</f>
        <v>7884.73</v>
      </c>
      <c r="J190" s="250">
        <f t="shared" ref="J190:AC190" si="99">J199+J202+J205+J219+J208+J214+J211+J222</f>
        <v>2272</v>
      </c>
      <c r="K190" s="250">
        <f t="shared" si="99"/>
        <v>32033</v>
      </c>
      <c r="L190" s="250">
        <f t="shared" si="99"/>
        <v>1941.4</v>
      </c>
      <c r="M190" s="250">
        <f t="shared" si="99"/>
        <v>1379</v>
      </c>
      <c r="N190" s="250">
        <f t="shared" si="99"/>
        <v>4398</v>
      </c>
      <c r="O190" s="250">
        <f t="shared" si="99"/>
        <v>428</v>
      </c>
      <c r="P190" s="250">
        <f t="shared" si="99"/>
        <v>1858</v>
      </c>
      <c r="Q190" s="250">
        <f t="shared" si="99"/>
        <v>450</v>
      </c>
      <c r="R190" s="250">
        <f t="shared" si="99"/>
        <v>370</v>
      </c>
      <c r="S190" s="250">
        <f t="shared" si="99"/>
        <v>1270</v>
      </c>
      <c r="T190" s="250">
        <f>T199+T202+T205+T219+T208+T214+T211+T222+259</f>
        <v>499</v>
      </c>
      <c r="U190" s="250">
        <f t="shared" si="99"/>
        <v>2872</v>
      </c>
      <c r="V190" s="250">
        <f t="shared" si="99"/>
        <v>3812.6</v>
      </c>
      <c r="W190" s="250">
        <f t="shared" si="99"/>
        <v>2123.8000000000002</v>
      </c>
      <c r="X190" s="250">
        <f t="shared" si="99"/>
        <v>759.5</v>
      </c>
      <c r="Y190" s="250">
        <f t="shared" si="99"/>
        <v>6250</v>
      </c>
      <c r="Z190" s="250">
        <f t="shared" si="99"/>
        <v>200</v>
      </c>
      <c r="AA190" s="250">
        <f t="shared" si="99"/>
        <v>1728.1</v>
      </c>
      <c r="AB190" s="250">
        <f t="shared" si="99"/>
        <v>18808.599999999999</v>
      </c>
      <c r="AC190" s="250">
        <f t="shared" si="99"/>
        <v>1601</v>
      </c>
      <c r="AE190" s="42">
        <f t="shared" si="95"/>
        <v>8.172050554166168E-3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11.129759603973824</v>
      </c>
      <c r="C197" s="231"/>
      <c r="D197" s="236"/>
      <c r="E197" s="231">
        <f>E190/E187*10</f>
        <v>24.268521516607482</v>
      </c>
      <c r="F197" s="201">
        <f>E197/B197</f>
        <v>2.1805072508432732</v>
      </c>
      <c r="G197" s="201"/>
      <c r="H197" s="238"/>
      <c r="I197" s="238">
        <f t="shared" ref="I197:AC197" si="100">I190/I187*10</f>
        <v>14.961537001897531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300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7.1954674220963177</v>
      </c>
      <c r="T197" s="238">
        <f t="shared" si="100"/>
        <v>18.973384030418249</v>
      </c>
      <c r="U197" s="238">
        <f t="shared" si="100"/>
        <v>10.253480899678687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0.31934372247178328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23581</v>
      </c>
      <c r="F198" s="201">
        <f t="shared" ref="F198:F219" si="101">E198/B198</f>
        <v>1.8200833590614387</v>
      </c>
      <c r="G198" s="201">
        <f>E198/D198</f>
        <v>0.83357488776556254</v>
      </c>
      <c r="H198" s="202">
        <v>20</v>
      </c>
      <c r="I198" s="271">
        <v>4607</v>
      </c>
      <c r="J198" s="271">
        <v>832</v>
      </c>
      <c r="K198" s="271">
        <v>557</v>
      </c>
      <c r="L198" s="271">
        <v>590</v>
      </c>
      <c r="M198" s="271">
        <v>285</v>
      </c>
      <c r="N198" s="271">
        <v>4312</v>
      </c>
      <c r="O198" s="271">
        <v>290</v>
      </c>
      <c r="P198" s="271">
        <v>1235</v>
      </c>
      <c r="Q198" s="271"/>
      <c r="R198" s="271">
        <v>20</v>
      </c>
      <c r="S198" s="271">
        <v>1765</v>
      </c>
      <c r="T198" s="271">
        <v>263</v>
      </c>
      <c r="U198" s="271">
        <v>1976</v>
      </c>
      <c r="V198" s="271">
        <v>1917</v>
      </c>
      <c r="W198" s="271">
        <v>1149</v>
      </c>
      <c r="X198" s="271">
        <v>439</v>
      </c>
      <c r="Y198" s="271">
        <v>50</v>
      </c>
      <c r="Z198" s="271">
        <v>307</v>
      </c>
      <c r="AA198" s="271">
        <v>1129</v>
      </c>
      <c r="AB198" s="271">
        <v>1668</v>
      </c>
      <c r="AC198" s="271">
        <v>190</v>
      </c>
      <c r="AE198" s="42">
        <f t="shared" si="95"/>
        <v>1.8616682922691998E-2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29658.329999999998</v>
      </c>
      <c r="F199" s="201">
        <f t="shared" si="101"/>
        <v>1.578494331789877</v>
      </c>
      <c r="G199" s="201"/>
      <c r="H199" s="202">
        <v>20</v>
      </c>
      <c r="I199" s="212">
        <v>6623.23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5">
        <v>926</v>
      </c>
      <c r="Q199" s="275"/>
      <c r="R199" s="212">
        <v>5</v>
      </c>
      <c r="S199" s="212">
        <v>1270</v>
      </c>
      <c r="T199" s="212">
        <v>240</v>
      </c>
      <c r="U199" s="275">
        <v>2390</v>
      </c>
      <c r="V199" s="275">
        <v>3172.6</v>
      </c>
      <c r="W199" s="275">
        <v>2052</v>
      </c>
      <c r="X199" s="275">
        <v>363.5</v>
      </c>
      <c r="Y199" s="275">
        <v>25</v>
      </c>
      <c r="Z199" s="275">
        <v>200</v>
      </c>
      <c r="AA199" s="275">
        <v>1672</v>
      </c>
      <c r="AB199" s="275">
        <v>2465</v>
      </c>
      <c r="AC199" s="275">
        <v>92</v>
      </c>
      <c r="AE199" s="42">
        <f t="shared" si="95"/>
        <v>1.2256253133605299E-2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12.577214706755438</v>
      </c>
      <c r="F200" s="201">
        <f t="shared" si="101"/>
        <v>0.86726485571729972</v>
      </c>
      <c r="G200" s="201"/>
      <c r="H200" s="231"/>
      <c r="I200" s="238">
        <f t="shared" ref="I200:J200" si="103">I199/I198*10</f>
        <v>14.376448882135879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12.095141700404859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0.6583478477073953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14</v>
      </c>
      <c r="I201" s="271">
        <v>40</v>
      </c>
      <c r="J201" s="271">
        <v>217</v>
      </c>
      <c r="K201" s="271">
        <v>60</v>
      </c>
      <c r="L201" s="271">
        <v>810</v>
      </c>
      <c r="M201" s="271">
        <v>546</v>
      </c>
      <c r="N201" s="271">
        <v>868</v>
      </c>
      <c r="O201" s="271">
        <v>408</v>
      </c>
      <c r="P201" s="271">
        <v>210</v>
      </c>
      <c r="Q201" s="271">
        <v>761</v>
      </c>
      <c r="R201" s="271">
        <v>308</v>
      </c>
      <c r="S201" s="271"/>
      <c r="T201" s="271"/>
      <c r="U201" s="271">
        <v>375</v>
      </c>
      <c r="V201" s="271">
        <v>350</v>
      </c>
      <c r="W201" s="271">
        <v>1160</v>
      </c>
      <c r="X201" s="221">
        <v>355</v>
      </c>
      <c r="Y201" s="271"/>
      <c r="Z201" s="271"/>
      <c r="AA201" s="271">
        <v>100</v>
      </c>
      <c r="AB201" s="271">
        <v>182</v>
      </c>
      <c r="AC201" s="271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6373</v>
      </c>
      <c r="C202" s="203"/>
      <c r="D202" s="200"/>
      <c r="E202" s="203">
        <f>SUM(I202:AC202)</f>
        <v>4168.9000000000005</v>
      </c>
      <c r="F202" s="201">
        <f t="shared" si="101"/>
        <v>0.65415032166954346</v>
      </c>
      <c r="G202" s="201"/>
      <c r="H202" s="202">
        <v>13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70">
        <v>340</v>
      </c>
      <c r="Q202" s="270">
        <v>450</v>
      </c>
      <c r="R202" s="226">
        <v>130</v>
      </c>
      <c r="S202" s="269"/>
      <c r="T202" s="270"/>
      <c r="U202" s="270">
        <v>241</v>
      </c>
      <c r="V202" s="270">
        <v>406</v>
      </c>
      <c r="W202" s="270"/>
      <c r="X202" s="226">
        <v>265</v>
      </c>
      <c r="Y202" s="269"/>
      <c r="Z202" s="270"/>
      <c r="AA202" s="270">
        <v>30</v>
      </c>
      <c r="AB202" s="270">
        <v>193.6</v>
      </c>
      <c r="AC202" s="269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7.7005799903334946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0.8020367499462433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7">
        <v>623</v>
      </c>
      <c r="J204" s="287">
        <v>20</v>
      </c>
      <c r="K204" s="287"/>
      <c r="L204" s="287"/>
      <c r="M204" s="221"/>
      <c r="N204" s="287"/>
      <c r="O204" s="287">
        <v>21</v>
      </c>
      <c r="P204" s="287"/>
      <c r="Q204" s="287"/>
      <c r="R204" s="287">
        <v>150</v>
      </c>
      <c r="S204" s="287"/>
      <c r="T204" s="287"/>
      <c r="U204" s="287"/>
      <c r="V204" s="287">
        <v>20</v>
      </c>
      <c r="W204" s="221">
        <v>102</v>
      </c>
      <c r="X204" s="221">
        <v>9</v>
      </c>
      <c r="Y204" s="221">
        <v>133</v>
      </c>
      <c r="Z204" s="287"/>
      <c r="AA204" s="287"/>
      <c r="AB204" s="287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9"/>
      <c r="K208" s="238"/>
      <c r="L208" s="269"/>
      <c r="M208" s="269"/>
      <c r="N208" s="269"/>
      <c r="O208" s="270"/>
      <c r="P208" s="270"/>
      <c r="Q208" s="270"/>
      <c r="R208" s="269"/>
      <c r="S208" s="269"/>
      <c r="T208" s="269"/>
      <c r="U208" s="270"/>
      <c r="V208" s="270"/>
      <c r="W208" s="270"/>
      <c r="X208" s="270"/>
      <c r="Y208" s="269"/>
      <c r="Z208" s="270"/>
      <c r="AA208" s="269"/>
      <c r="AB208" s="270"/>
      <c r="AC208" s="269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4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895</v>
      </c>
      <c r="C210" s="200"/>
      <c r="D210" s="200">
        <v>916</v>
      </c>
      <c r="E210" s="200">
        <f t="shared" si="78"/>
        <v>916.5</v>
      </c>
      <c r="F210" s="201">
        <f t="shared" si="101"/>
        <v>1.024022346368715</v>
      </c>
      <c r="G210" s="201">
        <f>E210/D210</f>
        <v>1.0005458515283843</v>
      </c>
      <c r="H210" s="202">
        <v>2</v>
      </c>
      <c r="I210" s="271"/>
      <c r="J210" s="271"/>
      <c r="K210" s="271">
        <v>616.5</v>
      </c>
      <c r="L210" s="271"/>
      <c r="M210" s="271"/>
      <c r="N210" s="271"/>
      <c r="O210" s="271"/>
      <c r="P210" s="271"/>
      <c r="Q210" s="271"/>
      <c r="R210" s="271"/>
      <c r="S210" s="271"/>
      <c r="T210" s="271"/>
      <c r="U210" s="271"/>
      <c r="V210" s="271"/>
      <c r="W210" s="271"/>
      <c r="X210" s="271"/>
      <c r="Y210" s="271"/>
      <c r="Z210" s="271"/>
      <c r="AA210" s="271"/>
      <c r="AB210" s="271">
        <v>300</v>
      </c>
      <c r="AC210" s="271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29965</v>
      </c>
      <c r="C211" s="203"/>
      <c r="D211" s="203"/>
      <c r="E211" s="203">
        <f t="shared" si="78"/>
        <v>46605</v>
      </c>
      <c r="F211" s="213">
        <f t="shared" si="101"/>
        <v>1.5553145336225596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334.80446927374305</v>
      </c>
      <c r="C212" s="249"/>
      <c r="D212" s="249"/>
      <c r="E212" s="231">
        <f t="shared" ref="E212:K212" si="116">E211/E210*10</f>
        <v>508.51063829787233</v>
      </c>
      <c r="F212" s="231">
        <f t="shared" si="116"/>
        <v>15.188287044104648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4856</v>
      </c>
      <c r="C213" s="200"/>
      <c r="D213" s="200">
        <v>4039</v>
      </c>
      <c r="E213" s="200">
        <f t="shared" si="78"/>
        <v>3773</v>
      </c>
      <c r="F213" s="201">
        <f t="shared" si="101"/>
        <v>0.77697693574958815</v>
      </c>
      <c r="G213" s="201">
        <f>E213/D213</f>
        <v>0.9341421143847487</v>
      </c>
      <c r="H213" s="202">
        <v>5</v>
      </c>
      <c r="I213" s="271"/>
      <c r="J213" s="271"/>
      <c r="K213" s="271">
        <v>358</v>
      </c>
      <c r="L213" s="271"/>
      <c r="M213" s="271"/>
      <c r="N213" s="271"/>
      <c r="O213" s="271"/>
      <c r="P213" s="271">
        <v>340</v>
      </c>
      <c r="Q213" s="271"/>
      <c r="R213" s="271"/>
      <c r="S213" s="271"/>
      <c r="T213" s="271"/>
      <c r="U213" s="271"/>
      <c r="V213" s="271"/>
      <c r="W213" s="271"/>
      <c r="X213" s="271"/>
      <c r="Y213" s="271">
        <v>2358</v>
      </c>
      <c r="Z213" s="271"/>
      <c r="AA213" s="271"/>
      <c r="AB213" s="271">
        <v>150</v>
      </c>
      <c r="AC213" s="271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8666</v>
      </c>
      <c r="F214" s="213">
        <f t="shared" si="101"/>
        <v>0.92299499414208119</v>
      </c>
      <c r="G214" s="201"/>
      <c r="H214" s="202">
        <v>5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/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19.33484349258649</v>
      </c>
      <c r="C215" s="231"/>
      <c r="D215" s="231"/>
      <c r="E215" s="231">
        <f t="shared" si="118"/>
        <v>22.968460111317253</v>
      </c>
      <c r="F215" s="231">
        <f t="shared" si="118"/>
        <v>11.879310075679687</v>
      </c>
      <c r="G215" s="201"/>
      <c r="H215" s="250">
        <v>5</v>
      </c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8"/>
      <c r="T215" s="238"/>
      <c r="U215" s="238"/>
      <c r="V215" s="238"/>
      <c r="W215" s="238"/>
      <c r="X215" s="238"/>
      <c r="Y215" s="238">
        <f t="shared" ref="Y215" si="121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19</v>
      </c>
      <c r="I216" s="271"/>
      <c r="J216" s="271">
        <v>402</v>
      </c>
      <c r="K216" s="271">
        <v>1301</v>
      </c>
      <c r="L216" s="271">
        <v>1096</v>
      </c>
      <c r="M216" s="271">
        <v>541</v>
      </c>
      <c r="N216" s="271">
        <v>300</v>
      </c>
      <c r="O216" s="271">
        <v>175</v>
      </c>
      <c r="P216" s="271">
        <v>1001</v>
      </c>
      <c r="Q216" s="271">
        <v>1077</v>
      </c>
      <c r="R216" s="271">
        <v>715</v>
      </c>
      <c r="S216" s="272">
        <v>660</v>
      </c>
      <c r="T216" s="271">
        <v>1281</v>
      </c>
      <c r="U216" s="271">
        <v>172</v>
      </c>
      <c r="V216" s="271">
        <v>181</v>
      </c>
      <c r="W216" s="271">
        <v>900</v>
      </c>
      <c r="X216" s="271">
        <v>2156</v>
      </c>
      <c r="Y216" s="271">
        <v>616</v>
      </c>
      <c r="Z216" s="271">
        <v>811</v>
      </c>
      <c r="AA216" s="271">
        <v>649</v>
      </c>
      <c r="AB216" s="271">
        <v>1325</v>
      </c>
      <c r="AC216" s="271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1267</v>
      </c>
      <c r="F218" s="201">
        <f t="shared" si="101"/>
        <v>1.8204022988505748</v>
      </c>
      <c r="G218" s="201"/>
      <c r="H218" s="202">
        <v>8</v>
      </c>
      <c r="I218" s="271"/>
      <c r="J218" s="271"/>
      <c r="K218" s="271"/>
      <c r="L218" s="271">
        <v>35</v>
      </c>
      <c r="M218" s="271">
        <v>289</v>
      </c>
      <c r="N218" s="271">
        <v>60</v>
      </c>
      <c r="O218" s="271"/>
      <c r="P218" s="271"/>
      <c r="Q218" s="271"/>
      <c r="R218" s="271">
        <v>42</v>
      </c>
      <c r="S218" s="271"/>
      <c r="T218" s="271"/>
      <c r="U218" s="271">
        <v>450</v>
      </c>
      <c r="V218" s="271">
        <v>120</v>
      </c>
      <c r="W218" s="271">
        <v>24</v>
      </c>
      <c r="X218" s="271">
        <v>90</v>
      </c>
      <c r="Y218" s="271"/>
      <c r="Z218" s="271"/>
      <c r="AA218" s="271">
        <v>22</v>
      </c>
      <c r="AB218" s="271">
        <v>135</v>
      </c>
      <c r="AC218" s="271"/>
      <c r="AE218" s="42">
        <f t="shared" si="95"/>
        <v>7.1033938437253349E-2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1201.4000000000001</v>
      </c>
      <c r="F219" s="213">
        <f t="shared" si="101"/>
        <v>1.3016251354279524</v>
      </c>
      <c r="G219" s="201"/>
      <c r="H219" s="202">
        <v>8</v>
      </c>
      <c r="I219" s="214"/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6.6588979523888786E-2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1"/>
      <c r="D220" s="252"/>
      <c r="E220" s="237">
        <f t="shared" ref="E220:F220" si="122">E219/E218*10</f>
        <v>9.4822415153906867</v>
      </c>
      <c r="F220" s="237">
        <f t="shared" si="122"/>
        <v>7.1502059531006701</v>
      </c>
      <c r="G220" s="201"/>
      <c r="H220" s="237"/>
      <c r="I220" s="224"/>
      <c r="J220" s="224"/>
      <c r="K220" s="224"/>
      <c r="L220" s="224">
        <f>L219/L218*10</f>
        <v>6.4285714285714288</v>
      </c>
      <c r="M220" s="224">
        <f t="shared" ref="M220:R220" si="123">M219/M218*10</f>
        <v>14.567474048442905</v>
      </c>
      <c r="N220" s="224">
        <f t="shared" si="123"/>
        <v>11.166666666666668</v>
      </c>
      <c r="O220" s="224"/>
      <c r="P220" s="224"/>
      <c r="Q220" s="224"/>
      <c r="R220" s="224">
        <f t="shared" si="123"/>
        <v>1.1904761904761905</v>
      </c>
      <c r="S220" s="224"/>
      <c r="T220" s="224"/>
      <c r="U220" s="224">
        <f t="shared" ref="U220:AB220" si="124">U219/U218*10</f>
        <v>5.3555555555555561</v>
      </c>
      <c r="V220" s="224">
        <f t="shared" si="124"/>
        <v>10.833333333333332</v>
      </c>
      <c r="W220" s="224">
        <f t="shared" si="124"/>
        <v>5.333333333333333</v>
      </c>
      <c r="X220" s="224">
        <f t="shared" si="124"/>
        <v>8.8888888888888893</v>
      </c>
      <c r="Y220" s="224"/>
      <c r="Z220" s="224"/>
      <c r="AA220" s="224">
        <f t="shared" si="124"/>
        <v>10.045454545454547</v>
      </c>
      <c r="AB220" s="224">
        <f t="shared" si="124"/>
        <v>14.814814814814813</v>
      </c>
      <c r="AC220" s="224"/>
      <c r="AE220" s="42">
        <f t="shared" si="95"/>
        <v>0.93742485618630123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3"/>
      <c r="C221" s="254"/>
      <c r="D221" s="254"/>
      <c r="E221" s="200">
        <f t="shared" si="78"/>
        <v>930.5</v>
      </c>
      <c r="F221" s="201"/>
      <c r="G221" s="201"/>
      <c r="H221" s="202">
        <v>5</v>
      </c>
      <c r="I221" s="286"/>
      <c r="J221" s="286">
        <v>83.5</v>
      </c>
      <c r="K221" s="286"/>
      <c r="L221" s="288">
        <v>614</v>
      </c>
      <c r="M221" s="288"/>
      <c r="N221" s="288"/>
      <c r="O221" s="288"/>
      <c r="P221" s="288"/>
      <c r="Q221" s="288"/>
      <c r="R221" s="288"/>
      <c r="S221" s="288"/>
      <c r="T221" s="288"/>
      <c r="U221" s="288"/>
      <c r="V221" s="288">
        <v>75</v>
      </c>
      <c r="W221" s="288"/>
      <c r="X221" s="288">
        <v>87</v>
      </c>
      <c r="Y221" s="288"/>
      <c r="Z221" s="286"/>
      <c r="AA221" s="286">
        <v>71</v>
      </c>
      <c r="AB221" s="286"/>
      <c r="AC221" s="286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5"/>
      <c r="C222" s="252"/>
      <c r="D222" s="252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5">E222/E221*10</f>
        <v>5.6700698549167114</v>
      </c>
      <c r="F223" s="246"/>
      <c r="G223" s="201"/>
      <c r="H223" s="219"/>
      <c r="I223" s="219"/>
      <c r="J223" s="219">
        <f t="shared" si="125"/>
        <v>1.317365269461078</v>
      </c>
      <c r="K223" s="219"/>
      <c r="L223" s="219">
        <f t="shared" si="125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5"/>
        <v>11</v>
      </c>
      <c r="W223" s="219"/>
      <c r="X223" s="219">
        <f t="shared" si="125"/>
        <v>4.0229885057471266</v>
      </c>
      <c r="Y223" s="219"/>
      <c r="Z223" s="219"/>
      <c r="AA223" s="258">
        <f t="shared" ref="AA223" si="126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7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7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7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7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6">
        <f>B226/B224*10</f>
        <v>10.737913486005091</v>
      </c>
      <c r="C228" s="256"/>
      <c r="D228" s="256"/>
      <c r="E228" s="256" t="e">
        <f>E226/E224*10</f>
        <v>#DIV/0!</v>
      </c>
      <c r="F228" s="201" t="e">
        <f t="shared" si="127"/>
        <v>#DIV/0!</v>
      </c>
      <c r="G228" s="201" t="e">
        <f t="shared" si="92"/>
        <v>#DIV/0!</v>
      </c>
      <c r="H228" s="224"/>
      <c r="I228" s="224" t="e">
        <f t="shared" ref="I228:O228" si="128">I226/I224*10</f>
        <v>#DIV/0!</v>
      </c>
      <c r="J228" s="224" t="e">
        <f t="shared" si="128"/>
        <v>#DIV/0!</v>
      </c>
      <c r="K228" s="224" t="e">
        <f t="shared" si="128"/>
        <v>#DIV/0!</v>
      </c>
      <c r="L228" s="224" t="e">
        <f t="shared" si="128"/>
        <v>#DIV/0!</v>
      </c>
      <c r="M228" s="224" t="e">
        <f t="shared" si="128"/>
        <v>#DIV/0!</v>
      </c>
      <c r="N228" s="224" t="e">
        <f t="shared" si="128"/>
        <v>#DIV/0!</v>
      </c>
      <c r="O228" s="224" t="e">
        <f t="shared" si="128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57">
        <f t="shared" ref="E229:AC229" si="129">E227/E225*10</f>
        <v>49.925858951175421</v>
      </c>
      <c r="F229" s="201">
        <f t="shared" si="127"/>
        <v>3.8404506885519556</v>
      </c>
      <c r="G229" s="201"/>
      <c r="H229" s="258"/>
      <c r="I229" s="258" t="e">
        <f t="shared" si="129"/>
        <v>#DIV/0!</v>
      </c>
      <c r="J229" s="258" t="e">
        <f t="shared" si="129"/>
        <v>#DIV/0!</v>
      </c>
      <c r="K229" s="258">
        <f t="shared" si="129"/>
        <v>16.666666666666668</v>
      </c>
      <c r="L229" s="258" t="e">
        <f t="shared" si="129"/>
        <v>#DIV/0!</v>
      </c>
      <c r="M229" s="258" t="e">
        <f t="shared" si="129"/>
        <v>#DIV/0!</v>
      </c>
      <c r="N229" s="258" t="e">
        <f t="shared" si="129"/>
        <v>#DIV/0!</v>
      </c>
      <c r="O229" s="258" t="e">
        <f t="shared" si="129"/>
        <v>#DIV/0!</v>
      </c>
      <c r="P229" s="258">
        <f t="shared" si="129"/>
        <v>211.36111111111114</v>
      </c>
      <c r="Q229" s="258">
        <f>Q227/Q225*10</f>
        <v>66.666666666666657</v>
      </c>
      <c r="R229" s="258" t="e">
        <f t="shared" si="129"/>
        <v>#DIV/0!</v>
      </c>
      <c r="S229" s="258">
        <f t="shared" si="129"/>
        <v>50</v>
      </c>
      <c r="T229" s="258">
        <f>T227/T225*10</f>
        <v>33.125</v>
      </c>
      <c r="U229" s="258" t="e">
        <f t="shared" si="129"/>
        <v>#DIV/0!</v>
      </c>
      <c r="V229" s="258" t="e">
        <f t="shared" si="129"/>
        <v>#DIV/0!</v>
      </c>
      <c r="W229" s="258" t="e">
        <f t="shared" si="129"/>
        <v>#DIV/0!</v>
      </c>
      <c r="X229" s="258">
        <f>X227/X225*10</f>
        <v>54.263565891472865</v>
      </c>
      <c r="Y229" s="258" t="e">
        <f t="shared" si="129"/>
        <v>#DIV/0!</v>
      </c>
      <c r="Z229" s="258" t="e">
        <f t="shared" si="129"/>
        <v>#DIV/0!</v>
      </c>
      <c r="AA229" s="258" t="e">
        <f t="shared" si="129"/>
        <v>#DIV/0!</v>
      </c>
      <c r="AB229" s="258">
        <f t="shared" si="129"/>
        <v>30</v>
      </c>
      <c r="AC229" s="258">
        <f t="shared" si="129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7"/>
        <v>1.0297709923664122</v>
      </c>
      <c r="G230" s="201">
        <f t="shared" si="92"/>
        <v>0.97753623188405803</v>
      </c>
      <c r="H230" s="202">
        <v>6</v>
      </c>
      <c r="I230" s="276"/>
      <c r="J230" s="276"/>
      <c r="K230" s="276"/>
      <c r="L230" s="276">
        <v>18</v>
      </c>
      <c r="M230" s="276"/>
      <c r="N230" s="276"/>
      <c r="O230" s="276"/>
      <c r="P230" s="289"/>
      <c r="Q230" s="289"/>
      <c r="R230" s="289"/>
      <c r="S230" s="289">
        <v>4</v>
      </c>
      <c r="T230" s="289"/>
      <c r="U230" s="289"/>
      <c r="V230" s="290">
        <v>38</v>
      </c>
      <c r="W230" s="289">
        <v>17.7</v>
      </c>
      <c r="X230" s="289">
        <v>3.2</v>
      </c>
      <c r="Y230" s="276"/>
      <c r="Z230" s="276"/>
      <c r="AA230" s="276">
        <v>54</v>
      </c>
      <c r="AB230" s="276"/>
      <c r="AC230" s="276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7"/>
        <v>1.1556379036527262</v>
      </c>
      <c r="G231" s="201"/>
      <c r="H231" s="202">
        <v>6</v>
      </c>
      <c r="I231" s="212"/>
      <c r="J231" s="212"/>
      <c r="K231" s="258"/>
      <c r="L231" s="212">
        <v>21</v>
      </c>
      <c r="M231" s="212"/>
      <c r="N231" s="212"/>
      <c r="O231" s="212"/>
      <c r="P231" s="258"/>
      <c r="Q231" s="258"/>
      <c r="R231" s="258"/>
      <c r="S231" s="258">
        <v>6</v>
      </c>
      <c r="T231" s="258"/>
      <c r="U231" s="258"/>
      <c r="V231" s="258">
        <v>68.400000000000006</v>
      </c>
      <c r="W231" s="258">
        <v>16.7</v>
      </c>
      <c r="X231" s="258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9">
        <f t="shared" ref="E232:V232" si="130">E231/E230*10</f>
        <v>16.182357301704965</v>
      </c>
      <c r="F232" s="259">
        <f t="shared" si="130"/>
        <v>11.222280606264427</v>
      </c>
      <c r="G232" s="201"/>
      <c r="H232" s="259"/>
      <c r="I232" s="258"/>
      <c r="J232" s="258"/>
      <c r="K232" s="258"/>
      <c r="L232" s="258">
        <f t="shared" si="130"/>
        <v>11.666666666666668</v>
      </c>
      <c r="M232" s="258"/>
      <c r="N232" s="258"/>
      <c r="O232" s="258"/>
      <c r="P232" s="258"/>
      <c r="Q232" s="258"/>
      <c r="R232" s="258"/>
      <c r="S232" s="258">
        <f t="shared" si="130"/>
        <v>15</v>
      </c>
      <c r="T232" s="258"/>
      <c r="U232" s="258"/>
      <c r="V232" s="258">
        <f t="shared" si="130"/>
        <v>18</v>
      </c>
      <c r="W232" s="258">
        <f t="shared" ref="W232:X232" si="131">W231/W230*10</f>
        <v>9.4350282485875709</v>
      </c>
      <c r="X232" s="258">
        <f t="shared" si="131"/>
        <v>15.625</v>
      </c>
      <c r="Y232" s="258"/>
      <c r="Z232" s="258"/>
      <c r="AA232" s="258">
        <f>AA231/AA230*10</f>
        <v>18.74074074074074</v>
      </c>
      <c r="AB232" s="258"/>
      <c r="AC232" s="258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7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2">B233/B236</f>
        <v>0.93457142857142861</v>
      </c>
      <c r="C234" s="216"/>
      <c r="D234" s="216"/>
      <c r="E234" s="216">
        <f t="shared" si="132"/>
        <v>0.97180681818181813</v>
      </c>
      <c r="F234" s="201">
        <f t="shared" si="127"/>
        <v>1.0398422083877601</v>
      </c>
      <c r="G234" s="201"/>
      <c r="H234" s="260"/>
      <c r="I234" s="260">
        <f>I233/I236</f>
        <v>1</v>
      </c>
      <c r="J234" s="260">
        <f t="shared" ref="J234:AC234" si="133">J233/J236</f>
        <v>0.88787878787878793</v>
      </c>
      <c r="K234" s="260">
        <f t="shared" si="133"/>
        <v>1</v>
      </c>
      <c r="L234" s="260">
        <f t="shared" si="133"/>
        <v>0.91206896551724137</v>
      </c>
      <c r="M234" s="260">
        <f t="shared" si="133"/>
        <v>0.90038461538461534</v>
      </c>
      <c r="N234" s="260">
        <f t="shared" si="133"/>
        <v>1</v>
      </c>
      <c r="O234" s="260">
        <f t="shared" si="133"/>
        <v>1</v>
      </c>
      <c r="P234" s="260">
        <f t="shared" si="133"/>
        <v>1</v>
      </c>
      <c r="Q234" s="260">
        <f t="shared" si="133"/>
        <v>1.1444186046511629</v>
      </c>
      <c r="R234" s="260">
        <f t="shared" si="133"/>
        <v>0.70454545454545459</v>
      </c>
      <c r="S234" s="260">
        <f t="shared" si="133"/>
        <v>0.73050000000000004</v>
      </c>
      <c r="T234" s="260">
        <f t="shared" si="133"/>
        <v>1</v>
      </c>
      <c r="U234" s="260">
        <f t="shared" si="133"/>
        <v>0.98450980392156862</v>
      </c>
      <c r="V234" s="260">
        <f t="shared" si="133"/>
        <v>0.91836734693877553</v>
      </c>
      <c r="W234" s="260">
        <f t="shared" si="133"/>
        <v>1</v>
      </c>
      <c r="X234" s="260">
        <f t="shared" si="133"/>
        <v>1.151764705882353</v>
      </c>
      <c r="Y234" s="260">
        <f t="shared" si="133"/>
        <v>0.9</v>
      </c>
      <c r="Z234" s="260">
        <f t="shared" si="133"/>
        <v>1.1639999999999999</v>
      </c>
      <c r="AA234" s="260">
        <f t="shared" si="133"/>
        <v>1</v>
      </c>
      <c r="AB234" s="260">
        <f t="shared" si="133"/>
        <v>1</v>
      </c>
      <c r="AC234" s="260">
        <f t="shared" si="133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7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7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4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4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4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4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79989.399999999994</v>
      </c>
      <c r="F241" s="201">
        <f t="shared" si="127"/>
        <v>0.8300583193242429</v>
      </c>
      <c r="G241" s="201">
        <f t="shared" si="92"/>
        <v>0.90897045454545444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5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7140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4.7406281332276527E-2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61">
        <f>B241/B236</f>
        <v>0.91777142857142857</v>
      </c>
      <c r="C242" s="261"/>
      <c r="D242" s="261"/>
      <c r="E242" s="213">
        <f t="shared" ref="E242" si="135">E241/E236</f>
        <v>0.90897045454545444</v>
      </c>
      <c r="F242" s="201">
        <f t="shared" si="127"/>
        <v>0.99041049464824438</v>
      </c>
      <c r="G242" s="201"/>
      <c r="H242" s="213"/>
      <c r="I242" s="266">
        <f>I241/I236</f>
        <v>0.69736842105263153</v>
      </c>
      <c r="J242" s="266">
        <f t="shared" ref="J242:AC242" si="136">J241/J236</f>
        <v>0.87727272727272732</v>
      </c>
      <c r="K242" s="266">
        <f t="shared" si="136"/>
        <v>1</v>
      </c>
      <c r="L242" s="266">
        <f t="shared" si="136"/>
        <v>0.93879310344827582</v>
      </c>
      <c r="M242" s="266">
        <f t="shared" si="136"/>
        <v>0.95192307692307687</v>
      </c>
      <c r="N242" s="266">
        <f t="shared" si="136"/>
        <v>0.76984126984126988</v>
      </c>
      <c r="O242" s="266">
        <f t="shared" si="136"/>
        <v>1.096774193548387</v>
      </c>
      <c r="P242" s="266">
        <f t="shared" si="136"/>
        <v>0.80666666666666664</v>
      </c>
      <c r="Q242" s="266">
        <f t="shared" si="136"/>
        <v>1.1444186046511629</v>
      </c>
      <c r="R242" s="266">
        <f t="shared" si="136"/>
        <v>0.69381818181818189</v>
      </c>
      <c r="S242" s="266">
        <f t="shared" si="136"/>
        <v>0.64849999999999997</v>
      </c>
      <c r="T242" s="266">
        <f t="shared" si="136"/>
        <v>1.0010204081632652</v>
      </c>
      <c r="U242" s="266">
        <f t="shared" si="136"/>
        <v>0.94019607843137254</v>
      </c>
      <c r="V242" s="266">
        <f t="shared" si="136"/>
        <v>0.92571428571428571</v>
      </c>
      <c r="W242" s="266">
        <f t="shared" si="136"/>
        <v>0.95199999999999996</v>
      </c>
      <c r="X242" s="266">
        <f t="shared" si="136"/>
        <v>1.1152941176470588</v>
      </c>
      <c r="Y242" s="266">
        <f t="shared" si="136"/>
        <v>0.72350000000000003</v>
      </c>
      <c r="Z242" s="266">
        <f t="shared" si="136"/>
        <v>1.1639999999999999</v>
      </c>
      <c r="AA242" s="266">
        <f t="shared" si="136"/>
        <v>1.0055000000000001</v>
      </c>
      <c r="AB242" s="266">
        <f t="shared" si="136"/>
        <v>0.90928571428571425</v>
      </c>
      <c r="AC242" s="266">
        <f t="shared" si="136"/>
        <v>0.86739130434782608</v>
      </c>
      <c r="AE242" s="42">
        <f t="shared" si="95"/>
        <v>1.2269861050706867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75722.5</v>
      </c>
      <c r="F243" s="201">
        <f t="shared" si="127"/>
        <v>0.85789950716592078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2915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7056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4.9721020832645513E-2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94.58218835873096</v>
      </c>
      <c r="F244" s="204"/>
      <c r="G244" s="204"/>
      <c r="H244" s="204"/>
      <c r="I244" s="208">
        <f t="shared" ref="I244:AC244" si="137">I243/I237*100</f>
        <v>68.493150684931507</v>
      </c>
      <c r="J244" s="208">
        <f t="shared" si="137"/>
        <v>99.473684210526315</v>
      </c>
      <c r="K244" s="208">
        <f t="shared" si="137"/>
        <v>100</v>
      </c>
      <c r="L244" s="208">
        <f t="shared" si="137"/>
        <v>96.759259259259252</v>
      </c>
      <c r="M244" s="208">
        <f t="shared" si="137"/>
        <v>97.058823529411768</v>
      </c>
      <c r="N244" s="208">
        <f t="shared" si="137"/>
        <v>78</v>
      </c>
      <c r="O244" s="208">
        <f t="shared" si="137"/>
        <v>126.7391304347826</v>
      </c>
      <c r="P244" s="208">
        <f t="shared" si="137"/>
        <v>89.960784313725497</v>
      </c>
      <c r="Q244" s="208">
        <f t="shared" si="137"/>
        <v>114.44186046511629</v>
      </c>
      <c r="R244" s="208">
        <f t="shared" si="137"/>
        <v>91.006944444444443</v>
      </c>
      <c r="S244" s="208">
        <f t="shared" si="137"/>
        <v>67.883435582822088</v>
      </c>
      <c r="T244" s="208">
        <f t="shared" si="137"/>
        <v>100.8131868131868</v>
      </c>
      <c r="U244" s="208">
        <f t="shared" si="137"/>
        <v>93.96039603960395</v>
      </c>
      <c r="V244" s="208">
        <f t="shared" si="137"/>
        <v>93.106382978723403</v>
      </c>
      <c r="W244" s="208">
        <f t="shared" si="137"/>
        <v>95.351351351351354</v>
      </c>
      <c r="X244" s="208">
        <f t="shared" si="137"/>
        <v>123.03921568627452</v>
      </c>
      <c r="Y244" s="208">
        <f t="shared" si="137"/>
        <v>72.350000000000009</v>
      </c>
      <c r="Z244" s="208">
        <f t="shared" si="137"/>
        <v>116.39999999999999</v>
      </c>
      <c r="AA244" s="208">
        <f t="shared" si="137"/>
        <v>106.27272727272728</v>
      </c>
      <c r="AB244" s="208">
        <f t="shared" si="137"/>
        <v>96.418604651162781</v>
      </c>
      <c r="AC244" s="208">
        <f t="shared" si="137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4002.2</v>
      </c>
      <c r="F245" s="201">
        <f t="shared" si="127"/>
        <v>0.5034847150584979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405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84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6.7462895407525867E-3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8">I245/I238*100</f>
        <v>100</v>
      </c>
      <c r="J246" s="208">
        <f t="shared" si="138"/>
        <v>13.333333333333334</v>
      </c>
      <c r="K246" s="208" t="e">
        <f t="shared" si="138"/>
        <v>#DIV/0!</v>
      </c>
      <c r="L246" s="208">
        <f t="shared" si="138"/>
        <v>55.000000000000007</v>
      </c>
      <c r="M246" s="208">
        <f t="shared" si="138"/>
        <v>0</v>
      </c>
      <c r="N246" s="208">
        <f t="shared" si="138"/>
        <v>56.666666666666664</v>
      </c>
      <c r="O246" s="208">
        <f t="shared" si="138"/>
        <v>50.625</v>
      </c>
      <c r="P246" s="208">
        <f t="shared" si="138"/>
        <v>24.444444444444443</v>
      </c>
      <c r="Q246" s="208" t="e">
        <f t="shared" si="138"/>
        <v>#DIV/0!</v>
      </c>
      <c r="R246" s="208">
        <f t="shared" si="138"/>
        <v>137.19999999999999</v>
      </c>
      <c r="S246" s="208">
        <f t="shared" si="138"/>
        <v>44.769230769230766</v>
      </c>
      <c r="T246" s="208">
        <f t="shared" si="138"/>
        <v>90.857142857142861</v>
      </c>
      <c r="U246" s="208" t="e">
        <f t="shared" si="138"/>
        <v>#DIV/0!</v>
      </c>
      <c r="V246" s="208">
        <f t="shared" si="138"/>
        <v>80</v>
      </c>
      <c r="W246" s="208">
        <f t="shared" si="138"/>
        <v>84</v>
      </c>
      <c r="X246" s="208">
        <f t="shared" si="138"/>
        <v>27</v>
      </c>
      <c r="Y246" s="208" t="e">
        <f t="shared" si="138"/>
        <v>#DIV/0!</v>
      </c>
      <c r="Z246" s="208" t="e">
        <f t="shared" si="138"/>
        <v>#DIV/0!</v>
      </c>
      <c r="AA246" s="208">
        <f t="shared" si="138"/>
        <v>37.6</v>
      </c>
      <c r="AB246" s="208">
        <f t="shared" si="138"/>
        <v>72.769230769230759</v>
      </c>
      <c r="AC246" s="208">
        <f t="shared" si="138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127</v>
      </c>
      <c r="F247" s="201"/>
      <c r="G247" s="201"/>
      <c r="H247" s="202">
        <v>3</v>
      </c>
      <c r="I247" s="207"/>
      <c r="J247" s="207"/>
      <c r="K247" s="207"/>
      <c r="L247" s="207"/>
      <c r="M247" s="207"/>
      <c r="N247" s="207"/>
      <c r="O247" s="207">
        <v>80</v>
      </c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39">I247/I239*100</f>
        <v>#DIV/0!</v>
      </c>
      <c r="J248" s="208" t="e">
        <f t="shared" si="139"/>
        <v>#DIV/0!</v>
      </c>
      <c r="K248" s="208" t="e">
        <f t="shared" si="139"/>
        <v>#DIV/0!</v>
      </c>
      <c r="L248" s="208" t="e">
        <f t="shared" si="139"/>
        <v>#DIV/0!</v>
      </c>
      <c r="M248" s="208" t="e">
        <f t="shared" si="139"/>
        <v>#DIV/0!</v>
      </c>
      <c r="N248" s="208" t="e">
        <f t="shared" si="139"/>
        <v>#DIV/0!</v>
      </c>
      <c r="O248" s="208" t="e">
        <f t="shared" si="139"/>
        <v>#DIV/0!</v>
      </c>
      <c r="P248" s="208" t="e">
        <f t="shared" si="139"/>
        <v>#DIV/0!</v>
      </c>
      <c r="Q248" s="208" t="e">
        <f t="shared" si="139"/>
        <v>#DIV/0!</v>
      </c>
      <c r="R248" s="208" t="e">
        <f t="shared" si="139"/>
        <v>#DIV/0!</v>
      </c>
      <c r="S248" s="208" t="e">
        <f t="shared" si="139"/>
        <v>#DIV/0!</v>
      </c>
      <c r="T248" s="208" t="e">
        <f t="shared" si="139"/>
        <v>#DIV/0!</v>
      </c>
      <c r="U248" s="208">
        <f t="shared" si="139"/>
        <v>0</v>
      </c>
      <c r="V248" s="208" t="e">
        <f t="shared" si="139"/>
        <v>#DIV/0!</v>
      </c>
      <c r="W248" s="208" t="e">
        <f t="shared" si="139"/>
        <v>#DIV/0!</v>
      </c>
      <c r="X248" s="208">
        <f t="shared" si="139"/>
        <v>0</v>
      </c>
      <c r="Y248" s="208" t="e">
        <f t="shared" si="139"/>
        <v>#DIV/0!</v>
      </c>
      <c r="Z248" s="208" t="e">
        <f t="shared" si="139"/>
        <v>#DIV/0!</v>
      </c>
      <c r="AA248" s="208" t="e">
        <f t="shared" si="139"/>
        <v>#DIV/0!</v>
      </c>
      <c r="AB248" s="208" t="e">
        <f t="shared" si="139"/>
        <v>#DIV/0!</v>
      </c>
      <c r="AC248" s="208" t="e">
        <f t="shared" si="139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2"/>
      <c r="V250" s="291">
        <v>25</v>
      </c>
      <c r="W250" s="291"/>
      <c r="X250" s="291">
        <v>5</v>
      </c>
      <c r="Y250" s="291"/>
      <c r="Z250" s="293"/>
      <c r="AA250" s="291"/>
      <c r="AB250" s="291"/>
      <c r="AC250" s="291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5" t="e">
        <f t="shared" ref="I252:AC252" si="140">I250/I240*100</f>
        <v>#DIV/0!</v>
      </c>
      <c r="J252" s="265" t="e">
        <f t="shared" si="140"/>
        <v>#DIV/0!</v>
      </c>
      <c r="K252" s="265" t="e">
        <f t="shared" si="140"/>
        <v>#DIV/0!</v>
      </c>
      <c r="L252" s="265" t="e">
        <f t="shared" si="140"/>
        <v>#DIV/0!</v>
      </c>
      <c r="M252" s="265" t="e">
        <f t="shared" si="140"/>
        <v>#DIV/0!</v>
      </c>
      <c r="N252" s="265" t="e">
        <f t="shared" si="140"/>
        <v>#DIV/0!</v>
      </c>
      <c r="O252" s="265" t="e">
        <f t="shared" si="140"/>
        <v>#DIV/0!</v>
      </c>
      <c r="P252" s="265" t="e">
        <f t="shared" si="140"/>
        <v>#DIV/0!</v>
      </c>
      <c r="Q252" s="265" t="e">
        <f t="shared" si="140"/>
        <v>#DIV/0!</v>
      </c>
      <c r="R252" s="265">
        <f t="shared" si="140"/>
        <v>0</v>
      </c>
      <c r="S252" s="265">
        <f t="shared" si="140"/>
        <v>0</v>
      </c>
      <c r="T252" s="265" t="e">
        <f t="shared" si="140"/>
        <v>#DIV/0!</v>
      </c>
      <c r="U252" s="265" t="e">
        <f t="shared" si="140"/>
        <v>#DIV/0!</v>
      </c>
      <c r="V252" s="265" t="e">
        <f t="shared" si="140"/>
        <v>#DIV/0!</v>
      </c>
      <c r="W252" s="265" t="e">
        <f t="shared" si="140"/>
        <v>#DIV/0!</v>
      </c>
      <c r="X252" s="265" t="e">
        <f t="shared" si="140"/>
        <v>#DIV/0!</v>
      </c>
      <c r="Y252" s="265" t="e">
        <f t="shared" si="140"/>
        <v>#DIV/0!</v>
      </c>
      <c r="Z252" s="265" t="e">
        <f t="shared" si="140"/>
        <v>#DIV/0!</v>
      </c>
      <c r="AA252" s="265" t="e">
        <f t="shared" si="140"/>
        <v>#DIV/0!</v>
      </c>
      <c r="AB252" s="265" t="e">
        <f t="shared" si="140"/>
        <v>#DIV/0!</v>
      </c>
      <c r="AC252" s="265" t="e">
        <f t="shared" si="140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1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2">
        <f>B253/B251</f>
        <v>1.0039966173557453</v>
      </c>
      <c r="C254" s="263"/>
      <c r="D254" s="263"/>
      <c r="E254" s="200">
        <f t="shared" si="78"/>
        <v>21.544572496332744</v>
      </c>
      <c r="F254" s="201">
        <f t="shared" si="141"/>
        <v>21.458809844474679</v>
      </c>
      <c r="G254" s="201" t="e">
        <f t="shared" si="92"/>
        <v>#DIV/0!</v>
      </c>
      <c r="H254" s="202"/>
      <c r="I254" s="277">
        <f t="shared" ref="I254:AC254" si="142">I253/I251</f>
        <v>0.64772727272727271</v>
      </c>
      <c r="J254" s="277">
        <f t="shared" si="142"/>
        <v>0.95380710659898482</v>
      </c>
      <c r="K254" s="277">
        <f t="shared" si="142"/>
        <v>0.82735533237685321</v>
      </c>
      <c r="L254" s="277">
        <f t="shared" si="142"/>
        <v>0.86269987699876993</v>
      </c>
      <c r="M254" s="277">
        <f t="shared" si="142"/>
        <v>0.89445509398139056</v>
      </c>
      <c r="N254" s="277">
        <f t="shared" si="142"/>
        <v>1.152852782343273</v>
      </c>
      <c r="O254" s="277">
        <f t="shared" si="142"/>
        <v>1.8826405867970659</v>
      </c>
      <c r="P254" s="277">
        <f t="shared" si="142"/>
        <v>1.0990888382687927</v>
      </c>
      <c r="Q254" s="277">
        <f t="shared" si="142"/>
        <v>1.1276355421686748</v>
      </c>
      <c r="R254" s="277">
        <f t="shared" si="142"/>
        <v>0.83945662241432539</v>
      </c>
      <c r="S254" s="277">
        <f t="shared" si="142"/>
        <v>0.57268722466960353</v>
      </c>
      <c r="T254" s="277">
        <f t="shared" si="142"/>
        <v>0.98747971249710176</v>
      </c>
      <c r="U254" s="277">
        <f t="shared" si="142"/>
        <v>1.0578276165347404</v>
      </c>
      <c r="V254" s="277">
        <f t="shared" si="142"/>
        <v>1.385984427141268</v>
      </c>
      <c r="W254" s="277">
        <f t="shared" si="142"/>
        <v>1.0462555066079295</v>
      </c>
      <c r="X254" s="277">
        <f t="shared" si="142"/>
        <v>1.0053789731051344</v>
      </c>
      <c r="Y254" s="277">
        <f t="shared" si="142"/>
        <v>1.0398706896551724</v>
      </c>
      <c r="Z254" s="277">
        <f t="shared" si="142"/>
        <v>1.033178500331785</v>
      </c>
      <c r="AA254" s="277">
        <f t="shared" si="142"/>
        <v>1.1379863618130766</v>
      </c>
      <c r="AB254" s="277">
        <f t="shared" si="142"/>
        <v>1</v>
      </c>
      <c r="AC254" s="277">
        <f t="shared" si="142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1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6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3">SUM(I257:AC257)</f>
        <v>0</v>
      </c>
      <c r="F257" s="201" t="e">
        <f t="shared" si="141"/>
        <v>#DIV/0!</v>
      </c>
      <c r="G257" s="201" t="e">
        <f t="shared" si="92"/>
        <v>#DIV/0!</v>
      </c>
      <c r="H257" s="202"/>
      <c r="I257" s="266"/>
      <c r="J257" s="266"/>
      <c r="K257" s="266"/>
      <c r="L257" s="266"/>
      <c r="M257" s="266"/>
      <c r="N257" s="266"/>
      <c r="O257" s="266"/>
      <c r="P257" s="266"/>
      <c r="Q257" s="266"/>
      <c r="R257" s="266"/>
      <c r="S257" s="266"/>
      <c r="T257" s="266"/>
      <c r="U257" s="266"/>
      <c r="V257" s="266"/>
      <c r="W257" s="266"/>
      <c r="X257" s="277"/>
      <c r="Y257" s="266"/>
      <c r="Z257" s="266"/>
      <c r="AA257" s="266"/>
      <c r="AB257" s="266"/>
      <c r="AC257" s="266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6"/>
      <c r="J258" s="266"/>
      <c r="K258" s="266"/>
      <c r="L258" s="266"/>
      <c r="M258" s="266"/>
      <c r="N258" s="266"/>
      <c r="O258" s="266"/>
      <c r="P258" s="266"/>
      <c r="Q258" s="266"/>
      <c r="R258" s="266"/>
      <c r="S258" s="266"/>
      <c r="T258" s="266"/>
      <c r="U258" s="266"/>
      <c r="V258" s="266"/>
      <c r="W258" s="266"/>
      <c r="X258" s="278">
        <v>1388</v>
      </c>
      <c r="Y258" s="266"/>
      <c r="Z258" s="266"/>
      <c r="AA258" s="266"/>
      <c r="AB258" s="266"/>
      <c r="AC258" s="266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3"/>
        <v>115620.5</v>
      </c>
      <c r="F260" s="201">
        <f t="shared" si="141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3"/>
        <v>106915.70431111111</v>
      </c>
      <c r="F261" s="201">
        <f t="shared" si="141"/>
        <v>1.0122374545260759</v>
      </c>
      <c r="G261" s="201" t="e">
        <f t="shared" ref="G261:G276" si="144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1"/>
        <v>1.0763806136888359</v>
      </c>
      <c r="G262" s="201" t="e">
        <f t="shared" si="144"/>
        <v>#DIV/0!</v>
      </c>
      <c r="H262" s="230"/>
      <c r="I262" s="226">
        <f>I260*0.45</f>
        <v>760.05000000000007</v>
      </c>
      <c r="J262" s="226">
        <f t="shared" ref="J262:AC262" si="145">J260*0.45</f>
        <v>1469.7</v>
      </c>
      <c r="K262" s="226">
        <f t="shared" si="145"/>
        <v>6142.5</v>
      </c>
      <c r="L262" s="226">
        <f t="shared" si="145"/>
        <v>3179.7000000000003</v>
      </c>
      <c r="M262" s="226">
        <f t="shared" si="145"/>
        <v>2009.25</v>
      </c>
      <c r="N262" s="226">
        <f t="shared" si="145"/>
        <v>2124</v>
      </c>
      <c r="O262" s="226">
        <f t="shared" si="145"/>
        <v>1769.4</v>
      </c>
      <c r="P262" s="226">
        <f t="shared" si="145"/>
        <v>5602.5</v>
      </c>
      <c r="Q262" s="226">
        <f t="shared" si="145"/>
        <v>1620</v>
      </c>
      <c r="R262" s="226">
        <f t="shared" si="145"/>
        <v>1725.75</v>
      </c>
      <c r="S262" s="226">
        <f t="shared" si="145"/>
        <v>1257.75</v>
      </c>
      <c r="T262" s="226">
        <f t="shared" si="145"/>
        <v>1854</v>
      </c>
      <c r="U262" s="226">
        <f t="shared" si="145"/>
        <v>3546</v>
      </c>
      <c r="V262" s="226">
        <f t="shared" si="145"/>
        <v>1263.1500000000001</v>
      </c>
      <c r="W262" s="226">
        <f t="shared" si="145"/>
        <v>1917.45</v>
      </c>
      <c r="X262" s="226">
        <f t="shared" si="145"/>
        <v>1842.9750000000001</v>
      </c>
      <c r="Y262" s="226">
        <f t="shared" si="145"/>
        <v>1602</v>
      </c>
      <c r="Z262" s="226">
        <f t="shared" si="145"/>
        <v>234</v>
      </c>
      <c r="AA262" s="226">
        <f t="shared" si="145"/>
        <v>2611.35</v>
      </c>
      <c r="AB262" s="226">
        <f t="shared" si="145"/>
        <v>5812.2</v>
      </c>
      <c r="AC262" s="226">
        <f t="shared" si="145"/>
        <v>3685.5</v>
      </c>
      <c r="AD262" s="56"/>
      <c r="AE262" s="42">
        <f t="shared" ref="AE262:AE279" si="146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2">
        <v>0.63300000000000001</v>
      </c>
      <c r="C263" s="262"/>
      <c r="D263" s="262"/>
      <c r="E263" s="264">
        <f t="shared" ref="E263" si="147">E260/E261</f>
        <v>1.0814173721716225</v>
      </c>
      <c r="F263" s="201">
        <f t="shared" si="141"/>
        <v>1.7084002719930844</v>
      </c>
      <c r="G263" s="201" t="e">
        <f t="shared" si="144"/>
        <v>#DIV/0!</v>
      </c>
      <c r="H263" s="264"/>
      <c r="I263" s="277">
        <f t="shared" ref="I263:AB263" si="148">I260/I261</f>
        <v>1.3984875248399204</v>
      </c>
      <c r="J263" s="277">
        <f t="shared" si="148"/>
        <v>1.0342971149887576</v>
      </c>
      <c r="K263" s="277">
        <f t="shared" si="148"/>
        <v>1.0170120072982469</v>
      </c>
      <c r="L263" s="277">
        <f t="shared" si="148"/>
        <v>0.73627175158903824</v>
      </c>
      <c r="M263" s="277">
        <f t="shared" si="148"/>
        <v>0.66259502067682308</v>
      </c>
      <c r="N263" s="277">
        <f t="shared" si="148"/>
        <v>1.0893380271288249</v>
      </c>
      <c r="O263" s="277">
        <f t="shared" si="148"/>
        <v>0.86280830987681956</v>
      </c>
      <c r="P263" s="277">
        <f t="shared" si="148"/>
        <v>1.7005848737096045</v>
      </c>
      <c r="Q263" s="277">
        <f t="shared" si="148"/>
        <v>0.69308531626111902</v>
      </c>
      <c r="R263" s="277">
        <f t="shared" si="148"/>
        <v>0.8783107850609756</v>
      </c>
      <c r="S263" s="277">
        <f t="shared" si="148"/>
        <v>0.84373283101797347</v>
      </c>
      <c r="T263" s="277">
        <f t="shared" si="148"/>
        <v>0.6900192401481331</v>
      </c>
      <c r="U263" s="277">
        <f t="shared" si="148"/>
        <v>1.8730686950320894</v>
      </c>
      <c r="V263" s="277">
        <f t="shared" si="148"/>
        <v>0.99964387464387483</v>
      </c>
      <c r="W263" s="277">
        <f t="shared" si="148"/>
        <v>0.75538573542412224</v>
      </c>
      <c r="X263" s="277">
        <f t="shared" si="148"/>
        <v>1.1254078933809639</v>
      </c>
      <c r="Y263" s="277">
        <f t="shared" si="148"/>
        <v>1.0364191008417349</v>
      </c>
      <c r="Z263" s="277">
        <f t="shared" si="148"/>
        <v>1.3793103448275863</v>
      </c>
      <c r="AA263" s="277">
        <f t="shared" si="148"/>
        <v>1.0025915687629579</v>
      </c>
      <c r="AB263" s="277">
        <f t="shared" si="148"/>
        <v>2.5982699658016495</v>
      </c>
      <c r="AC263" s="277">
        <f>AC260/AC261</f>
        <v>1.1918014151958676</v>
      </c>
      <c r="AE263" s="42">
        <f t="shared" si="146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1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6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1"/>
        <v>1.0279289087287111</v>
      </c>
      <c r="G265" s="201" t="e">
        <f t="shared" si="144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6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1"/>
        <v>1.129688525543564</v>
      </c>
      <c r="G266" s="201" t="e">
        <f t="shared" si="144"/>
        <v>#DIV/0!</v>
      </c>
      <c r="H266" s="230"/>
      <c r="I266" s="226">
        <f>I264*0.3</f>
        <v>162</v>
      </c>
      <c r="J266" s="226">
        <f t="shared" ref="J266:AC266" si="149">J264*0.3</f>
        <v>2733.9</v>
      </c>
      <c r="K266" s="226">
        <f t="shared" si="149"/>
        <v>8607</v>
      </c>
      <c r="L266" s="226">
        <f t="shared" si="149"/>
        <v>7902</v>
      </c>
      <c r="M266" s="226">
        <f>M264*0.3</f>
        <v>2757.9</v>
      </c>
      <c r="N266" s="226">
        <f t="shared" si="149"/>
        <v>3960</v>
      </c>
      <c r="O266" s="226">
        <f t="shared" si="149"/>
        <v>1899.3</v>
      </c>
      <c r="P266" s="226">
        <f t="shared" si="149"/>
        <v>7601.4</v>
      </c>
      <c r="Q266" s="226">
        <f t="shared" si="149"/>
        <v>5252.7</v>
      </c>
      <c r="R266" s="226">
        <f t="shared" si="149"/>
        <v>5418</v>
      </c>
      <c r="S266" s="226">
        <f t="shared" si="149"/>
        <v>3339</v>
      </c>
      <c r="T266" s="226">
        <f t="shared" si="149"/>
        <v>8287.5</v>
      </c>
      <c r="U266" s="226">
        <f t="shared" si="149"/>
        <v>930</v>
      </c>
      <c r="V266" s="226">
        <f t="shared" si="149"/>
        <v>985.8</v>
      </c>
      <c r="W266" s="226">
        <f t="shared" si="149"/>
        <v>4121.0999999999995</v>
      </c>
      <c r="X266" s="226">
        <f t="shared" si="149"/>
        <v>22777.23</v>
      </c>
      <c r="Y266" s="226">
        <f t="shared" si="149"/>
        <v>1710</v>
      </c>
      <c r="Z266" s="226">
        <f t="shared" si="149"/>
        <v>360</v>
      </c>
      <c r="AA266" s="226">
        <f t="shared" si="149"/>
        <v>2956.7999999999997</v>
      </c>
      <c r="AB266" s="226">
        <f t="shared" si="149"/>
        <v>23803.8</v>
      </c>
      <c r="AC266" s="226">
        <f t="shared" si="149"/>
        <v>6810</v>
      </c>
      <c r="AE266" s="42">
        <f t="shared" si="146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0">E264/E265</f>
        <v>1.3160886071704136</v>
      </c>
      <c r="F267" s="201">
        <f t="shared" si="141"/>
        <v>2.9575024880234015</v>
      </c>
      <c r="G267" s="201" t="e">
        <f t="shared" si="144"/>
        <v>#DIV/0!</v>
      </c>
      <c r="H267" s="216"/>
      <c r="I267" s="260">
        <f t="shared" ref="I267:AC267" si="151">I264/I265</f>
        <v>1.5649149922720247</v>
      </c>
      <c r="J267" s="260">
        <f t="shared" si="151"/>
        <v>1.0688745559062562</v>
      </c>
      <c r="K267" s="260">
        <f t="shared" si="151"/>
        <v>1.0279469724113222</v>
      </c>
      <c r="L267" s="260">
        <f t="shared" si="151"/>
        <v>1.3418237391747325</v>
      </c>
      <c r="M267" s="260">
        <f t="shared" si="151"/>
        <v>1.0027589670027179</v>
      </c>
      <c r="N267" s="260">
        <f t="shared" si="151"/>
        <v>1.165310198512358</v>
      </c>
      <c r="O267" s="260">
        <f t="shared" si="151"/>
        <v>8.4511291310105214</v>
      </c>
      <c r="P267" s="260">
        <f t="shared" si="151"/>
        <v>1.3951307964028552</v>
      </c>
      <c r="Q267" s="260">
        <f t="shared" si="151"/>
        <v>1.2221967344863347</v>
      </c>
      <c r="R267" s="260">
        <f t="shared" si="151"/>
        <v>1.2032555858775369</v>
      </c>
      <c r="S267" s="260">
        <f t="shared" si="151"/>
        <v>1.3865996912853518</v>
      </c>
      <c r="T267" s="260">
        <f t="shared" si="151"/>
        <v>1.6245221993531314</v>
      </c>
      <c r="U267" s="260">
        <f t="shared" si="151"/>
        <v>0.87348548887010424</v>
      </c>
      <c r="V267" s="260">
        <f t="shared" si="151"/>
        <v>1.0001948036136072</v>
      </c>
      <c r="W267" s="260">
        <f t="shared" si="151"/>
        <v>1.1265247077694696</v>
      </c>
      <c r="X267" s="260">
        <f>X264/X265</f>
        <v>1.1590713579653229</v>
      </c>
      <c r="Y267" s="260">
        <f t="shared" si="151"/>
        <v>1.0363636363636364</v>
      </c>
      <c r="Z267" s="260">
        <f t="shared" si="151"/>
        <v>2.6315789473684212</v>
      </c>
      <c r="AA267" s="260">
        <f t="shared" si="151"/>
        <v>1.3355556458934645</v>
      </c>
      <c r="AB267" s="260">
        <f t="shared" si="151"/>
        <v>2.024390866181911</v>
      </c>
      <c r="AC267" s="260">
        <f t="shared" si="151"/>
        <v>1</v>
      </c>
      <c r="AE267" s="42">
        <f t="shared" si="146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1"/>
        <v>1.3264016572460982</v>
      </c>
      <c r="G268" s="201"/>
      <c r="H268" s="230">
        <v>19</v>
      </c>
      <c r="I268" s="226"/>
      <c r="J268" s="279">
        <v>11500</v>
      </c>
      <c r="K268" s="226">
        <v>26949</v>
      </c>
      <c r="L268" s="280">
        <v>21802</v>
      </c>
      <c r="M268" s="280">
        <v>17400</v>
      </c>
      <c r="N268" s="279">
        <v>3000</v>
      </c>
      <c r="O268" s="279">
        <v>3700</v>
      </c>
      <c r="P268" s="226">
        <v>18550</v>
      </c>
      <c r="Q268" s="279">
        <v>26763</v>
      </c>
      <c r="R268" s="279">
        <v>23500</v>
      </c>
      <c r="S268" s="226">
        <v>7242</v>
      </c>
      <c r="T268" s="226">
        <v>31671</v>
      </c>
      <c r="U268" s="279">
        <v>3525</v>
      </c>
      <c r="V268" s="279">
        <v>1538.5</v>
      </c>
      <c r="W268" s="279">
        <v>21912</v>
      </c>
      <c r="X268" s="279">
        <v>52887.199999999997</v>
      </c>
      <c r="Y268" s="279">
        <v>10700</v>
      </c>
      <c r="Z268" s="279"/>
      <c r="AA268" s="226">
        <v>15290</v>
      </c>
      <c r="AB268" s="279">
        <v>39801</v>
      </c>
      <c r="AC268" s="226">
        <v>27876</v>
      </c>
      <c r="AE268" s="42">
        <f t="shared" si="146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1"/>
        <v>1.0289051581064639</v>
      </c>
      <c r="G269" s="201" t="e">
        <f t="shared" si="144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6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1"/>
        <v>1.3264016572460982</v>
      </c>
      <c r="G270" s="201" t="e">
        <f t="shared" si="144"/>
        <v>#DIV/0!</v>
      </c>
      <c r="H270" s="230"/>
      <c r="I270" s="226"/>
      <c r="J270" s="226">
        <f t="shared" ref="J270:AC270" si="152">J268*0.19</f>
        <v>2185</v>
      </c>
      <c r="K270" s="226">
        <f t="shared" si="152"/>
        <v>5120.3100000000004</v>
      </c>
      <c r="L270" s="226">
        <f t="shared" si="152"/>
        <v>4142.38</v>
      </c>
      <c r="M270" s="226">
        <f t="shared" si="152"/>
        <v>3306</v>
      </c>
      <c r="N270" s="226">
        <f t="shared" si="152"/>
        <v>570</v>
      </c>
      <c r="O270" s="226">
        <f t="shared" si="152"/>
        <v>703</v>
      </c>
      <c r="P270" s="226">
        <f t="shared" si="152"/>
        <v>3524.5</v>
      </c>
      <c r="Q270" s="226">
        <f t="shared" si="152"/>
        <v>5084.97</v>
      </c>
      <c r="R270" s="226">
        <f t="shared" si="152"/>
        <v>4465</v>
      </c>
      <c r="S270" s="226">
        <f t="shared" si="152"/>
        <v>1375.98</v>
      </c>
      <c r="T270" s="226">
        <f t="shared" si="152"/>
        <v>6017.49</v>
      </c>
      <c r="U270" s="226">
        <f t="shared" si="152"/>
        <v>669.75</v>
      </c>
      <c r="V270" s="226">
        <f t="shared" si="152"/>
        <v>292.315</v>
      </c>
      <c r="W270" s="226">
        <f t="shared" si="152"/>
        <v>4163.28</v>
      </c>
      <c r="X270" s="226">
        <f t="shared" si="152"/>
        <v>10048.567999999999</v>
      </c>
      <c r="Y270" s="226">
        <f t="shared" si="152"/>
        <v>2033</v>
      </c>
      <c r="Z270" s="226"/>
      <c r="AA270" s="226">
        <f t="shared" si="152"/>
        <v>2905.1</v>
      </c>
      <c r="AB270" s="226">
        <f t="shared" si="152"/>
        <v>7562.1900000000005</v>
      </c>
      <c r="AC270" s="226">
        <f t="shared" si="152"/>
        <v>5296.4400000000005</v>
      </c>
      <c r="AE270" s="42">
        <f t="shared" si="146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3">E268/E269</f>
        <v>1.3265673852571014</v>
      </c>
      <c r="F271" s="201">
        <f t="shared" si="141"/>
        <v>1.2891388937024375</v>
      </c>
      <c r="G271" s="201" t="e">
        <f t="shared" si="144"/>
        <v>#DIV/0!</v>
      </c>
      <c r="H271" s="216"/>
      <c r="I271" s="260" t="e">
        <f t="shared" si="153"/>
        <v>#DIV/0!</v>
      </c>
      <c r="J271" s="260">
        <f t="shared" ref="J271:AB271" si="154">J268/J269</f>
        <v>1.2139637499868048</v>
      </c>
      <c r="K271" s="260">
        <f t="shared" si="154"/>
        <v>0.75133285213823309</v>
      </c>
      <c r="L271" s="260">
        <f t="shared" si="154"/>
        <v>1.0521692968486076</v>
      </c>
      <c r="M271" s="260">
        <f t="shared" si="154"/>
        <v>2.4673564487764041</v>
      </c>
      <c r="N271" s="260">
        <f t="shared" si="154"/>
        <v>2.4233155264518351</v>
      </c>
      <c r="O271" s="260">
        <f t="shared" si="154"/>
        <v>1.2477620843697004</v>
      </c>
      <c r="P271" s="260">
        <f t="shared" si="154"/>
        <v>0.85005009414705746</v>
      </c>
      <c r="Q271" s="260">
        <f>Q268/Q269</f>
        <v>5.3242621471480192</v>
      </c>
      <c r="R271" s="260">
        <f t="shared" si="154"/>
        <v>2.4603826051996784</v>
      </c>
      <c r="S271" s="260">
        <f t="shared" si="154"/>
        <v>0.71050153049211218</v>
      </c>
      <c r="T271" s="260">
        <f t="shared" si="154"/>
        <v>1.7558968346620571</v>
      </c>
      <c r="U271" s="260">
        <f t="shared" si="154"/>
        <v>0.487551867219917</v>
      </c>
      <c r="V271" s="260">
        <f t="shared" si="154"/>
        <v>0.99617974617974625</v>
      </c>
      <c r="W271" s="260">
        <f t="shared" si="154"/>
        <v>3.1076296145718589</v>
      </c>
      <c r="X271" s="260">
        <f t="shared" si="154"/>
        <v>0.83045394546373486</v>
      </c>
      <c r="Y271" s="260">
        <f t="shared" si="154"/>
        <v>1.7444447337763136</v>
      </c>
      <c r="Z271" s="260">
        <f t="shared" si="154"/>
        <v>0</v>
      </c>
      <c r="AA271" s="260">
        <f t="shared" si="154"/>
        <v>1.6256445696666844</v>
      </c>
      <c r="AB271" s="260">
        <f t="shared" si="154"/>
        <v>1.8686646582417152</v>
      </c>
      <c r="AC271" s="260">
        <f t="shared" ref="AC271" si="155">AC268/AC269</f>
        <v>1.7578125</v>
      </c>
      <c r="AE271" s="42">
        <f t="shared" si="146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1"/>
        <v>0</v>
      </c>
      <c r="G272" s="201" t="e">
        <f t="shared" si="144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6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1"/>
        <v>0</v>
      </c>
      <c r="G273" s="201" t="e">
        <f t="shared" si="144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6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1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6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1"/>
        <v>#DIV/0!</v>
      </c>
      <c r="G275" s="201" t="e">
        <f t="shared" si="144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6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1"/>
        <v>#VALUE!</v>
      </c>
      <c r="G276" s="201" t="e">
        <f t="shared" si="144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6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6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7">J275+J273+J270+J266+J262</f>
        <v>6388.5999999999995</v>
      </c>
      <c r="K277" s="226">
        <f t="shared" si="157"/>
        <v>19869.810000000001</v>
      </c>
      <c r="L277" s="226">
        <f t="shared" si="157"/>
        <v>15224.080000000002</v>
      </c>
      <c r="M277" s="226">
        <f t="shared" si="157"/>
        <v>8073.15</v>
      </c>
      <c r="N277" s="226">
        <f t="shared" si="157"/>
        <v>6654</v>
      </c>
      <c r="O277" s="226">
        <f t="shared" si="157"/>
        <v>4371.7000000000007</v>
      </c>
      <c r="P277" s="226">
        <f t="shared" si="157"/>
        <v>16728.400000000001</v>
      </c>
      <c r="Q277" s="226">
        <f t="shared" si="157"/>
        <v>11957.67</v>
      </c>
      <c r="R277" s="226">
        <f t="shared" si="157"/>
        <v>11608.75</v>
      </c>
      <c r="S277" s="226">
        <f t="shared" si="157"/>
        <v>5972.73</v>
      </c>
      <c r="T277" s="226">
        <f t="shared" si="157"/>
        <v>16158.99</v>
      </c>
      <c r="U277" s="226">
        <f t="shared" si="157"/>
        <v>5145.75</v>
      </c>
      <c r="V277" s="226">
        <f t="shared" si="157"/>
        <v>2541.2650000000003</v>
      </c>
      <c r="W277" s="226">
        <f t="shared" si="157"/>
        <v>10201.83</v>
      </c>
      <c r="X277" s="226">
        <f t="shared" si="157"/>
        <v>34668.772999999994</v>
      </c>
      <c r="Y277" s="226">
        <f t="shared" si="157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8">AD275+AD273+AD270+AD266+AD262</f>
        <v>0</v>
      </c>
      <c r="AE277" s="42">
        <f t="shared" si="146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6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6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7">
        <f>I277/I278*10</f>
        <v>28.502318392581145</v>
      </c>
      <c r="J279" s="287">
        <f>J277/J278*10</f>
        <v>29.223731759754813</v>
      </c>
      <c r="K279" s="287">
        <f t="shared" ref="K279:Z279" si="159">K277/K278*10</f>
        <v>29.575651578524337</v>
      </c>
      <c r="L279" s="287">
        <f>L277/L278*10</f>
        <v>20.939522728835712</v>
      </c>
      <c r="M279" s="287">
        <f t="shared" si="159"/>
        <v>30.107965987916764</v>
      </c>
      <c r="N279" s="287">
        <f t="shared" si="159"/>
        <v>25.082931242460795</v>
      </c>
      <c r="O279" s="287">
        <f t="shared" si="159"/>
        <v>43.573208412239623</v>
      </c>
      <c r="P279" s="287">
        <f t="shared" si="159"/>
        <v>27.72448539891942</v>
      </c>
      <c r="Q279" s="287">
        <f>Q277/Q278*10</f>
        <v>37.590914806664571</v>
      </c>
      <c r="R279" s="287">
        <f t="shared" si="159"/>
        <v>36.867219258130078</v>
      </c>
      <c r="S279" s="287">
        <f>S277/S278*10</f>
        <v>28.126818931010121</v>
      </c>
      <c r="T279" s="287">
        <f t="shared" si="159"/>
        <v>37.527555214937649</v>
      </c>
      <c r="U279" s="287">
        <f t="shared" si="159"/>
        <v>24.791626517633457</v>
      </c>
      <c r="V279" s="287">
        <f t="shared" si="159"/>
        <v>20.111308958531183</v>
      </c>
      <c r="W279" s="287">
        <f t="shared" si="159"/>
        <v>40.994253797315764</v>
      </c>
      <c r="X279" s="287">
        <f>X277/X278*10</f>
        <v>33.343373887953831</v>
      </c>
      <c r="Y279" s="287">
        <f t="shared" si="159"/>
        <v>40.544640825305329</v>
      </c>
      <c r="Z279" s="287">
        <f t="shared" si="159"/>
        <v>20.91549295774648</v>
      </c>
      <c r="AA279" s="287">
        <f>AA277/AA278*10</f>
        <v>39.038240036857864</v>
      </c>
      <c r="AB279" s="287">
        <f>AB277/AB278*10</f>
        <v>48.48675613286904</v>
      </c>
      <c r="AC279" s="287">
        <f t="shared" ref="AC279:AD279" si="160">AC277/AC278*10</f>
        <v>30.538250309405942</v>
      </c>
      <c r="AD279" s="59" t="e">
        <f t="shared" si="160"/>
        <v>#DIV/0!</v>
      </c>
      <c r="AE279" s="42">
        <f t="shared" si="146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6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6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6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6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6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6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6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6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6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09"/>
      <c r="B290" s="309"/>
      <c r="C290" s="309"/>
      <c r="D290" s="309"/>
      <c r="E290" s="309"/>
      <c r="F290" s="309"/>
      <c r="G290" s="309"/>
      <c r="H290" s="309"/>
      <c r="I290" s="309"/>
      <c r="J290" s="309"/>
      <c r="K290" s="309"/>
      <c r="L290" s="309"/>
      <c r="M290" s="309"/>
      <c r="N290" s="309"/>
      <c r="O290" s="309"/>
      <c r="P290" s="309"/>
      <c r="Q290" s="309"/>
      <c r="R290" s="309"/>
      <c r="S290" s="309"/>
      <c r="T290" s="309"/>
      <c r="U290" s="309"/>
      <c r="V290" s="309"/>
      <c r="W290" s="309"/>
      <c r="X290" s="309"/>
      <c r="Y290" s="309"/>
      <c r="Z290" s="309"/>
      <c r="AA290" s="309"/>
      <c r="AB290" s="309"/>
      <c r="AC290" s="309"/>
    </row>
    <row r="291" spans="1:46" ht="20.25" hidden="1" customHeight="1" x14ac:dyDescent="0.25">
      <c r="A291" s="307"/>
      <c r="B291" s="308"/>
      <c r="C291" s="308"/>
      <c r="D291" s="308"/>
      <c r="E291" s="308"/>
      <c r="F291" s="308"/>
      <c r="G291" s="308"/>
      <c r="H291" s="308"/>
      <c r="I291" s="308"/>
      <c r="J291" s="308"/>
      <c r="K291" s="308"/>
      <c r="L291" s="308"/>
      <c r="M291" s="308"/>
      <c r="N291" s="308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1">I20-I315</f>
        <v>-1735</v>
      </c>
      <c r="J316" s="66">
        <f t="shared" si="161"/>
        <v>968.59999999999991</v>
      </c>
      <c r="K316" s="66">
        <f t="shared" si="161"/>
        <v>-362</v>
      </c>
      <c r="L316" s="66">
        <f t="shared" si="161"/>
        <v>-1368</v>
      </c>
      <c r="M316" s="66">
        <f t="shared" si="161"/>
        <v>-681</v>
      </c>
      <c r="N316" s="66">
        <f t="shared" si="161"/>
        <v>883.80000000000018</v>
      </c>
      <c r="O316" s="66">
        <f t="shared" si="161"/>
        <v>-335</v>
      </c>
      <c r="P316" s="66">
        <f t="shared" si="161"/>
        <v>-248</v>
      </c>
      <c r="Q316" s="66">
        <f t="shared" si="161"/>
        <v>0</v>
      </c>
      <c r="R316" s="66">
        <f t="shared" si="161"/>
        <v>-73</v>
      </c>
      <c r="S316" s="66">
        <f t="shared" si="161"/>
        <v>449</v>
      </c>
      <c r="T316" s="66">
        <f t="shared" si="161"/>
        <v>-343</v>
      </c>
      <c r="U316" s="66">
        <f t="shared" si="161"/>
        <v>-170</v>
      </c>
      <c r="V316" s="66">
        <f t="shared" si="161"/>
        <v>-80</v>
      </c>
      <c r="W316" s="66">
        <f t="shared" si="161"/>
        <v>-50</v>
      </c>
      <c r="X316" s="66">
        <f t="shared" si="161"/>
        <v>334.5</v>
      </c>
      <c r="Y316" s="66">
        <f t="shared" si="161"/>
        <v>-70</v>
      </c>
      <c r="Z316" s="66">
        <f t="shared" si="161"/>
        <v>-589</v>
      </c>
      <c r="AA316" s="66">
        <f t="shared" si="161"/>
        <v>-419</v>
      </c>
      <c r="AB316" s="66">
        <f t="shared" si="161"/>
        <v>-277</v>
      </c>
      <c r="AC316" s="66">
        <f t="shared" si="161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2">H42/$E42</f>
        <v>1.0547209308866485E-4</v>
      </c>
      <c r="I320" s="67">
        <f t="shared" si="162"/>
        <v>9.7179977579646484E-2</v>
      </c>
      <c r="J320" s="67">
        <f t="shared" si="162"/>
        <v>3.0365917848288938E-2</v>
      </c>
      <c r="K320" s="67">
        <f t="shared" si="162"/>
        <v>6.4171230427393006E-2</v>
      </c>
      <c r="L320" s="67">
        <f t="shared" si="162"/>
        <v>7.0274548880790405E-2</v>
      </c>
      <c r="M320" s="67">
        <f t="shared" si="162"/>
        <v>3.7779099248235096E-2</v>
      </c>
      <c r="N320" s="67">
        <f t="shared" si="162"/>
        <v>5.9893081432491828E-2</v>
      </c>
      <c r="O320" s="67">
        <f t="shared" si="162"/>
        <v>3.1495975988524633E-2</v>
      </c>
      <c r="P320" s="67">
        <f t="shared" si="162"/>
        <v>4.7341902354940714E-2</v>
      </c>
      <c r="Q320" s="67">
        <f t="shared" si="162"/>
        <v>4.3384187623804145E-2</v>
      </c>
      <c r="R320" s="67">
        <f t="shared" si="162"/>
        <v>2.074435171829107E-2</v>
      </c>
      <c r="S320" s="67">
        <f t="shared" si="162"/>
        <v>2.0215484508660765E-2</v>
      </c>
      <c r="T320" s="67">
        <f t="shared" si="162"/>
        <v>4.4027065143582671E-2</v>
      </c>
      <c r="U320" s="67">
        <f t="shared" si="162"/>
        <v>5.5794737243903707E-2</v>
      </c>
      <c r="V320" s="67">
        <f t="shared" si="162"/>
        <v>5.3810857397712152E-2</v>
      </c>
      <c r="W320" s="67">
        <f t="shared" si="162"/>
        <v>5.673896360107842E-2</v>
      </c>
      <c r="X320" s="67">
        <f t="shared" si="162"/>
        <v>3.8292396767933265E-2</v>
      </c>
      <c r="Y320" s="67">
        <f t="shared" si="162"/>
        <v>3.7450126767410927E-2</v>
      </c>
      <c r="Z320" s="67">
        <f t="shared" si="162"/>
        <v>1.8944796910973515E-2</v>
      </c>
      <c r="AA320" s="67">
        <f t="shared" si="162"/>
        <v>3.9617327156351828E-2</v>
      </c>
      <c r="AB320" s="67">
        <f t="shared" si="162"/>
        <v>9.008823493958959E-2</v>
      </c>
      <c r="AC320" s="67">
        <f t="shared" si="162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3">I64/$E64</f>
        <v>0.10321524366879159</v>
      </c>
      <c r="J325" s="67">
        <f t="shared" si="163"/>
        <v>1.3272024244957676E-2</v>
      </c>
      <c r="K325" s="67">
        <f t="shared" si="163"/>
        <v>0.11293412756470547</v>
      </c>
      <c r="L325" s="67">
        <f t="shared" si="163"/>
        <v>4.159264290939492E-2</v>
      </c>
      <c r="M325" s="67">
        <f t="shared" si="163"/>
        <v>2.3739854390915107E-2</v>
      </c>
      <c r="N325" s="67">
        <f t="shared" si="163"/>
        <v>3.6837705089351032E-2</v>
      </c>
      <c r="O325" s="67">
        <f t="shared" si="163"/>
        <v>2.0204131396523495E-2</v>
      </c>
      <c r="P325" s="67">
        <f t="shared" si="163"/>
        <v>5.1328944159960983E-2</v>
      </c>
      <c r="Q325" s="67">
        <f>Q64/$E64</f>
        <v>3.4416692792698642E-2</v>
      </c>
      <c r="R325" s="67">
        <f t="shared" si="163"/>
        <v>2.5516424565437002E-2</v>
      </c>
      <c r="S325" s="67">
        <f t="shared" si="163"/>
        <v>3.9937994217438252E-2</v>
      </c>
      <c r="T325" s="67">
        <f t="shared" si="163"/>
        <v>4.6713345177134498E-2</v>
      </c>
      <c r="U325" s="67">
        <f t="shared" si="163"/>
        <v>3.7516981920785869E-2</v>
      </c>
      <c r="V325" s="67">
        <f t="shared" si="163"/>
        <v>4.1157209043090538E-2</v>
      </c>
      <c r="W325" s="67">
        <f t="shared" si="163"/>
        <v>4.8803427735395546E-2</v>
      </c>
      <c r="X325" s="67">
        <f t="shared" si="163"/>
        <v>8.7853136865572862E-2</v>
      </c>
      <c r="Y325" s="67">
        <f t="shared" si="163"/>
        <v>2.0482809070958303E-2</v>
      </c>
      <c r="Z325" s="67">
        <f t="shared" si="163"/>
        <v>1.6232974535827498E-2</v>
      </c>
      <c r="AA325" s="67">
        <f t="shared" si="163"/>
        <v>5.8835824015048596E-2</v>
      </c>
      <c r="AB325" s="67">
        <f t="shared" si="163"/>
        <v>9.0744417737833982E-2</v>
      </c>
      <c r="AC325" s="67">
        <f t="shared" si="163"/>
        <v>4.8664088898178144E-2</v>
      </c>
      <c r="AD325" s="67">
        <f t="shared" si="163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4">K70/$E70</f>
        <v>0.16670005208124675</v>
      </c>
      <c r="L326" s="67">
        <f t="shared" si="164"/>
        <v>4.0423059973558752E-2</v>
      </c>
      <c r="M326" s="67">
        <f t="shared" si="164"/>
        <v>1.5544249028484435E-2</v>
      </c>
      <c r="N326" s="67">
        <f t="shared" si="164"/>
        <v>5.1680621769961139E-2</v>
      </c>
      <c r="O326" s="67">
        <f t="shared" si="164"/>
        <v>1.846881134569929E-2</v>
      </c>
      <c r="P326" s="67">
        <f t="shared" si="164"/>
        <v>5.7008933936941626E-2</v>
      </c>
      <c r="Q326" s="67">
        <f t="shared" si="164"/>
        <v>6.6904370818476827E-3</v>
      </c>
      <c r="R326" s="67">
        <f t="shared" si="164"/>
        <v>2.5920435879972756E-2</v>
      </c>
      <c r="S326" s="67">
        <f t="shared" si="164"/>
        <v>3.8620247586234523E-2</v>
      </c>
      <c r="T326" s="67">
        <f t="shared" si="164"/>
        <v>3.1929810504386841E-2</v>
      </c>
      <c r="U326" s="67">
        <f t="shared" si="164"/>
        <v>6.3779496013781495E-2</v>
      </c>
      <c r="V326" s="67">
        <f t="shared" si="164"/>
        <v>7.2232682985457319E-2</v>
      </c>
      <c r="W326" s="67">
        <f t="shared" si="164"/>
        <v>2.2394936100316495E-2</v>
      </c>
      <c r="X326" s="67">
        <f t="shared" si="164"/>
        <v>8.1767557389527665E-2</v>
      </c>
      <c r="Y326" s="67">
        <f t="shared" si="164"/>
        <v>2.0952686190457114E-2</v>
      </c>
      <c r="Z326" s="67">
        <f t="shared" si="164"/>
        <v>4.8475621970273629E-3</v>
      </c>
      <c r="AA326" s="67">
        <f t="shared" si="164"/>
        <v>8.7977244501422219E-2</v>
      </c>
      <c r="AB326" s="67">
        <f t="shared" si="164"/>
        <v>0.13981811626136773</v>
      </c>
      <c r="AC326" s="67">
        <f t="shared" si="164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5">I42+I55+I59+I61+I63++I64</f>
        <v>33938</v>
      </c>
      <c r="J330" s="66">
        <f t="shared" si="165"/>
        <v>8108.5</v>
      </c>
      <c r="K330" s="66">
        <f t="shared" si="165"/>
        <v>22125.7</v>
      </c>
      <c r="L330" s="66">
        <f t="shared" si="165"/>
        <v>18826.900000000001</v>
      </c>
      <c r="M330" s="66">
        <f t="shared" si="165"/>
        <v>10489.119999999999</v>
      </c>
      <c r="N330" s="66">
        <f t="shared" si="165"/>
        <v>19735</v>
      </c>
      <c r="O330" s="66">
        <f t="shared" si="165"/>
        <v>8710</v>
      </c>
      <c r="P330" s="66">
        <f t="shared" si="165"/>
        <v>14997</v>
      </c>
      <c r="Q330" s="66">
        <f t="shared" si="165"/>
        <v>11719</v>
      </c>
      <c r="R330" s="66">
        <f t="shared" si="165"/>
        <v>6399.3</v>
      </c>
      <c r="S330" s="66">
        <f t="shared" si="165"/>
        <v>8781</v>
      </c>
      <c r="T330" s="66">
        <f t="shared" si="165"/>
        <v>12337</v>
      </c>
      <c r="U330" s="66">
        <f t="shared" si="165"/>
        <v>17312</v>
      </c>
      <c r="V330" s="66">
        <f t="shared" si="165"/>
        <v>16261.1</v>
      </c>
      <c r="W330" s="66">
        <f t="shared" si="165"/>
        <v>16703.5</v>
      </c>
      <c r="X330" s="66">
        <f t="shared" si="165"/>
        <v>13765.2</v>
      </c>
      <c r="Y330" s="66">
        <f t="shared" si="165"/>
        <v>11357.5</v>
      </c>
      <c r="Z330" s="66">
        <f t="shared" si="165"/>
        <v>5257</v>
      </c>
      <c r="AA330" s="66">
        <f t="shared" si="165"/>
        <v>12934</v>
      </c>
      <c r="AB330" s="66">
        <f t="shared" si="165"/>
        <v>26009</v>
      </c>
      <c r="AC330" s="66">
        <f t="shared" si="165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2024-11-11T13:05:48Z</cp:lastPrinted>
  <dcterms:created xsi:type="dcterms:W3CDTF">2017-06-08T05:54:08Z</dcterms:created>
  <dcterms:modified xsi:type="dcterms:W3CDTF">2024-11-11T13:07:59Z</dcterms:modified>
</cp:coreProperties>
</file>