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14940" windowHeight="7965" activeTab="0"/>
  </bookViews>
  <sheets>
    <sheet name="тарифы хвс во" sheetId="1" r:id="rId1"/>
  </sheets>
  <definedNames>
    <definedName name="_xlnm._FilterDatabase" localSheetId="0" hidden="1">'тарифы хвс во'!$A$5:$P$176</definedName>
    <definedName name="_xlnm.Print_Titles" localSheetId="0">'тарифы хвс во'!$3:$5</definedName>
    <definedName name="_xlnm.Print_Area" localSheetId="0">'тарифы хвс во'!$B$1:$P$181</definedName>
  </definedNames>
  <calcPr fullCalcOnLoad="1"/>
</workbook>
</file>

<file path=xl/comments1.xml><?xml version="1.0" encoding="utf-8"?>
<comments xmlns="http://schemas.openxmlformats.org/spreadsheetml/2006/main">
  <authors>
    <author>Портнова Наталия Владимировна</author>
  </authors>
  <commentList>
    <comment ref="F153" authorId="0">
      <text>
        <r>
          <rPr>
            <b/>
            <sz val="9"/>
            <rFont val="Tahoma"/>
            <family val="2"/>
          </rPr>
          <t>Портнова Наталия Владимировна:</t>
        </r>
        <r>
          <rPr>
            <sz val="9"/>
            <rFont val="Tahoma"/>
            <family val="2"/>
          </rPr>
          <t xml:space="preserve">
без НДС</t>
        </r>
      </text>
    </comment>
    <comment ref="M155" authorId="0">
      <text>
        <r>
          <rPr>
            <b/>
            <sz val="9"/>
            <rFont val="Tahoma"/>
            <family val="2"/>
          </rPr>
          <t>Портнова Наталия Владимировна:</t>
        </r>
        <r>
          <rPr>
            <sz val="9"/>
            <rFont val="Tahoma"/>
            <family val="2"/>
          </rPr>
          <t xml:space="preserve">
без НДС</t>
        </r>
      </text>
    </comment>
    <comment ref="D153" authorId="0">
      <text>
        <r>
          <rPr>
            <b/>
            <sz val="9"/>
            <rFont val="Tahoma"/>
            <family val="2"/>
          </rPr>
          <t>Портнова Наталия Владимировна:</t>
        </r>
        <r>
          <rPr>
            <sz val="9"/>
            <rFont val="Tahoma"/>
            <family val="2"/>
          </rPr>
          <t xml:space="preserve">
без НДС</t>
        </r>
      </text>
    </comment>
    <comment ref="K155" authorId="0">
      <text>
        <r>
          <rPr>
            <b/>
            <sz val="9"/>
            <rFont val="Tahoma"/>
            <family val="2"/>
          </rPr>
          <t>Портнова Наталия Владимировна:</t>
        </r>
        <r>
          <rPr>
            <sz val="9"/>
            <rFont val="Tahoma"/>
            <family val="2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<sst xmlns="http://schemas.openxmlformats.org/spreadsheetml/2006/main" count="322" uniqueCount="131">
  <si>
    <t>№ п/п</t>
  </si>
  <si>
    <t>Рост (снижение) в %</t>
  </si>
  <si>
    <t>Комсомольский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</si>
  <si>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</si>
  <si>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</si>
  <si>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</si>
  <si>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</si>
  <si>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</si>
  <si>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</si>
  <si>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-</t>
  </si>
  <si>
    <t xml:space="preserve">Общество с ограниченной ответственностью  «Спутник-1» </t>
  </si>
  <si>
    <t>Батыревский район</t>
  </si>
  <si>
    <t>ООО «Чистое село»</t>
  </si>
  <si>
    <t>БУ ЧР  «Калининский психоневрологический интернат» Минздравсоцразвития Чувашской Республики</t>
  </si>
  <si>
    <t>КФХ Тимофеев Н.В.</t>
  </si>
  <si>
    <t>ФКУ ИК-9 УФСИН России по Чувашской Республики</t>
  </si>
  <si>
    <t xml:space="preserve">ООО «Ремстройгрупп» </t>
  </si>
  <si>
    <t>ООО «Красное Сормово»</t>
  </si>
  <si>
    <t>АО «Моргаушавтотехсервис»</t>
  </si>
  <si>
    <t>МАУ «Опытный» Опытного сельского поселения</t>
  </si>
  <si>
    <t>МУП ЖКХ «Чурачики »</t>
  </si>
  <si>
    <t>МУП ЖКХ «Ишлейское»</t>
  </si>
  <si>
    <t>ООО фирма «Вега»</t>
  </si>
  <si>
    <t>ООО «Санаторий Волжские зори»</t>
  </si>
  <si>
    <t>Ядринское МПП ЖКХ</t>
  </si>
  <si>
    <t>МУП  «Водоканал» города Алатыря Чувашской Республики</t>
  </si>
  <si>
    <t>ОАО «Санаторий Чувашия»</t>
  </si>
  <si>
    <t>МУП «Коммунальные сети города Новочебоксарска»</t>
  </si>
  <si>
    <t>ООО ЖКХ</t>
  </si>
  <si>
    <t>ОАО «Чувашский бройлер»</t>
  </si>
  <si>
    <t>ОАО «Коммунальник»</t>
  </si>
  <si>
    <t>ОАО «Химпром»</t>
  </si>
  <si>
    <t>ООО «СУОР»</t>
  </si>
  <si>
    <t>ООО «АКВА»</t>
  </si>
  <si>
    <t>МУП ЖКХ «Моргаушское» Моргаушское сельское поселение</t>
  </si>
  <si>
    <t>МУП ЖКХ «Моргаушское» Большесундырское сельское поселение, Москакасинское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</si>
  <si>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</si>
  <si>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</si>
  <si>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</si>
  <si>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ГУП Чувашской Республики «БОС» Минстроя Чувашии</t>
  </si>
  <si>
    <t>ФКУ «Исправительная колония № 5» УФСИН по Чувашской Республике-Чувашии</t>
  </si>
  <si>
    <t>МУП «Коммунальные сети города Новочебоксарска» (техническая вода)</t>
  </si>
  <si>
    <t>ООО «ИЗВА»</t>
  </si>
  <si>
    <t>МП "ДЕЗ ЖКХ Ибресинского района"</t>
  </si>
  <si>
    <t>ООО "Каналсеть+"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</si>
  <si>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</si>
  <si>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</si>
  <si>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</si>
  <si>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</si>
  <si>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АУ "Новая жизнь"</t>
  </si>
  <si>
    <t>ПАО "Т Плюс" (техническая вода)</t>
  </si>
  <si>
    <t>МУП «Водоканал» муниципального образования г. Канаш ЧР</t>
  </si>
  <si>
    <t>МУП «Каналсеть» муниципального образования г. Канаш ЧР</t>
  </si>
  <si>
    <t>МУП "ЖКХ "Атлашевское"</t>
  </si>
  <si>
    <t>без НДС</t>
  </si>
  <si>
    <t>с НДС</t>
  </si>
  <si>
    <t>без доп НДС</t>
  </si>
  <si>
    <t>МП по МТС "Красночетайскагропромснаб"</t>
  </si>
  <si>
    <t>АО «Водоканал»</t>
  </si>
  <si>
    <t>ПАО "Т Плюс" (Транспортировка)</t>
  </si>
  <si>
    <t xml:space="preserve">АО"Чебоксарское ПО им. В. И. Чапаева" (транспортировка) </t>
  </si>
  <si>
    <t>АО "Водоканал" транспортировка</t>
  </si>
  <si>
    <t>Горьковская дирекция по тепловодоснабжениию структурное подразделение Центральной дирекции по тепловодоснабжению филиала ОАО "РЖД"</t>
  </si>
  <si>
    <t>без доп. НДС</t>
  </si>
  <si>
    <t>без доп НДС нас.</t>
  </si>
  <si>
    <t>Горьковская дирекция по тепловодоснабжениию структурное подразделение Центральной дирекции по тепловодоснабжению филиала ОАО "РЖД" (транспортировка)</t>
  </si>
  <si>
    <t>МУП "ЖКХ "Вурман-Сюктерское"</t>
  </si>
  <si>
    <t>МУП "ЖКХ "Катрасьское"</t>
  </si>
  <si>
    <t>ПАО "ФГК-Русгидро" (транспортировка)</t>
  </si>
  <si>
    <t>без НДс</t>
  </si>
  <si>
    <t>ООО "СУОР" (транспортировка)</t>
  </si>
  <si>
    <t>без  НДС</t>
  </si>
  <si>
    <t>МУП Урмарского района "Урмарытеплосеть"</t>
  </si>
  <si>
    <t>Средневзвешанный тариф, Предложение организации</t>
  </si>
  <si>
    <t>ООО "Вител"</t>
  </si>
  <si>
    <t>ООО "Карина"</t>
  </si>
  <si>
    <t>МУП «Чистая вода"</t>
  </si>
  <si>
    <t>ООО "Водоканал+"</t>
  </si>
  <si>
    <t>*-для потребителей, получающих услугу холодного водоснабжения с использованием объектов водоснабжения, находящихся в д. Ураево-Магазь, д. Липово, д. Томакасы, д. Кодеркасы, д. Алымкасы Атлашевского сельского поселения, переданных муниципальному унитарному предприятию «Жилищно-коммунальное хозяйство «Атлашевское» по договору на право хозяйственного ведения муниципальным имуществом от 22 октября 2019 г., заключенному с администрацией Атлашевского сельского поселения Чебоксарского района Чувашской Республики</t>
  </si>
  <si>
    <t>Холодное водоснабжение</t>
  </si>
  <si>
    <t>Водоотведение</t>
  </si>
  <si>
    <t xml:space="preserve">ООО «Теплоэнергосеть» </t>
  </si>
  <si>
    <t>Рост 
(снижение) в %</t>
  </si>
  <si>
    <r>
      <t xml:space="preserve">МУП "ЖКХ "Атлашевское" </t>
    </r>
    <r>
      <rPr>
        <vertAlign val="superscript"/>
        <sz val="10"/>
        <rFont val="Arial"/>
        <family val="2"/>
      </rPr>
      <t>1</t>
    </r>
  </si>
  <si>
    <r>
      <t xml:space="preserve">ООО "АКВАСТРОЙ"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</si>
  <si>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1"/>
        <rFont val="Times New Roman"/>
        <family val="1"/>
      </rPr>
      <t xml:space="preserve">          1</t>
    </r>
    <r>
      <rPr>
        <sz val="11"/>
        <rFont val="Times New Roman"/>
        <family val="1"/>
      </rPr>
      <t>-для потребителей, получающих услугу холодного водоснабжения с использованием объектов водоснабжения, находящихся в д. Ураево-Магазь, д. Липово, д. Томакасы, д. Кодеркасы, д. Алымкасы, Нижний Магазь Атлашевского сельского поселения, переданных муниципальному унитарному предприятию «Жилищно-коммунальное хозяйство «Атлашевское» по договорам на право хозяйственного ведения муниципальным имуществом от 22 октября 2019 г., 20 июня 2020 г., заключенным с администрацией Атлашевского сельского поселения Чебоксарского района Чувашской Республики</t>
    </r>
  </si>
  <si>
    <r>
      <rPr>
        <vertAlign val="superscript"/>
        <sz val="11"/>
        <rFont val="Times New Roman"/>
        <family val="1"/>
      </rPr>
      <t xml:space="preserve">          2</t>
    </r>
    <r>
      <rPr>
        <sz val="11"/>
        <rFont val="Times New Roman"/>
        <family val="1"/>
      </rPr>
      <t>-для потребителей, получающих услугу холодного водоснабжения с использованием объектов водоснабжения, находящихся в Сарабакасинском сельском поселении Чебоксарского района, переданных  ООО "Аквастрой" на основании договора на сдачу в аренду муниципального имущества от 22.01.2018 № б/н, заключенного с администрацией Сарабакасинского сельского поселения Чебоксарского района Чувашской Республики</t>
    </r>
  </si>
  <si>
    <t xml:space="preserve">         3-для потребителей, получающих услугу холодного водоснабжения с использованием объектов водоснабжения, находящихся в Кшаушском сельском поселении Чебоксарского района, переданных  ООО "Аквастрой" на основании концессионного соглашения от 23.03.2022 № б/н, заключенного с Чувашской Республикой </t>
  </si>
  <si>
    <t xml:space="preserve">не регулируется </t>
  </si>
  <si>
    <t>продано третьим лицам (не регулируется)</t>
  </si>
  <si>
    <t>лишена статуса транзитной организации (не регулируется)</t>
  </si>
  <si>
    <t>лишено статуса транзитной организации (не регулируется)</t>
  </si>
  <si>
    <t>ООО УК "Оптима" (техническая вода)</t>
  </si>
  <si>
    <t xml:space="preserve">ООО "Управляющая компания" </t>
  </si>
  <si>
    <t>АО «ПМК-8»</t>
  </si>
  <si>
    <r>
      <t xml:space="preserve">ООО "АКВАСТРОЙ" </t>
    </r>
    <r>
      <rPr>
        <vertAlign val="superscript"/>
        <sz val="10"/>
        <rFont val="Arial"/>
        <family val="2"/>
      </rPr>
      <t>3</t>
    </r>
  </si>
  <si>
    <t>Действующий тариф на 31.12.2023 г.</t>
  </si>
  <si>
    <t>2024 г</t>
  </si>
  <si>
    <t>01.01.2024 г. - 30.06.2024 г.</t>
  </si>
  <si>
    <t>01.07.2024 г. - 31.12.2024 г.</t>
  </si>
  <si>
    <t xml:space="preserve">01.07.2024 к 31.12.2023 г </t>
  </si>
  <si>
    <t>Динамика изменения тарифов на услуги водоснабжения и водоотведения в 2024 году по Чувашской Республике, руб./1 куб. метр.</t>
  </si>
  <si>
    <t>без до НДС</t>
  </si>
  <si>
    <t>МУП Юманайское ЖКХ</t>
  </si>
  <si>
    <t>МУП Чебоксарского МО ЧР «Жилищно-коммунальное хозяйство и Бюро технической инвентаризации»</t>
  </si>
  <si>
    <t>Наименование муниципального образования (округ, город)/ 
предприятия Чувашской Республики</t>
  </si>
  <si>
    <t>Алатырский МО</t>
  </si>
  <si>
    <t>Аликовский МО</t>
  </si>
  <si>
    <t>Вурнарский МО</t>
  </si>
  <si>
    <t>Ибресинский МО</t>
  </si>
  <si>
    <t>Канашский МО</t>
  </si>
  <si>
    <t>Козловский МО</t>
  </si>
  <si>
    <t>Комсомольский МО</t>
  </si>
  <si>
    <t>Красноармейский МО</t>
  </si>
  <si>
    <t>Красночетайский МО</t>
  </si>
  <si>
    <t>Мариинско-Посадский МО</t>
  </si>
  <si>
    <t>Моргаушский МО</t>
  </si>
  <si>
    <t>Порецкий МО</t>
  </si>
  <si>
    <t>Урмарский МО</t>
  </si>
  <si>
    <t>Цивильский МО</t>
  </si>
  <si>
    <t>Чебоксарский МО</t>
  </si>
  <si>
    <t>Шемуршинский МО</t>
  </si>
  <si>
    <t>Ядринский МО</t>
  </si>
  <si>
    <t>Шумерлинский МО</t>
  </si>
  <si>
    <t>Янтиковский МО</t>
  </si>
  <si>
    <t>ООО "Мой дом"</t>
  </si>
  <si>
    <t>МУП ЖКУ Цивильского МО (Чиричкасинское с/п)               (с 04.04.2024)</t>
  </si>
  <si>
    <t>МУП ЖКУ Цивильского МО (Михайловское с/п)                   (с момента вступления в силу по 31.12.2024)</t>
  </si>
  <si>
    <t>АО "Водоканал"</t>
  </si>
  <si>
    <t>МУП Чебоксарского МО ЧР "ЖКХ и БТИ" (с момента вступления в силу по 30.06.2024)</t>
  </si>
  <si>
    <t>ОАО "Коммунальник" (с 21.06.2024)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</si>
</sst>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8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vertAlign val="superscript"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185" fontId="29" fillId="0" borderId="0">
      <alignment/>
      <protection/>
    </xf>
    <xf numFmtId="0" fontId="29" fillId="0" borderId="0">
      <alignment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61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1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1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1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1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1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1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1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2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2" fillId="2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2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28" borderId="1" applyNumberFormat="0" applyAlignment="0">
      <protection/>
    </xf>
    <xf numFmtId="0" fontId="24" fillId="28" borderId="1" applyNumberFormat="0" applyAlignment="0">
      <protection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186" fontId="27" fillId="0" borderId="0" applyFont="0" applyFill="0" applyBorder="0" applyAlignment="0" applyProtection="0"/>
    <xf numFmtId="3" fontId="30" fillId="0" borderId="0" applyFont="0" applyFill="0" applyBorder="0" applyAlignment="0" applyProtection="0"/>
    <xf numFmtId="184" fontId="20" fillId="29" borderId="0">
      <alignment/>
      <protection locked="0"/>
    </xf>
    <xf numFmtId="0" fontId="30" fillId="0" borderId="0" applyFill="0" applyBorder="0" applyProtection="0">
      <alignment vertical="center"/>
    </xf>
    <xf numFmtId="182" fontId="20" fillId="29" borderId="0">
      <alignment/>
      <protection locked="0"/>
    </xf>
    <xf numFmtId="181" fontId="20" fillId="29" borderId="0">
      <alignment/>
      <protection locked="0"/>
    </xf>
    <xf numFmtId="0" fontId="22" fillId="3" borderId="1" applyAlignment="0">
      <protection/>
    </xf>
    <xf numFmtId="0" fontId="31" fillId="0" borderId="0" applyNumberFormat="0" applyFill="0" applyBorder="0" applyAlignment="0" applyProtection="0"/>
    <xf numFmtId="0" fontId="22" fillId="7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 applyFill="0" applyBorder="0" applyProtection="0">
      <alignment vertical="center"/>
    </xf>
    <xf numFmtId="0" fontId="30" fillId="0" borderId="0" applyFill="0" applyBorder="0" applyProtection="0">
      <alignment vertical="center"/>
    </xf>
    <xf numFmtId="0" fontId="23" fillId="30" borderId="2" applyNumberFormat="0">
      <alignment horizontal="center" vertical="center"/>
      <protection/>
    </xf>
    <xf numFmtId="0" fontId="23" fillId="30" borderId="2" applyNumberFormat="0">
      <alignment horizontal="center" vertical="center"/>
      <protection/>
    </xf>
    <xf numFmtId="49" fontId="19" fillId="17" borderId="3" applyNumberFormat="0">
      <alignment horizontal="center" vertical="center"/>
      <protection/>
    </xf>
    <xf numFmtId="0" fontId="62" fillId="31" borderId="0" applyNumberFormat="0" applyBorder="0" applyAlignment="0" applyProtection="0"/>
    <xf numFmtId="0" fontId="7" fillId="21" borderId="0" applyNumberFormat="0" applyBorder="0" applyAlignment="0" applyProtection="0"/>
    <xf numFmtId="0" fontId="62" fillId="32" borderId="0" applyNumberFormat="0" applyBorder="0" applyAlignment="0" applyProtection="0"/>
    <xf numFmtId="0" fontId="7" fillId="33" borderId="0" applyNumberFormat="0" applyBorder="0" applyAlignment="0" applyProtection="0"/>
    <xf numFmtId="0" fontId="62" fillId="34" borderId="0" applyNumberFormat="0" applyBorder="0" applyAlignment="0" applyProtection="0"/>
    <xf numFmtId="0" fontId="7" fillId="35" borderId="0" applyNumberFormat="0" applyBorder="0" applyAlignment="0" applyProtection="0"/>
    <xf numFmtId="0" fontId="62" fillId="36" borderId="0" applyNumberFormat="0" applyBorder="0" applyAlignment="0" applyProtection="0"/>
    <xf numFmtId="0" fontId="7" fillId="37" borderId="0" applyNumberFormat="0" applyBorder="0" applyAlignment="0" applyProtection="0"/>
    <xf numFmtId="0" fontId="62" fillId="38" borderId="0" applyNumberFormat="0" applyBorder="0" applyAlignment="0" applyProtection="0"/>
    <xf numFmtId="0" fontId="7" fillId="21" borderId="0" applyNumberFormat="0" applyBorder="0" applyAlignment="0" applyProtection="0"/>
    <xf numFmtId="0" fontId="62" fillId="39" borderId="0" applyNumberFormat="0" applyBorder="0" applyAlignment="0" applyProtection="0"/>
    <xf numFmtId="0" fontId="7" fillId="40" borderId="0" applyNumberFormat="0" applyBorder="0" applyAlignment="0" applyProtection="0"/>
    <xf numFmtId="0" fontId="63" fillId="41" borderId="4" applyNumberFormat="0" applyAlignment="0" applyProtection="0"/>
    <xf numFmtId="0" fontId="64" fillId="42" borderId="5" applyNumberFormat="0" applyAlignment="0" applyProtection="0"/>
    <xf numFmtId="0" fontId="8" fillId="3" borderId="6" applyNumberFormat="0" applyAlignment="0" applyProtection="0"/>
    <xf numFmtId="0" fontId="65" fillId="42" borderId="4" applyNumberFormat="0" applyAlignment="0" applyProtection="0"/>
    <xf numFmtId="0" fontId="9" fillId="3" borderId="1" applyNumberFormat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9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68" fillId="0" borderId="7" applyNumberFormat="0" applyFill="0" applyAlignment="0" applyProtection="0"/>
    <xf numFmtId="0" fontId="38" fillId="0" borderId="8" applyNumberFormat="0" applyFill="0" applyAlignment="0" applyProtection="0"/>
    <xf numFmtId="0" fontId="69" fillId="0" borderId="9" applyNumberFormat="0" applyFill="0" applyAlignment="0" applyProtection="0"/>
    <xf numFmtId="0" fontId="39" fillId="0" borderId="10" applyNumberFormat="0" applyFill="0" applyAlignment="0" applyProtection="0"/>
    <xf numFmtId="0" fontId="70" fillId="0" borderId="11" applyNumberFormat="0" applyFill="0" applyAlignment="0" applyProtection="0"/>
    <xf numFmtId="0" fontId="40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13" applyBorder="0">
      <alignment horizontal="center" vertical="center" wrapText="1"/>
      <protection/>
    </xf>
    <xf numFmtId="4" fontId="20" fillId="29" borderId="14" applyBorder="0">
      <alignment horizontal="right"/>
      <protection/>
    </xf>
    <xf numFmtId="0" fontId="71" fillId="0" borderId="15" applyNumberFormat="0" applyFill="0" applyAlignment="0" applyProtection="0"/>
    <xf numFmtId="0" fontId="11" fillId="0" borderId="16" applyNumberFormat="0" applyFill="0" applyAlignment="0" applyProtection="0"/>
    <xf numFmtId="0" fontId="72" fillId="43" borderId="17" applyNumberFormat="0" applyAlignment="0" applyProtection="0"/>
    <xf numFmtId="0" fontId="12" fillId="44" borderId="18" applyNumberFormat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13" fillId="5" borderId="0" applyNumberFormat="0" applyBorder="0" applyAlignment="0" applyProtection="0"/>
    <xf numFmtId="49" fontId="20" fillId="0" borderId="0" applyBorder="0">
      <alignment vertical="top"/>
      <protection/>
    </xf>
    <xf numFmtId="0" fontId="20" fillId="0" borderId="0">
      <alignment/>
      <protection/>
    </xf>
    <xf numFmtId="49" fontId="20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0" fillId="0" borderId="0" applyBorder="0">
      <alignment vertical="top"/>
      <protection/>
    </xf>
    <xf numFmtId="0" fontId="28" fillId="46" borderId="0" applyNumberFormat="0" applyBorder="0" applyAlignment="0">
      <protection/>
    </xf>
    <xf numFmtId="0" fontId="20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46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6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46" borderId="0" applyNumberFormat="0" applyBorder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75" fillId="0" borderId="0" applyNumberFormat="0" applyFill="0" applyBorder="0" applyAlignment="0" applyProtection="0"/>
    <xf numFmtId="0" fontId="76" fillId="47" borderId="0" applyNumberFormat="0" applyBorder="0" applyAlignment="0" applyProtection="0"/>
    <xf numFmtId="0" fontId="14" fillId="48" borderId="0" applyNumberFormat="0" applyBorder="0" applyAlignment="0" applyProtection="0"/>
    <xf numFmtId="0" fontId="7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8" fillId="0" borderId="21" applyNumberFormat="0" applyFill="0" applyAlignment="0" applyProtection="0"/>
    <xf numFmtId="0" fontId="16" fillId="0" borderId="22" applyNumberFormat="0" applyFill="0" applyAlignment="0" applyProtection="0"/>
    <xf numFmtId="0" fontId="29" fillId="0" borderId="0">
      <alignment/>
      <protection/>
    </xf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0" fillId="7" borderId="0" applyBorder="0">
      <alignment horizontal="right"/>
      <protection/>
    </xf>
    <xf numFmtId="4" fontId="20" fillId="7" borderId="23" applyBorder="0">
      <alignment horizontal="right"/>
      <protection/>
    </xf>
    <xf numFmtId="4" fontId="20" fillId="7" borderId="14" applyFont="0" applyBorder="0">
      <alignment horizontal="right"/>
      <protection/>
    </xf>
    <xf numFmtId="0" fontId="80" fillId="51" borderId="0" applyNumberFormat="0" applyBorder="0" applyAlignment="0" applyProtection="0"/>
    <xf numFmtId="0" fontId="43" fillId="7" borderId="0" applyNumberFormat="0" applyBorder="0" applyAlignment="0" applyProtection="0"/>
    <xf numFmtId="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/>
    </xf>
    <xf numFmtId="2" fontId="2" fillId="30" borderId="0" xfId="0" applyNumberFormat="1" applyFont="1" applyFill="1" applyAlignment="1">
      <alignment/>
    </xf>
    <xf numFmtId="10" fontId="2" fillId="30" borderId="0" xfId="232" applyNumberFormat="1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24" xfId="0" applyFont="1" applyFill="1" applyBorder="1" applyAlignment="1">
      <alignment horizontal="justify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0" fontId="2" fillId="0" borderId="0" xfId="232" applyNumberFormat="1" applyFont="1" applyAlignment="1">
      <alignment/>
    </xf>
    <xf numFmtId="0" fontId="2" fillId="0" borderId="14" xfId="0" applyFont="1" applyFill="1" applyBorder="1" applyAlignment="1">
      <alignment horizontal="justify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0" fontId="2" fillId="0" borderId="14" xfId="23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0" fontId="3" fillId="0" borderId="14" xfId="232" applyNumberFormat="1" applyFont="1" applyFill="1" applyBorder="1" applyAlignment="1">
      <alignment horizontal="center" vertical="center" wrapText="1"/>
    </xf>
    <xf numFmtId="0" fontId="2" fillId="52" borderId="14" xfId="0" applyFont="1" applyFill="1" applyBorder="1" applyAlignment="1">
      <alignment horizontal="justify" vertical="top" wrapText="1"/>
    </xf>
    <xf numFmtId="0" fontId="2" fillId="52" borderId="26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2" fontId="2" fillId="0" borderId="26" xfId="232" applyNumberFormat="1" applyFont="1" applyFill="1" applyBorder="1" applyAlignment="1">
      <alignment horizontal="center" vertical="center"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2" fontId="3" fillId="53" borderId="14" xfId="0" applyNumberFormat="1" applyFont="1" applyFill="1" applyBorder="1" applyAlignment="1">
      <alignment horizontal="center" vertical="center" wrapText="1"/>
    </xf>
    <xf numFmtId="10" fontId="3" fillId="53" borderId="24" xfId="232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81" fillId="0" borderId="14" xfId="0" applyNumberFormat="1" applyFont="1" applyFill="1" applyBorder="1" applyAlignment="1">
      <alignment horizontal="center" vertical="center" wrapText="1"/>
    </xf>
    <xf numFmtId="10" fontId="81" fillId="0" borderId="14" xfId="232" applyNumberFormat="1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justify" vertical="top" wrapText="1"/>
    </xf>
    <xf numFmtId="10" fontId="82" fillId="53" borderId="14" xfId="232" applyNumberFormat="1" applyFont="1" applyFill="1" applyBorder="1" applyAlignment="1">
      <alignment horizontal="center" vertical="center" wrapText="1"/>
    </xf>
    <xf numFmtId="2" fontId="82" fillId="0" borderId="14" xfId="232" applyNumberFormat="1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center" vertical="center" wrapText="1"/>
    </xf>
    <xf numFmtId="10" fontId="82" fillId="0" borderId="14" xfId="232" applyNumberFormat="1" applyFont="1" applyFill="1" applyBorder="1" applyAlignment="1">
      <alignment horizontal="center" vertical="center" wrapText="1"/>
    </xf>
    <xf numFmtId="0" fontId="82" fillId="0" borderId="27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justify" vertical="top" wrapText="1"/>
    </xf>
    <xf numFmtId="0" fontId="81" fillId="0" borderId="26" xfId="0" applyFont="1" applyFill="1" applyBorder="1" applyAlignment="1">
      <alignment horizontal="center" vertical="top" wrapText="1"/>
    </xf>
    <xf numFmtId="2" fontId="82" fillId="0" borderId="26" xfId="232" applyNumberFormat="1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top" wrapText="1"/>
    </xf>
    <xf numFmtId="0" fontId="82" fillId="0" borderId="29" xfId="0" applyFont="1" applyFill="1" applyBorder="1" applyAlignment="1">
      <alignment horizontal="center" vertical="top" wrapText="1"/>
    </xf>
    <xf numFmtId="0" fontId="82" fillId="0" borderId="30" xfId="0" applyFont="1" applyFill="1" applyBorder="1" applyAlignment="1">
      <alignment horizontal="center" vertical="top" wrapText="1"/>
    </xf>
    <xf numFmtId="10" fontId="82" fillId="53" borderId="31" xfId="232" applyNumberFormat="1" applyFont="1" applyFill="1" applyBorder="1" applyAlignment="1">
      <alignment horizontal="center" vertical="center" wrapText="1"/>
    </xf>
    <xf numFmtId="2" fontId="82" fillId="0" borderId="14" xfId="0" applyNumberFormat="1" applyFont="1" applyFill="1" applyBorder="1" applyAlignment="1">
      <alignment horizontal="center" vertical="center"/>
    </xf>
    <xf numFmtId="2" fontId="81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top" wrapText="1"/>
    </xf>
    <xf numFmtId="0" fontId="83" fillId="0" borderId="0" xfId="0" applyFont="1" applyFill="1" applyAlignment="1">
      <alignment horizontal="left" vertical="top"/>
    </xf>
    <xf numFmtId="0" fontId="84" fillId="0" borderId="3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justify" vertical="top" wrapText="1"/>
    </xf>
    <xf numFmtId="0" fontId="4" fillId="0" borderId="25" xfId="0" applyFont="1" applyFill="1" applyBorder="1" applyAlignment="1">
      <alignment horizontal="center" vertical="top" wrapText="1"/>
    </xf>
    <xf numFmtId="2" fontId="4" fillId="0" borderId="14" xfId="232" applyNumberFormat="1" applyFont="1" applyFill="1" applyBorder="1" applyAlignment="1">
      <alignment horizontal="center" vertical="center" wrapText="1"/>
    </xf>
    <xf numFmtId="2" fontId="2" fillId="0" borderId="14" xfId="232" applyNumberFormat="1" applyFont="1" applyFill="1" applyBorder="1" applyAlignment="1">
      <alignment horizontal="center" vertical="center" wrapText="1"/>
    </xf>
    <xf numFmtId="2" fontId="2" fillId="0" borderId="30" xfId="232" applyNumberFormat="1" applyFont="1" applyFill="1" applyBorder="1" applyAlignment="1">
      <alignment horizontal="center" vertical="center" wrapText="1"/>
    </xf>
    <xf numFmtId="2" fontId="2" fillId="0" borderId="34" xfId="232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justify" vertical="top" wrapText="1"/>
    </xf>
    <xf numFmtId="2" fontId="2" fillId="53" borderId="31" xfId="0" applyNumberFormat="1" applyFont="1" applyFill="1" applyBorder="1" applyAlignment="1">
      <alignment horizontal="center" vertical="center"/>
    </xf>
    <xf numFmtId="2" fontId="4" fillId="53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vertical="top" wrapText="1"/>
    </xf>
    <xf numFmtId="0" fontId="2" fillId="52" borderId="30" xfId="0" applyFont="1" applyFill="1" applyBorder="1" applyAlignment="1">
      <alignment horizontal="left" vertical="top" wrapText="1"/>
    </xf>
    <xf numFmtId="2" fontId="81" fillId="52" borderId="14" xfId="0" applyNumberFormat="1" applyFont="1" applyFill="1" applyBorder="1" applyAlignment="1">
      <alignment horizontal="center" vertical="center" wrapText="1"/>
    </xf>
    <xf numFmtId="2" fontId="2" fillId="52" borderId="14" xfId="0" applyNumberFormat="1" applyFont="1" applyFill="1" applyBorder="1" applyAlignment="1">
      <alignment horizontal="center" vertical="center" wrapText="1"/>
    </xf>
    <xf numFmtId="10" fontId="2" fillId="52" borderId="37" xfId="232" applyNumberFormat="1" applyFont="1" applyFill="1" applyBorder="1" applyAlignment="1">
      <alignment horizontal="center" vertical="center" wrapText="1"/>
    </xf>
    <xf numFmtId="2" fontId="2" fillId="52" borderId="26" xfId="232" applyNumberFormat="1" applyFont="1" applyFill="1" applyBorder="1" applyAlignment="1">
      <alignment horizontal="center" vertical="center" wrapText="1"/>
    </xf>
    <xf numFmtId="10" fontId="82" fillId="52" borderId="37" xfId="232" applyNumberFormat="1" applyFont="1" applyFill="1" applyBorder="1" applyAlignment="1">
      <alignment horizontal="center" vertical="center" wrapText="1"/>
    </xf>
    <xf numFmtId="2" fontId="82" fillId="52" borderId="26" xfId="232" applyNumberFormat="1" applyFont="1" applyFill="1" applyBorder="1" applyAlignment="1">
      <alignment horizontal="center" vertical="center" wrapText="1"/>
    </xf>
    <xf numFmtId="2" fontId="82" fillId="52" borderId="14" xfId="0" applyNumberFormat="1" applyFont="1" applyFill="1" applyBorder="1" applyAlignment="1">
      <alignment horizontal="center" vertical="center" wrapText="1"/>
    </xf>
    <xf numFmtId="10" fontId="2" fillId="0" borderId="37" xfId="232" applyNumberFormat="1" applyFont="1" applyFill="1" applyBorder="1" applyAlignment="1">
      <alignment horizontal="center" vertical="center" wrapText="1"/>
    </xf>
    <xf numFmtId="10" fontId="82" fillId="0" borderId="37" xfId="232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53" borderId="3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top" wrapText="1"/>
    </xf>
    <xf numFmtId="10" fontId="3" fillId="0" borderId="24" xfId="232" applyNumberFormat="1" applyFont="1" applyFill="1" applyBorder="1" applyAlignment="1">
      <alignment horizontal="center" vertical="center" wrapText="1"/>
    </xf>
    <xf numFmtId="10" fontId="4" fillId="0" borderId="24" xfId="232" applyNumberFormat="1" applyFont="1" applyFill="1" applyBorder="1" applyAlignment="1">
      <alignment horizontal="center" vertical="center" wrapText="1"/>
    </xf>
    <xf numFmtId="10" fontId="2" fillId="0" borderId="24" xfId="232" applyNumberFormat="1" applyFont="1" applyFill="1" applyBorder="1" applyAlignment="1">
      <alignment horizontal="center" vertical="center" wrapText="1"/>
    </xf>
    <xf numFmtId="176" fontId="2" fillId="53" borderId="14" xfId="232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0" fontId="82" fillId="0" borderId="24" xfId="232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10" fontId="82" fillId="0" borderId="41" xfId="232" applyNumberFormat="1" applyFont="1" applyFill="1" applyBorder="1" applyAlignment="1">
      <alignment horizontal="center" vertical="center" wrapText="1"/>
    </xf>
    <xf numFmtId="176" fontId="2" fillId="0" borderId="0" xfId="232" applyNumberFormat="1" applyFont="1" applyFill="1" applyAlignment="1">
      <alignment/>
    </xf>
    <xf numFmtId="176" fontId="3" fillId="53" borderId="14" xfId="232" applyNumberFormat="1" applyFont="1" applyFill="1" applyBorder="1" applyAlignment="1">
      <alignment horizontal="center" vertical="center" wrapText="1"/>
    </xf>
    <xf numFmtId="176" fontId="2" fillId="0" borderId="31" xfId="232" applyNumberFormat="1" applyFont="1" applyFill="1" applyBorder="1" applyAlignment="1">
      <alignment horizontal="center" vertical="center" wrapText="1"/>
    </xf>
    <xf numFmtId="176" fontId="4" fillId="0" borderId="14" xfId="232" applyNumberFormat="1" applyFont="1" applyFill="1" applyBorder="1" applyAlignment="1">
      <alignment horizontal="center" vertical="center" wrapText="1"/>
    </xf>
    <xf numFmtId="176" fontId="82" fillId="0" borderId="14" xfId="232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wrapText="1"/>
    </xf>
    <xf numFmtId="176" fontId="2" fillId="0" borderId="14" xfId="232" applyNumberFormat="1" applyFont="1" applyFill="1" applyBorder="1" applyAlignment="1">
      <alignment horizont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2" fillId="52" borderId="14" xfId="232" applyNumberFormat="1" applyFont="1" applyFill="1" applyBorder="1" applyAlignment="1">
      <alignment horizontal="center" vertical="center" wrapText="1"/>
    </xf>
    <xf numFmtId="176" fontId="82" fillId="52" borderId="14" xfId="232" applyNumberFormat="1" applyFont="1" applyFill="1" applyBorder="1" applyAlignment="1">
      <alignment horizontal="center" vertical="center" wrapText="1"/>
    </xf>
    <xf numFmtId="176" fontId="2" fillId="0" borderId="40" xfId="232" applyNumberFormat="1" applyFont="1" applyFill="1" applyBorder="1" applyAlignment="1">
      <alignment horizontal="center" vertical="center" wrapText="1"/>
    </xf>
    <xf numFmtId="176" fontId="2" fillId="53" borderId="31" xfId="232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76" fontId="2" fillId="0" borderId="0" xfId="232" applyNumberFormat="1" applyFont="1" applyAlignment="1">
      <alignment/>
    </xf>
    <xf numFmtId="176" fontId="3" fillId="0" borderId="14" xfId="232" applyNumberFormat="1" applyFont="1" applyFill="1" applyBorder="1" applyAlignment="1">
      <alignment horizontal="center" vertical="center" wrapText="1"/>
    </xf>
    <xf numFmtId="176" fontId="2" fillId="30" borderId="0" xfId="232" applyNumberFormat="1" applyFont="1" applyFill="1" applyAlignment="1">
      <alignment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10" fontId="4" fillId="0" borderId="35" xfId="232" applyNumberFormat="1" applyFont="1" applyFill="1" applyBorder="1" applyAlignment="1">
      <alignment horizontal="center" vertical="center" wrapText="1"/>
    </xf>
    <xf numFmtId="10" fontId="4" fillId="0" borderId="39" xfId="232" applyNumberFormat="1" applyFont="1" applyFill="1" applyBorder="1" applyAlignment="1">
      <alignment horizontal="center" vertical="center" wrapText="1"/>
    </xf>
    <xf numFmtId="10" fontId="4" fillId="0" borderId="34" xfId="232" applyNumberFormat="1" applyFont="1" applyFill="1" applyBorder="1" applyAlignment="1">
      <alignment horizontal="center" vertical="center" wrapText="1"/>
    </xf>
    <xf numFmtId="0" fontId="82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vertical="top" wrapText="1"/>
    </xf>
    <xf numFmtId="10" fontId="4" fillId="0" borderId="38" xfId="232" applyNumberFormat="1" applyFont="1" applyFill="1" applyBorder="1" applyAlignment="1">
      <alignment vertical="center" wrapText="1"/>
    </xf>
    <xf numFmtId="10" fontId="4" fillId="0" borderId="32" xfId="232" applyNumberFormat="1" applyFont="1" applyFill="1" applyBorder="1" applyAlignment="1">
      <alignment vertical="center" wrapText="1"/>
    </xf>
    <xf numFmtId="10" fontId="2" fillId="0" borderId="24" xfId="232" applyNumberFormat="1" applyFont="1" applyFill="1" applyBorder="1" applyAlignment="1">
      <alignment horizontal="center" vertical="center" wrapText="1"/>
    </xf>
    <xf numFmtId="10" fontId="2" fillId="0" borderId="25" xfId="232" applyNumberFormat="1" applyFont="1" applyFill="1" applyBorder="1" applyAlignment="1">
      <alignment horizontal="center" vertical="center" wrapText="1"/>
    </xf>
    <xf numFmtId="10" fontId="2" fillId="0" borderId="26" xfId="232" applyNumberFormat="1" applyFont="1" applyFill="1" applyBorder="1" applyAlignment="1">
      <alignment horizontal="center" vertical="center" wrapText="1"/>
    </xf>
    <xf numFmtId="10" fontId="4" fillId="0" borderId="38" xfId="232" applyNumberFormat="1" applyFont="1" applyFill="1" applyBorder="1" applyAlignment="1">
      <alignment horizontal="center" vertical="center" wrapText="1"/>
    </xf>
    <xf numFmtId="10" fontId="4" fillId="0" borderId="32" xfId="232" applyNumberFormat="1" applyFont="1" applyFill="1" applyBorder="1" applyAlignment="1">
      <alignment horizontal="center" vertical="center" wrapText="1"/>
    </xf>
    <xf numFmtId="10" fontId="4" fillId="0" borderId="30" xfId="232" applyNumberFormat="1" applyFont="1" applyFill="1" applyBorder="1" applyAlignment="1">
      <alignment horizontal="center" vertical="center" wrapText="1"/>
    </xf>
    <xf numFmtId="10" fontId="4" fillId="0" borderId="35" xfId="232" applyNumberFormat="1" applyFont="1" applyFill="1" applyBorder="1" applyAlignment="1">
      <alignment horizontal="center" vertical="center" wrapText="1"/>
    </xf>
    <xf numFmtId="10" fontId="4" fillId="0" borderId="39" xfId="232" applyNumberFormat="1" applyFont="1" applyFill="1" applyBorder="1" applyAlignment="1">
      <alignment horizontal="center" vertical="center" wrapText="1"/>
    </xf>
    <xf numFmtId="10" fontId="4" fillId="0" borderId="34" xfId="232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82" fillId="0" borderId="42" xfId="0" applyFont="1" applyFill="1" applyBorder="1" applyAlignment="1">
      <alignment horizontal="center" vertical="top" wrapText="1"/>
    </xf>
    <xf numFmtId="0" fontId="82" fillId="0" borderId="4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2" fillId="0" borderId="42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82" fillId="0" borderId="14" xfId="0" applyFont="1" applyFill="1" applyBorder="1" applyAlignment="1">
      <alignment horizontal="left" vertical="top" wrapText="1"/>
    </xf>
    <xf numFmtId="0" fontId="82" fillId="0" borderId="36" xfId="0" applyFont="1" applyFill="1" applyBorder="1" applyAlignment="1">
      <alignment horizontal="center" vertical="top" wrapText="1"/>
    </xf>
    <xf numFmtId="0" fontId="82" fillId="0" borderId="28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8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76" fontId="2" fillId="53" borderId="14" xfId="232" applyNumberFormat="1" applyFont="1" applyFill="1" applyBorder="1" applyAlignment="1">
      <alignment horizontal="center" vertical="center" wrapText="1"/>
    </xf>
    <xf numFmtId="176" fontId="2" fillId="53" borderId="24" xfId="232" applyNumberFormat="1" applyFont="1" applyFill="1" applyBorder="1" applyAlignment="1">
      <alignment horizontal="center" vertical="center"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/>
    </xf>
    <xf numFmtId="2" fontId="2" fillId="53" borderId="43" xfId="0" applyNumberFormat="1" applyFont="1" applyFill="1" applyBorder="1" applyAlignment="1">
      <alignment horizontal="center" vertical="center" wrapText="1"/>
    </xf>
    <xf numFmtId="2" fontId="2" fillId="53" borderId="31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82" fillId="0" borderId="50" xfId="0" applyFont="1" applyFill="1" applyBorder="1" applyAlignment="1">
      <alignment horizontal="center" vertical="top"/>
    </xf>
    <xf numFmtId="0" fontId="82" fillId="0" borderId="31" xfId="0" applyFont="1" applyFill="1" applyBorder="1" applyAlignment="1">
      <alignment horizontal="center" vertical="top"/>
    </xf>
    <xf numFmtId="0" fontId="2" fillId="52" borderId="50" xfId="0" applyFont="1" applyFill="1" applyBorder="1" applyAlignment="1">
      <alignment horizontal="left" vertical="top" wrapText="1"/>
    </xf>
    <xf numFmtId="0" fontId="2" fillId="52" borderId="31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82" fillId="0" borderId="52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top" wrapText="1"/>
    </xf>
    <xf numFmtId="2" fontId="4" fillId="0" borderId="24" xfId="232" applyNumberFormat="1" applyFont="1" applyFill="1" applyBorder="1" applyAlignment="1">
      <alignment horizontal="center" vertical="center" wrapText="1"/>
    </xf>
    <xf numFmtId="2" fontId="4" fillId="0" borderId="25" xfId="232" applyNumberFormat="1" applyFont="1" applyFill="1" applyBorder="1" applyAlignment="1">
      <alignment horizontal="center" vertical="center" wrapText="1"/>
    </xf>
    <xf numFmtId="2" fontId="4" fillId="0" borderId="26" xfId="232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2" fontId="2" fillId="53" borderId="24" xfId="0" applyNumberFormat="1" applyFont="1" applyFill="1" applyBorder="1" applyAlignment="1">
      <alignment horizontal="center" vertical="center" wrapText="1"/>
    </xf>
    <xf numFmtId="2" fontId="2" fillId="53" borderId="25" xfId="0" applyNumberFormat="1" applyFont="1" applyFill="1" applyBorder="1" applyAlignment="1">
      <alignment horizontal="center" vertical="center" wrapText="1"/>
    </xf>
    <xf numFmtId="2" fontId="2" fillId="53" borderId="26" xfId="0" applyNumberFormat="1" applyFont="1" applyFill="1" applyBorder="1" applyAlignment="1">
      <alignment horizontal="center" vertical="center" wrapText="1"/>
    </xf>
    <xf numFmtId="2" fontId="81" fillId="52" borderId="24" xfId="0" applyNumberFormat="1" applyFont="1" applyFill="1" applyBorder="1" applyAlignment="1">
      <alignment horizontal="left" vertical="center" wrapText="1"/>
    </xf>
    <xf numFmtId="2" fontId="81" fillId="52" borderId="25" xfId="0" applyNumberFormat="1" applyFont="1" applyFill="1" applyBorder="1" applyAlignment="1">
      <alignment horizontal="left" vertical="center" wrapText="1"/>
    </xf>
    <xf numFmtId="2" fontId="81" fillId="52" borderId="26" xfId="0" applyNumberFormat="1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center" wrapText="1"/>
    </xf>
    <xf numFmtId="10" fontId="4" fillId="0" borderId="14" xfId="232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justify" vertical="top" wrapText="1"/>
    </xf>
    <xf numFmtId="0" fontId="84" fillId="0" borderId="32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10" fontId="2" fillId="0" borderId="0" xfId="232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60" fillId="0" borderId="0" xfId="0" applyFont="1" applyFill="1" applyAlignment="1">
      <alignment horizontal="center" wrapText="1"/>
    </xf>
    <xf numFmtId="2" fontId="4" fillId="53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tabSelected="1" view="pageBreakPreview" zoomScaleSheetLayoutView="100" workbookViewId="0" topLeftCell="A1">
      <pane xSplit="3" ySplit="5" topLeftCell="D1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" sqref="J3:P3"/>
    </sheetView>
  </sheetViews>
  <sheetFormatPr defaultColWidth="9.00390625" defaultRowHeight="12.75"/>
  <cols>
    <col min="1" max="1" width="7.25390625" style="13" hidden="1" customWidth="1"/>
    <col min="2" max="2" width="51.25390625" style="1" customWidth="1"/>
    <col min="3" max="3" width="14.00390625" style="1" customWidth="1"/>
    <col min="4" max="6" width="14.125" style="2" customWidth="1"/>
    <col min="7" max="7" width="11.875" style="2" hidden="1" customWidth="1"/>
    <col min="8" max="8" width="14.375" style="119" customWidth="1"/>
    <col min="9" max="9" width="11.75390625" style="9" hidden="1" customWidth="1"/>
    <col min="10" max="10" width="4.25390625" style="9" hidden="1" customWidth="1"/>
    <col min="11" max="11" width="13.125" style="4" customWidth="1"/>
    <col min="12" max="12" width="12.875" style="4" customWidth="1"/>
    <col min="13" max="13" width="13.125" style="4" customWidth="1"/>
    <col min="14" max="14" width="10.625" style="4" hidden="1" customWidth="1"/>
    <col min="15" max="15" width="15.125" style="121" customWidth="1"/>
    <col min="16" max="16" width="11.75390625" style="5" hidden="1" customWidth="1"/>
    <col min="17" max="16384" width="9.125" style="1" customWidth="1"/>
  </cols>
  <sheetData>
    <row r="1" spans="1:16" s="12" customFormat="1" ht="18.75" customHeight="1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s="12" customFormat="1" ht="5.25" customHeight="1" thickBot="1">
      <c r="A2" s="13"/>
      <c r="D2" s="14"/>
      <c r="E2" s="14"/>
      <c r="F2" s="14"/>
      <c r="G2" s="14"/>
      <c r="H2" s="106"/>
      <c r="I2" s="15"/>
      <c r="J2" s="15"/>
      <c r="K2" s="14"/>
      <c r="L2" s="14"/>
      <c r="M2" s="14"/>
      <c r="N2" s="14"/>
      <c r="O2" s="106"/>
      <c r="P2" s="15"/>
    </row>
    <row r="3" spans="1:16" s="12" customFormat="1" ht="16.5" customHeight="1">
      <c r="A3" s="182" t="s">
        <v>0</v>
      </c>
      <c r="B3" s="179" t="s">
        <v>105</v>
      </c>
      <c r="C3" s="187"/>
      <c r="D3" s="223" t="s">
        <v>79</v>
      </c>
      <c r="E3" s="223"/>
      <c r="F3" s="223"/>
      <c r="G3" s="223"/>
      <c r="H3" s="223"/>
      <c r="I3" s="223"/>
      <c r="J3" s="224" t="s">
        <v>80</v>
      </c>
      <c r="K3" s="224"/>
      <c r="L3" s="224"/>
      <c r="M3" s="224"/>
      <c r="N3" s="224"/>
      <c r="O3" s="224"/>
      <c r="P3" s="224"/>
    </row>
    <row r="4" spans="1:16" s="12" customFormat="1" ht="21" customHeight="1">
      <c r="A4" s="183"/>
      <c r="B4" s="180"/>
      <c r="C4" s="188"/>
      <c r="D4" s="185" t="s">
        <v>96</v>
      </c>
      <c r="E4" s="206" t="s">
        <v>97</v>
      </c>
      <c r="F4" s="207"/>
      <c r="G4" s="208"/>
      <c r="H4" s="176" t="s">
        <v>1</v>
      </c>
      <c r="I4" s="177"/>
      <c r="J4" s="30"/>
      <c r="K4" s="174" t="s">
        <v>96</v>
      </c>
      <c r="L4" s="206" t="s">
        <v>97</v>
      </c>
      <c r="M4" s="207"/>
      <c r="N4" s="208"/>
      <c r="O4" s="178" t="s">
        <v>82</v>
      </c>
      <c r="P4" s="178"/>
    </row>
    <row r="5" spans="1:16" s="12" customFormat="1" ht="33" customHeight="1">
      <c r="A5" s="184"/>
      <c r="B5" s="181"/>
      <c r="C5" s="189"/>
      <c r="D5" s="186"/>
      <c r="E5" s="31" t="s">
        <v>98</v>
      </c>
      <c r="F5" s="31" t="s">
        <v>99</v>
      </c>
      <c r="G5" s="31"/>
      <c r="H5" s="107" t="s">
        <v>100</v>
      </c>
      <c r="I5" s="32"/>
      <c r="J5" s="33" t="s">
        <v>73</v>
      </c>
      <c r="K5" s="175"/>
      <c r="L5" s="31" t="s">
        <v>98</v>
      </c>
      <c r="M5" s="31" t="s">
        <v>99</v>
      </c>
      <c r="N5" s="34"/>
      <c r="O5" s="107" t="s">
        <v>100</v>
      </c>
      <c r="P5" s="24"/>
    </row>
    <row r="6" spans="1:16" s="12" customFormat="1" ht="15" customHeight="1">
      <c r="A6" s="90"/>
      <c r="B6" s="92" t="s">
        <v>106</v>
      </c>
      <c r="C6" s="91"/>
      <c r="D6" s="88"/>
      <c r="E6" s="31"/>
      <c r="F6" s="31"/>
      <c r="G6" s="31"/>
      <c r="H6" s="107"/>
      <c r="I6" s="32"/>
      <c r="J6" s="33"/>
      <c r="K6" s="87"/>
      <c r="L6" s="31"/>
      <c r="M6" s="31"/>
      <c r="N6" s="34"/>
      <c r="O6" s="107"/>
      <c r="P6" s="24"/>
    </row>
    <row r="7" spans="1:16" s="12" customFormat="1" ht="14.25" customHeight="1" hidden="1">
      <c r="A7" s="90"/>
      <c r="B7" s="150" t="s">
        <v>39</v>
      </c>
      <c r="C7" s="93" t="s">
        <v>54</v>
      </c>
      <c r="D7" s="87">
        <v>99.74</v>
      </c>
      <c r="E7" s="87">
        <v>99.74</v>
      </c>
      <c r="F7" s="87">
        <v>106.25</v>
      </c>
      <c r="G7" s="34"/>
      <c r="H7" s="108">
        <f>F7/D7</f>
        <v>1.0652697012231804</v>
      </c>
      <c r="I7" s="95"/>
      <c r="J7" s="33"/>
      <c r="K7" s="87"/>
      <c r="L7" s="34"/>
      <c r="M7" s="34"/>
      <c r="N7" s="34"/>
      <c r="O7" s="120"/>
      <c r="P7" s="24"/>
    </row>
    <row r="8" spans="1:16" s="12" customFormat="1" ht="14.25" customHeight="1">
      <c r="A8" s="90"/>
      <c r="B8" s="150"/>
      <c r="C8" s="93" t="s">
        <v>55</v>
      </c>
      <c r="D8" s="87">
        <v>119.69</v>
      </c>
      <c r="E8" s="87">
        <v>119.69</v>
      </c>
      <c r="F8" s="87">
        <v>127.5</v>
      </c>
      <c r="G8" s="34"/>
      <c r="H8" s="108">
        <f>F8/D8</f>
        <v>1.0652519007435877</v>
      </c>
      <c r="I8" s="95"/>
      <c r="J8" s="33"/>
      <c r="K8" s="87"/>
      <c r="L8" s="34"/>
      <c r="M8" s="34"/>
      <c r="N8" s="34"/>
      <c r="O8" s="120"/>
      <c r="P8" s="24"/>
    </row>
    <row r="9" spans="1:16" s="17" customFormat="1" ht="12.75" customHeight="1">
      <c r="A9" s="148" t="s">
        <v>107</v>
      </c>
      <c r="B9" s="205"/>
      <c r="C9" s="94"/>
      <c r="D9" s="16"/>
      <c r="E9" s="16"/>
      <c r="F9" s="16"/>
      <c r="G9" s="16"/>
      <c r="H9" s="109"/>
      <c r="I9" s="96"/>
      <c r="J9" s="58"/>
      <c r="K9" s="16"/>
      <c r="L9" s="16"/>
      <c r="M9" s="16"/>
      <c r="N9" s="16"/>
      <c r="O9" s="109"/>
      <c r="P9" s="36"/>
    </row>
    <row r="10" spans="1:16" s="12" customFormat="1" ht="12.75" customHeight="1" hidden="1">
      <c r="A10" s="162">
        <v>1</v>
      </c>
      <c r="B10" s="153" t="s">
        <v>77</v>
      </c>
      <c r="C10" s="7" t="s">
        <v>54</v>
      </c>
      <c r="D10" s="8">
        <v>32.64</v>
      </c>
      <c r="E10" s="8"/>
      <c r="F10" s="8">
        <v>32.64</v>
      </c>
      <c r="G10" s="8"/>
      <c r="H10" s="30">
        <f>F10/D10</f>
        <v>1</v>
      </c>
      <c r="I10" s="97">
        <f>G10/D10</f>
        <v>0</v>
      </c>
      <c r="J10" s="59"/>
      <c r="K10" s="8">
        <v>32</v>
      </c>
      <c r="L10" s="8"/>
      <c r="M10" s="8">
        <v>32</v>
      </c>
      <c r="N10" s="8"/>
      <c r="O10" s="30">
        <f>M10/K10</f>
        <v>1</v>
      </c>
      <c r="P10" s="41">
        <f>N10/K10</f>
        <v>0</v>
      </c>
    </row>
    <row r="11" spans="1:16" s="12" customFormat="1" ht="12.75">
      <c r="A11" s="164"/>
      <c r="B11" s="154"/>
      <c r="C11" s="70" t="s">
        <v>63</v>
      </c>
      <c r="D11" s="8">
        <v>32.64</v>
      </c>
      <c r="E11" s="8">
        <v>32.64</v>
      </c>
      <c r="F11" s="8">
        <v>36.19</v>
      </c>
      <c r="G11" s="8"/>
      <c r="H11" s="30">
        <f>F11/D11</f>
        <v>1.1087622549019607</v>
      </c>
      <c r="I11" s="97">
        <f>G11/D11</f>
        <v>0</v>
      </c>
      <c r="J11" s="59"/>
      <c r="K11" s="8">
        <v>32</v>
      </c>
      <c r="L11" s="16">
        <v>32</v>
      </c>
      <c r="M11" s="8">
        <v>34.85</v>
      </c>
      <c r="N11" s="8"/>
      <c r="O11" s="30">
        <f>M11/K11</f>
        <v>1.0890625</v>
      </c>
      <c r="P11" s="41">
        <f>N11/K11</f>
        <v>0</v>
      </c>
    </row>
    <row r="12" spans="1:16" s="12" customFormat="1" ht="12.75" customHeight="1" hidden="1">
      <c r="A12" s="148" t="s">
        <v>11</v>
      </c>
      <c r="B12" s="149"/>
      <c r="C12" s="57"/>
      <c r="D12" s="8"/>
      <c r="E12" s="8"/>
      <c r="F12" s="8"/>
      <c r="G12" s="8"/>
      <c r="H12" s="30"/>
      <c r="I12" s="97"/>
      <c r="J12" s="59"/>
      <c r="K12" s="8"/>
      <c r="L12" s="8"/>
      <c r="M12" s="8"/>
      <c r="N12" s="8"/>
      <c r="O12" s="30"/>
      <c r="P12" s="41"/>
    </row>
    <row r="13" spans="1:16" s="12" customFormat="1" ht="15" customHeight="1" hidden="1">
      <c r="A13" s="65">
        <v>2</v>
      </c>
      <c r="B13" s="27" t="s">
        <v>12</v>
      </c>
      <c r="C13" s="66" t="s">
        <v>64</v>
      </c>
      <c r="D13" s="133" t="s">
        <v>88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41" t="s">
        <v>9</v>
      </c>
    </row>
    <row r="14" spans="1:16" s="12" customFormat="1" ht="12.75">
      <c r="A14" s="148" t="s">
        <v>108</v>
      </c>
      <c r="B14" s="149"/>
      <c r="C14" s="71"/>
      <c r="D14" s="6"/>
      <c r="E14" s="6"/>
      <c r="F14" s="6"/>
      <c r="G14" s="6"/>
      <c r="H14" s="30"/>
      <c r="I14" s="97"/>
      <c r="J14" s="59"/>
      <c r="K14" s="8"/>
      <c r="L14" s="8"/>
      <c r="M14" s="8"/>
      <c r="N14" s="8"/>
      <c r="O14" s="30"/>
      <c r="P14" s="41"/>
    </row>
    <row r="15" spans="1:16" s="12" customFormat="1" ht="12.75" customHeight="1" hidden="1">
      <c r="A15" s="72"/>
      <c r="B15" s="73" t="s">
        <v>93</v>
      </c>
      <c r="C15" s="71"/>
      <c r="D15" s="99" t="s">
        <v>9</v>
      </c>
      <c r="E15" s="99"/>
      <c r="F15" s="99" t="s">
        <v>9</v>
      </c>
      <c r="G15" s="6"/>
      <c r="H15" s="30" t="s">
        <v>9</v>
      </c>
      <c r="I15" s="97"/>
      <c r="J15" s="59"/>
      <c r="K15" s="8" t="s">
        <v>9</v>
      </c>
      <c r="L15" s="8"/>
      <c r="M15" s="8" t="s">
        <v>9</v>
      </c>
      <c r="N15" s="8"/>
      <c r="O15" s="30" t="s">
        <v>9</v>
      </c>
      <c r="P15" s="41"/>
    </row>
    <row r="16" spans="1:16" s="12" customFormat="1" ht="12.75" customHeight="1" hidden="1">
      <c r="A16" s="162">
        <v>3</v>
      </c>
      <c r="B16" s="150" t="s">
        <v>39</v>
      </c>
      <c r="C16" s="63" t="s">
        <v>54</v>
      </c>
      <c r="D16" s="8">
        <v>31.08</v>
      </c>
      <c r="E16" s="8"/>
      <c r="F16" s="8">
        <v>31.08</v>
      </c>
      <c r="G16" s="8"/>
      <c r="H16" s="30" t="e">
        <f>F16/D15</f>
        <v>#VALUE!</v>
      </c>
      <c r="I16" s="97">
        <f>G16/D16</f>
        <v>0</v>
      </c>
      <c r="J16" s="59">
        <v>13.09</v>
      </c>
      <c r="K16" s="8">
        <v>36.75</v>
      </c>
      <c r="L16" s="8"/>
      <c r="M16" s="8">
        <v>36.75</v>
      </c>
      <c r="N16" s="8"/>
      <c r="O16" s="30" t="e">
        <f>M16/K15</f>
        <v>#VALUE!</v>
      </c>
      <c r="P16" s="41">
        <f>N16/K16</f>
        <v>0</v>
      </c>
    </row>
    <row r="17" spans="1:16" s="12" customFormat="1" ht="16.5" customHeight="1">
      <c r="A17" s="164"/>
      <c r="B17" s="150"/>
      <c r="C17" s="11" t="s">
        <v>55</v>
      </c>
      <c r="D17" s="16">
        <v>37.3</v>
      </c>
      <c r="E17" s="16">
        <v>37.3</v>
      </c>
      <c r="F17" s="16">
        <v>42.4</v>
      </c>
      <c r="G17" s="16"/>
      <c r="H17" s="30">
        <f>F17/D17</f>
        <v>1.1367292225201073</v>
      </c>
      <c r="I17" s="97">
        <f>G17/D17</f>
        <v>0</v>
      </c>
      <c r="J17" s="59"/>
      <c r="K17" s="16">
        <v>44.1</v>
      </c>
      <c r="L17" s="16">
        <v>44.1</v>
      </c>
      <c r="M17" s="16">
        <v>49.86</v>
      </c>
      <c r="N17" s="16"/>
      <c r="O17" s="30">
        <f>M17/K17</f>
        <v>1.1306122448979592</v>
      </c>
      <c r="P17" s="41">
        <f>N17/K17</f>
        <v>0</v>
      </c>
    </row>
    <row r="18" spans="1:16" s="12" customFormat="1" ht="17.25" customHeight="1" hidden="1">
      <c r="A18" s="151">
        <v>4</v>
      </c>
      <c r="B18" s="168" t="s">
        <v>13</v>
      </c>
      <c r="C18" s="70" t="s">
        <v>56</v>
      </c>
      <c r="D18" s="16">
        <v>15.52</v>
      </c>
      <c r="E18" s="16"/>
      <c r="F18" s="16">
        <v>15.52</v>
      </c>
      <c r="G18" s="16"/>
      <c r="H18" s="30">
        <f>F18/D18</f>
        <v>1</v>
      </c>
      <c r="I18" s="100">
        <f>G18/D18</f>
        <v>0</v>
      </c>
      <c r="J18" s="39"/>
      <c r="K18" s="35"/>
      <c r="L18" s="35"/>
      <c r="M18" s="35"/>
      <c r="N18" s="35"/>
      <c r="O18" s="110"/>
      <c r="P18" s="41"/>
    </row>
    <row r="19" spans="1:16" s="12" customFormat="1" ht="40.5" customHeight="1">
      <c r="A19" s="152"/>
      <c r="B19" s="169"/>
      <c r="C19" s="70" t="s">
        <v>63</v>
      </c>
      <c r="D19" s="16">
        <v>15.52</v>
      </c>
      <c r="E19" s="16">
        <v>15.52</v>
      </c>
      <c r="F19" s="16">
        <v>17.01</v>
      </c>
      <c r="G19" s="16"/>
      <c r="H19" s="30">
        <f>F19/D19</f>
        <v>1.0960051546391754</v>
      </c>
      <c r="I19" s="100">
        <f>G19/D19</f>
        <v>0</v>
      </c>
      <c r="J19" s="39"/>
      <c r="K19" s="35"/>
      <c r="L19" s="35"/>
      <c r="M19" s="35"/>
      <c r="N19" s="35"/>
      <c r="O19" s="110"/>
      <c r="P19" s="41"/>
    </row>
    <row r="20" spans="1:16" s="12" customFormat="1" ht="12.75">
      <c r="A20" s="148" t="s">
        <v>109</v>
      </c>
      <c r="B20" s="149"/>
      <c r="C20" s="52"/>
      <c r="D20" s="8"/>
      <c r="E20" s="8"/>
      <c r="F20" s="8"/>
      <c r="G20" s="8"/>
      <c r="H20" s="30"/>
      <c r="I20" s="83"/>
      <c r="J20" s="29"/>
      <c r="K20" s="8"/>
      <c r="L20" s="8"/>
      <c r="M20" s="8"/>
      <c r="N20" s="8"/>
      <c r="O20" s="30"/>
      <c r="P20" s="18"/>
    </row>
    <row r="21" spans="1:16" s="12" customFormat="1" ht="12.75" customHeight="1" hidden="1">
      <c r="A21" s="151">
        <v>5</v>
      </c>
      <c r="B21" s="153" t="s">
        <v>43</v>
      </c>
      <c r="C21" s="6" t="s">
        <v>56</v>
      </c>
      <c r="D21" s="16">
        <v>42.72</v>
      </c>
      <c r="E21" s="16"/>
      <c r="F21" s="16">
        <v>42.72</v>
      </c>
      <c r="G21" s="16"/>
      <c r="H21" s="30">
        <f>F21/D21</f>
        <v>1</v>
      </c>
      <c r="I21" s="84">
        <f>G21/D21</f>
        <v>0</v>
      </c>
      <c r="J21" s="45"/>
      <c r="K21" s="35"/>
      <c r="L21" s="35"/>
      <c r="M21" s="35"/>
      <c r="N21" s="35"/>
      <c r="O21" s="110"/>
      <c r="P21" s="41"/>
    </row>
    <row r="22" spans="1:16" s="12" customFormat="1" ht="15.75" customHeight="1">
      <c r="A22" s="152"/>
      <c r="B22" s="154"/>
      <c r="C22" s="6" t="s">
        <v>56</v>
      </c>
      <c r="D22" s="16">
        <v>42.72</v>
      </c>
      <c r="E22" s="16">
        <v>42.72</v>
      </c>
      <c r="F22" s="16">
        <v>44.63</v>
      </c>
      <c r="G22" s="16"/>
      <c r="H22" s="30">
        <f>F22/D22</f>
        <v>1.0447097378277155</v>
      </c>
      <c r="I22" s="84">
        <f>G22/D22</f>
        <v>0</v>
      </c>
      <c r="J22" s="45"/>
      <c r="K22" s="35"/>
      <c r="L22" s="35"/>
      <c r="M22" s="35"/>
      <c r="N22" s="35"/>
      <c r="O22" s="110"/>
      <c r="P22" s="41"/>
    </row>
    <row r="23" spans="1:16" s="12" customFormat="1" ht="12.75" customHeight="1" hidden="1">
      <c r="A23" s="162">
        <v>7</v>
      </c>
      <c r="B23" s="153" t="s">
        <v>44</v>
      </c>
      <c r="C23" s="7" t="s">
        <v>54</v>
      </c>
      <c r="D23" s="8" t="s">
        <v>9</v>
      </c>
      <c r="E23" s="8"/>
      <c r="F23" s="8" t="s">
        <v>9</v>
      </c>
      <c r="G23" s="8"/>
      <c r="H23" s="30"/>
      <c r="I23" s="83"/>
      <c r="J23" s="29">
        <v>21.17</v>
      </c>
      <c r="K23" s="8">
        <v>31.33</v>
      </c>
      <c r="L23" s="8"/>
      <c r="M23" s="8">
        <v>31.33</v>
      </c>
      <c r="N23" s="8"/>
      <c r="O23" s="30">
        <f>M23/K23</f>
        <v>1</v>
      </c>
      <c r="P23" s="18">
        <f>N23/K23</f>
        <v>0</v>
      </c>
    </row>
    <row r="24" spans="1:16" s="12" customFormat="1" ht="12.75">
      <c r="A24" s="164"/>
      <c r="B24" s="154"/>
      <c r="C24" s="70" t="s">
        <v>63</v>
      </c>
      <c r="D24" s="16"/>
      <c r="E24" s="16"/>
      <c r="F24" s="16"/>
      <c r="G24" s="16"/>
      <c r="H24" s="30"/>
      <c r="I24" s="83"/>
      <c r="J24" s="29"/>
      <c r="K24" s="16">
        <v>31.33</v>
      </c>
      <c r="L24" s="16">
        <v>31.33</v>
      </c>
      <c r="M24" s="16">
        <v>32.62</v>
      </c>
      <c r="N24" s="16"/>
      <c r="O24" s="30">
        <f>M24/K24</f>
        <v>1.041174593041813</v>
      </c>
      <c r="P24" s="18">
        <f>N24/K24</f>
        <v>0</v>
      </c>
    </row>
    <row r="25" spans="1:16" s="17" customFormat="1" ht="12.75" customHeight="1">
      <c r="A25" s="148" t="s">
        <v>110</v>
      </c>
      <c r="B25" s="149"/>
      <c r="C25" s="44"/>
      <c r="D25" s="35"/>
      <c r="E25" s="35"/>
      <c r="F25" s="35"/>
      <c r="G25" s="35"/>
      <c r="H25" s="110"/>
      <c r="I25" s="84"/>
      <c r="J25" s="45"/>
      <c r="K25" s="35"/>
      <c r="L25" s="35"/>
      <c r="M25" s="35"/>
      <c r="N25" s="35"/>
      <c r="O25" s="110"/>
      <c r="P25" s="41" t="e">
        <f>N25/M25</f>
        <v>#DIV/0!</v>
      </c>
    </row>
    <row r="26" spans="1:16" s="12" customFormat="1" ht="15.75" customHeight="1" hidden="1">
      <c r="A26" s="155">
        <v>8</v>
      </c>
      <c r="B26" s="74" t="s">
        <v>75</v>
      </c>
      <c r="C26" s="37" t="s">
        <v>71</v>
      </c>
      <c r="D26" s="101" t="s">
        <v>9</v>
      </c>
      <c r="E26" s="101"/>
      <c r="F26" s="101" t="s">
        <v>9</v>
      </c>
      <c r="G26" s="101"/>
      <c r="H26" s="111" t="s">
        <v>9</v>
      </c>
      <c r="I26" s="101"/>
      <c r="J26" s="101"/>
      <c r="K26" s="101"/>
      <c r="L26" s="101"/>
      <c r="M26" s="101"/>
      <c r="N26" s="101"/>
      <c r="O26" s="111"/>
      <c r="P26" s="41" t="e">
        <f>N26/K26</f>
        <v>#DIV/0!</v>
      </c>
    </row>
    <row r="27" spans="1:16" s="12" customFormat="1" ht="15.75" customHeight="1" hidden="1">
      <c r="A27" s="173"/>
      <c r="B27" s="123"/>
      <c r="C27" s="37"/>
      <c r="D27" s="102">
        <v>21.68</v>
      </c>
      <c r="E27" s="102"/>
      <c r="F27" s="102">
        <v>21.68</v>
      </c>
      <c r="G27" s="102"/>
      <c r="H27" s="112" t="e">
        <f>F27/D26</f>
        <v>#VALUE!</v>
      </c>
      <c r="I27" s="102"/>
      <c r="J27" s="102"/>
      <c r="K27" s="102">
        <v>32.85</v>
      </c>
      <c r="L27" s="102"/>
      <c r="M27" s="102">
        <v>32.85</v>
      </c>
      <c r="N27" s="102"/>
      <c r="O27" s="30">
        <f>M27/K27</f>
        <v>1</v>
      </c>
      <c r="P27" s="41"/>
    </row>
    <row r="28" spans="1:16" s="12" customFormat="1" ht="15.75" customHeight="1">
      <c r="A28" s="173"/>
      <c r="B28" s="27" t="s">
        <v>51</v>
      </c>
      <c r="C28" s="70" t="s">
        <v>63</v>
      </c>
      <c r="D28" s="102">
        <v>29.88</v>
      </c>
      <c r="E28" s="102">
        <v>29.88</v>
      </c>
      <c r="F28" s="102">
        <v>32.75</v>
      </c>
      <c r="G28" s="102"/>
      <c r="H28" s="112">
        <v>1.0961</v>
      </c>
      <c r="I28" s="102"/>
      <c r="J28" s="102"/>
      <c r="K28" s="102"/>
      <c r="L28" s="102"/>
      <c r="M28" s="102"/>
      <c r="N28" s="102"/>
      <c r="O28" s="30"/>
      <c r="P28" s="41"/>
    </row>
    <row r="29" spans="1:16" s="12" customFormat="1" ht="12.75">
      <c r="A29" s="156"/>
      <c r="B29" s="27" t="s">
        <v>39</v>
      </c>
      <c r="C29" s="7" t="s">
        <v>55</v>
      </c>
      <c r="D29" s="101">
        <v>26.01</v>
      </c>
      <c r="E29" s="101">
        <v>26</v>
      </c>
      <c r="F29" s="101">
        <v>28.87</v>
      </c>
      <c r="G29" s="101"/>
      <c r="H29" s="30">
        <f aca="true" t="shared" si="0" ref="H29:H34">F29/D29</f>
        <v>1.1099577085736254</v>
      </c>
      <c r="I29" s="101"/>
      <c r="J29" s="101"/>
      <c r="K29" s="101">
        <v>39.42</v>
      </c>
      <c r="L29" s="101">
        <v>39.42</v>
      </c>
      <c r="M29" s="101">
        <v>43.3</v>
      </c>
      <c r="N29" s="101"/>
      <c r="O29" s="30">
        <f>M29/K29</f>
        <v>1.0984271943176052</v>
      </c>
      <c r="P29" s="41"/>
    </row>
    <row r="30" spans="1:16" s="17" customFormat="1" ht="12.75" customHeight="1">
      <c r="A30" s="148" t="s">
        <v>111</v>
      </c>
      <c r="B30" s="149"/>
      <c r="C30" s="44"/>
      <c r="D30" s="35"/>
      <c r="E30" s="35"/>
      <c r="F30" s="35"/>
      <c r="G30" s="35"/>
      <c r="H30" s="30" t="e">
        <f t="shared" si="0"/>
        <v>#DIV/0!</v>
      </c>
      <c r="I30" s="84"/>
      <c r="J30" s="45"/>
      <c r="K30" s="35"/>
      <c r="L30" s="35"/>
      <c r="M30" s="35"/>
      <c r="N30" s="35"/>
      <c r="O30" s="110"/>
      <c r="P30" s="41" t="e">
        <f>N30/M30</f>
        <v>#DIV/0!</v>
      </c>
    </row>
    <row r="31" spans="1:16" s="17" customFormat="1" ht="12.75" customHeight="1" hidden="1">
      <c r="A31" s="151">
        <v>9</v>
      </c>
      <c r="B31" s="153" t="s">
        <v>45</v>
      </c>
      <c r="C31" s="7" t="s">
        <v>56</v>
      </c>
      <c r="D31" s="8">
        <v>20.31</v>
      </c>
      <c r="E31" s="8"/>
      <c r="F31" s="8">
        <v>20.31</v>
      </c>
      <c r="G31" s="8"/>
      <c r="H31" s="30">
        <f t="shared" si="0"/>
        <v>1</v>
      </c>
      <c r="I31" s="83">
        <f>G31/D31</f>
        <v>0</v>
      </c>
      <c r="J31" s="60">
        <v>20.92</v>
      </c>
      <c r="K31" s="8">
        <v>24.41</v>
      </c>
      <c r="L31" s="8"/>
      <c r="M31" s="8">
        <v>24.41</v>
      </c>
      <c r="N31" s="8"/>
      <c r="O31" s="30">
        <f>M31/K31</f>
        <v>1</v>
      </c>
      <c r="P31" s="41">
        <f>N31/K31</f>
        <v>0</v>
      </c>
    </row>
    <row r="32" spans="1:16" s="17" customFormat="1" ht="11.25" customHeight="1">
      <c r="A32" s="152"/>
      <c r="B32" s="154"/>
      <c r="C32" s="70" t="s">
        <v>63</v>
      </c>
      <c r="D32" s="8">
        <v>20.31</v>
      </c>
      <c r="E32" s="8">
        <v>20.31</v>
      </c>
      <c r="F32" s="8">
        <v>22.22</v>
      </c>
      <c r="G32" s="8"/>
      <c r="H32" s="30">
        <f t="shared" si="0"/>
        <v>1.0940423436730675</v>
      </c>
      <c r="I32" s="83">
        <f>G32/D32</f>
        <v>0</v>
      </c>
      <c r="J32" s="61"/>
      <c r="K32" s="8">
        <v>24.41</v>
      </c>
      <c r="L32" s="8">
        <v>24.41</v>
      </c>
      <c r="M32" s="8">
        <v>26.75</v>
      </c>
      <c r="N32" s="8"/>
      <c r="O32" s="30">
        <f>M32/K32</f>
        <v>1.0958623514952888</v>
      </c>
      <c r="P32" s="41">
        <f>N32/K32</f>
        <v>0</v>
      </c>
    </row>
    <row r="33" spans="1:16" s="12" customFormat="1" ht="18.75" customHeight="1" hidden="1">
      <c r="A33" s="151">
        <v>11</v>
      </c>
      <c r="B33" s="153" t="s">
        <v>40</v>
      </c>
      <c r="C33" s="7" t="s">
        <v>54</v>
      </c>
      <c r="D33" s="8">
        <v>9.33</v>
      </c>
      <c r="E33" s="8"/>
      <c r="F33" s="8">
        <v>9.33</v>
      </c>
      <c r="G33" s="8"/>
      <c r="H33" s="30">
        <f t="shared" si="0"/>
        <v>1</v>
      </c>
      <c r="I33" s="84">
        <f>G33/D33</f>
        <v>0</v>
      </c>
      <c r="J33" s="45"/>
      <c r="K33" s="40">
        <v>5.76</v>
      </c>
      <c r="L33" s="40"/>
      <c r="M33" s="40">
        <v>5.76</v>
      </c>
      <c r="N33" s="40"/>
      <c r="O33" s="110"/>
      <c r="P33" s="41">
        <f>N33/M33</f>
        <v>0</v>
      </c>
    </row>
    <row r="34" spans="1:16" s="12" customFormat="1" ht="12" customHeight="1">
      <c r="A34" s="152"/>
      <c r="B34" s="154"/>
      <c r="C34" s="7" t="s">
        <v>55</v>
      </c>
      <c r="D34" s="16">
        <v>11.2</v>
      </c>
      <c r="E34" s="16">
        <v>11.2</v>
      </c>
      <c r="F34" s="16">
        <v>12.26</v>
      </c>
      <c r="G34" s="16"/>
      <c r="H34" s="30">
        <f t="shared" si="0"/>
        <v>1.0946428571428573</v>
      </c>
      <c r="I34" s="84">
        <f>G34/D34</f>
        <v>0</v>
      </c>
      <c r="J34" s="45"/>
      <c r="K34" s="35"/>
      <c r="L34" s="35"/>
      <c r="M34" s="35"/>
      <c r="N34" s="35"/>
      <c r="O34" s="110"/>
      <c r="P34" s="41" t="e">
        <f>N34/M34</f>
        <v>#DIV/0!</v>
      </c>
    </row>
    <row r="35" spans="1:16" s="19" customFormat="1" ht="1.5" customHeight="1" hidden="1">
      <c r="A35" s="148" t="s">
        <v>2</v>
      </c>
      <c r="B35" s="149"/>
      <c r="C35" s="44"/>
      <c r="D35" s="35"/>
      <c r="E35" s="35"/>
      <c r="F35" s="35"/>
      <c r="G35" s="35"/>
      <c r="H35" s="110"/>
      <c r="I35" s="84"/>
      <c r="J35" s="45"/>
      <c r="K35" s="35"/>
      <c r="L35" s="35"/>
      <c r="M35" s="35"/>
      <c r="N35" s="35"/>
      <c r="O35" s="110"/>
      <c r="P35" s="41" t="e">
        <f>N35/M35</f>
        <v>#DIV/0!</v>
      </c>
    </row>
    <row r="36" spans="1:16" s="20" customFormat="1" ht="12.75" customHeight="1" hidden="1">
      <c r="A36" s="162">
        <v>12</v>
      </c>
      <c r="B36" s="153" t="s">
        <v>36</v>
      </c>
      <c r="C36" s="37" t="s">
        <v>54</v>
      </c>
      <c r="D36" s="136" t="s">
        <v>88</v>
      </c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41" t="e">
        <f>N36/K36</f>
        <v>#DIV/0!</v>
      </c>
    </row>
    <row r="37" spans="1:16" s="20" customFormat="1" ht="12.75" customHeight="1" hidden="1">
      <c r="A37" s="164"/>
      <c r="B37" s="154"/>
      <c r="C37" s="37" t="s">
        <v>55</v>
      </c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  <c r="P37" s="41" t="e">
        <f>N37/K37</f>
        <v>#DIV/0!</v>
      </c>
    </row>
    <row r="38" spans="1:16" s="20" customFormat="1" ht="12.75" customHeight="1">
      <c r="A38" s="129"/>
      <c r="B38" s="214" t="s">
        <v>112</v>
      </c>
      <c r="C38" s="43"/>
      <c r="D38" s="125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7"/>
      <c r="P38" s="41"/>
    </row>
    <row r="39" spans="1:16" s="20" customFormat="1" ht="12.75" customHeight="1">
      <c r="A39" s="129"/>
      <c r="B39" s="124" t="s">
        <v>125</v>
      </c>
      <c r="C39" s="70" t="s">
        <v>63</v>
      </c>
      <c r="D39" s="215" t="s">
        <v>9</v>
      </c>
      <c r="E39" s="215">
        <v>0.1792</v>
      </c>
      <c r="F39" s="215">
        <v>0.1958</v>
      </c>
      <c r="G39" s="215"/>
      <c r="H39" s="215"/>
      <c r="I39" s="215"/>
      <c r="J39" s="215"/>
      <c r="K39" s="215" t="s">
        <v>9</v>
      </c>
      <c r="L39" s="215">
        <v>0.36</v>
      </c>
      <c r="M39" s="215">
        <v>0.3696</v>
      </c>
      <c r="N39" s="215"/>
      <c r="O39" s="215"/>
      <c r="P39" s="41"/>
    </row>
    <row r="40" spans="1:16" s="17" customFormat="1" ht="12.75" customHeight="1">
      <c r="A40" s="148" t="s">
        <v>113</v>
      </c>
      <c r="B40" s="149"/>
      <c r="C40" s="44"/>
      <c r="D40" s="35"/>
      <c r="E40" s="35"/>
      <c r="F40" s="35"/>
      <c r="G40" s="35"/>
      <c r="H40" s="110"/>
      <c r="I40" s="84"/>
      <c r="J40" s="45"/>
      <c r="K40" s="35"/>
      <c r="L40" s="35"/>
      <c r="M40" s="35"/>
      <c r="N40" s="35"/>
      <c r="O40" s="110"/>
      <c r="P40" s="41" t="e">
        <f>N40/M40</f>
        <v>#DIV/0!</v>
      </c>
    </row>
    <row r="41" spans="1:16" s="12" customFormat="1" ht="15" customHeight="1" hidden="1">
      <c r="A41" s="162">
        <v>13</v>
      </c>
      <c r="B41" s="153" t="s">
        <v>37</v>
      </c>
      <c r="C41" s="7" t="s">
        <v>56</v>
      </c>
      <c r="D41" s="16">
        <v>24.28</v>
      </c>
      <c r="E41" s="16"/>
      <c r="F41" s="16">
        <v>24.28</v>
      </c>
      <c r="G41" s="16"/>
      <c r="H41" s="30">
        <f>F41/D41</f>
        <v>1</v>
      </c>
      <c r="I41" s="84">
        <f>G41/D41</f>
        <v>0</v>
      </c>
      <c r="J41" s="45">
        <v>21.15</v>
      </c>
      <c r="K41" s="16">
        <v>22.93</v>
      </c>
      <c r="L41" s="16"/>
      <c r="M41" s="16">
        <v>22.93</v>
      </c>
      <c r="N41" s="16"/>
      <c r="O41" s="30">
        <f>M41/K41</f>
        <v>1</v>
      </c>
      <c r="P41" s="41">
        <f>N41/K41</f>
        <v>0</v>
      </c>
    </row>
    <row r="42" spans="1:16" s="12" customFormat="1" ht="11.25" customHeight="1">
      <c r="A42" s="164"/>
      <c r="B42" s="154"/>
      <c r="C42" s="70" t="s">
        <v>63</v>
      </c>
      <c r="D42" s="16">
        <v>24.28</v>
      </c>
      <c r="E42" s="16">
        <v>24.28</v>
      </c>
      <c r="F42" s="16">
        <v>26.6</v>
      </c>
      <c r="G42" s="16"/>
      <c r="H42" s="30">
        <f>F42/D42</f>
        <v>1.0955518945634266</v>
      </c>
      <c r="I42" s="84">
        <f>G42/D42</f>
        <v>0</v>
      </c>
      <c r="J42" s="45"/>
      <c r="K42" s="16">
        <v>22.93</v>
      </c>
      <c r="L42" s="16">
        <v>22.93</v>
      </c>
      <c r="M42" s="16">
        <v>25.13</v>
      </c>
      <c r="N42" s="16"/>
      <c r="O42" s="30">
        <f>M42/K42</f>
        <v>1.095944177932839</v>
      </c>
      <c r="P42" s="41">
        <f>N42/K42</f>
        <v>0</v>
      </c>
    </row>
    <row r="43" spans="1:16" s="12" customFormat="1" ht="12.75" customHeight="1" hidden="1">
      <c r="A43" s="151">
        <v>14</v>
      </c>
      <c r="B43" s="170" t="s">
        <v>17</v>
      </c>
      <c r="C43" s="7" t="s">
        <v>71</v>
      </c>
      <c r="D43" s="16">
        <v>21.15</v>
      </c>
      <c r="E43" s="16">
        <v>21.15</v>
      </c>
      <c r="F43" s="16">
        <v>23.18</v>
      </c>
      <c r="G43" s="16"/>
      <c r="H43" s="30">
        <f>F43/D43</f>
        <v>1.0959810874704492</v>
      </c>
      <c r="I43" s="84">
        <f>G43/D43</f>
        <v>0</v>
      </c>
      <c r="J43" s="45"/>
      <c r="K43" s="35"/>
      <c r="L43" s="35"/>
      <c r="M43" s="35"/>
      <c r="N43" s="35"/>
      <c r="O43" s="110"/>
      <c r="P43" s="41" t="e">
        <f>N43/M43</f>
        <v>#DIV/0!</v>
      </c>
    </row>
    <row r="44" spans="1:16" s="12" customFormat="1" ht="12" customHeight="1">
      <c r="A44" s="152"/>
      <c r="B44" s="171"/>
      <c r="C44" s="7" t="s">
        <v>55</v>
      </c>
      <c r="D44" s="16">
        <v>25.38</v>
      </c>
      <c r="E44" s="16">
        <v>25.38</v>
      </c>
      <c r="F44" s="16">
        <v>27.82</v>
      </c>
      <c r="G44" s="16"/>
      <c r="H44" s="30">
        <f>F44/D44</f>
        <v>1.0961386918833729</v>
      </c>
      <c r="I44" s="84">
        <f>G44/D44</f>
        <v>0</v>
      </c>
      <c r="J44" s="45"/>
      <c r="K44" s="35"/>
      <c r="L44" s="35"/>
      <c r="M44" s="35"/>
      <c r="N44" s="35"/>
      <c r="O44" s="110"/>
      <c r="P44" s="41"/>
    </row>
    <row r="45" spans="1:16" s="12" customFormat="1" ht="12.75">
      <c r="A45" s="148" t="s">
        <v>114</v>
      </c>
      <c r="B45" s="158"/>
      <c r="C45" s="7"/>
      <c r="D45" s="8"/>
      <c r="E45" s="8"/>
      <c r="F45" s="8"/>
      <c r="G45" s="8"/>
      <c r="H45" s="30"/>
      <c r="I45" s="83"/>
      <c r="J45" s="29"/>
      <c r="K45" s="8"/>
      <c r="L45" s="8"/>
      <c r="M45" s="8"/>
      <c r="N45" s="8"/>
      <c r="O45" s="30"/>
      <c r="P45" s="41" t="e">
        <f>N45/M45</f>
        <v>#DIV/0!</v>
      </c>
    </row>
    <row r="46" spans="1:16" s="12" customFormat="1" ht="12.75" customHeight="1" hidden="1">
      <c r="A46" s="162">
        <v>15</v>
      </c>
      <c r="B46" s="150" t="s">
        <v>57</v>
      </c>
      <c r="C46" s="7" t="s">
        <v>56</v>
      </c>
      <c r="D46" s="8">
        <v>22.61</v>
      </c>
      <c r="E46" s="8"/>
      <c r="F46" s="8">
        <v>22.61</v>
      </c>
      <c r="G46" s="8"/>
      <c r="H46" s="30">
        <f>F46/D46</f>
        <v>1</v>
      </c>
      <c r="I46" s="83">
        <f>G46/D46</f>
        <v>0</v>
      </c>
      <c r="J46" s="29">
        <v>24.33</v>
      </c>
      <c r="K46" s="8">
        <v>26.12</v>
      </c>
      <c r="L46" s="8"/>
      <c r="M46" s="8">
        <v>26.12</v>
      </c>
      <c r="N46" s="8"/>
      <c r="O46" s="30">
        <f>M46/K46</f>
        <v>1</v>
      </c>
      <c r="P46" s="41">
        <f>N46/K46</f>
        <v>0</v>
      </c>
    </row>
    <row r="47" spans="1:16" s="12" customFormat="1" ht="12.75">
      <c r="A47" s="164"/>
      <c r="B47" s="150"/>
      <c r="C47" s="70" t="s">
        <v>63</v>
      </c>
      <c r="D47" s="16">
        <v>22.61</v>
      </c>
      <c r="E47" s="16">
        <v>22.61</v>
      </c>
      <c r="F47" s="16">
        <v>24.78</v>
      </c>
      <c r="G47" s="16"/>
      <c r="H47" s="30">
        <f>F47/D47</f>
        <v>1.0959752321981424</v>
      </c>
      <c r="I47" s="83">
        <f>G47/D47</f>
        <v>0</v>
      </c>
      <c r="J47" s="29"/>
      <c r="K47" s="8">
        <v>26.12</v>
      </c>
      <c r="L47" s="8">
        <v>26.12</v>
      </c>
      <c r="M47" s="8">
        <v>28.97</v>
      </c>
      <c r="N47" s="8"/>
      <c r="O47" s="30">
        <f>M47/L47</f>
        <v>1.1091117917304747</v>
      </c>
      <c r="P47" s="41">
        <f>N47/K47</f>
        <v>0</v>
      </c>
    </row>
    <row r="48" spans="1:16" s="17" customFormat="1" ht="12.75" customHeight="1">
      <c r="A48" s="148" t="s">
        <v>115</v>
      </c>
      <c r="B48" s="149"/>
      <c r="C48" s="44"/>
      <c r="D48" s="35"/>
      <c r="E48" s="35"/>
      <c r="F48" s="35"/>
      <c r="G48" s="35"/>
      <c r="H48" s="110"/>
      <c r="I48" s="84"/>
      <c r="J48" s="45"/>
      <c r="K48" s="35"/>
      <c r="L48" s="35"/>
      <c r="M48" s="35"/>
      <c r="N48" s="35"/>
      <c r="O48" s="110"/>
      <c r="P48" s="41" t="e">
        <f>N48/M48</f>
        <v>#DIV/0!</v>
      </c>
    </row>
    <row r="49" spans="1:16" s="17" customFormat="1" ht="15.75" customHeight="1" hidden="1">
      <c r="A49" s="151">
        <v>16</v>
      </c>
      <c r="B49" s="153" t="s">
        <v>46</v>
      </c>
      <c r="C49" s="7" t="s">
        <v>54</v>
      </c>
      <c r="D49" s="16" t="s">
        <v>9</v>
      </c>
      <c r="E49" s="16"/>
      <c r="F49" s="16" t="s">
        <v>9</v>
      </c>
      <c r="G49" s="16"/>
      <c r="H49" s="113" t="s">
        <v>9</v>
      </c>
      <c r="I49" s="85" t="s">
        <v>9</v>
      </c>
      <c r="J49" s="29">
        <f>N49*1.04</f>
        <v>0</v>
      </c>
      <c r="K49" s="8">
        <v>26.67</v>
      </c>
      <c r="L49" s="8">
        <v>26.67</v>
      </c>
      <c r="M49" s="8">
        <v>29.08</v>
      </c>
      <c r="N49" s="8"/>
      <c r="O49" s="30">
        <f aca="true" t="shared" si="1" ref="O49:O54">M49/K49</f>
        <v>1.0903637045369328</v>
      </c>
      <c r="P49" s="41">
        <f aca="true" t="shared" si="2" ref="P49:P54">N49/K49</f>
        <v>0</v>
      </c>
    </row>
    <row r="50" spans="1:16" s="17" customFormat="1" ht="12.75" customHeight="1">
      <c r="A50" s="152"/>
      <c r="B50" s="154"/>
      <c r="C50" s="7" t="s">
        <v>55</v>
      </c>
      <c r="D50" s="16"/>
      <c r="E50" s="16"/>
      <c r="F50" s="16"/>
      <c r="G50" s="16"/>
      <c r="H50" s="113"/>
      <c r="I50" s="85"/>
      <c r="J50" s="29"/>
      <c r="K50" s="16">
        <v>32</v>
      </c>
      <c r="L50" s="16">
        <v>32</v>
      </c>
      <c r="M50" s="16">
        <v>34.9</v>
      </c>
      <c r="N50" s="16"/>
      <c r="O50" s="30">
        <f t="shared" si="1"/>
        <v>1.090625</v>
      </c>
      <c r="P50" s="41">
        <f t="shared" si="2"/>
        <v>0</v>
      </c>
    </row>
    <row r="51" spans="1:16" s="17" customFormat="1" ht="12.75" customHeight="1" hidden="1">
      <c r="A51" s="151">
        <v>17</v>
      </c>
      <c r="B51" s="153" t="s">
        <v>47</v>
      </c>
      <c r="C51" s="10" t="s">
        <v>56</v>
      </c>
      <c r="D51" s="16">
        <v>28.14</v>
      </c>
      <c r="E51" s="16"/>
      <c r="F51" s="16">
        <v>28.14</v>
      </c>
      <c r="G51" s="16"/>
      <c r="H51" s="30">
        <f aca="true" t="shared" si="3" ref="H51:H56">F51/D51</f>
        <v>1</v>
      </c>
      <c r="I51" s="83">
        <f aca="true" t="shared" si="4" ref="I51:I56">G51/D51</f>
        <v>0</v>
      </c>
      <c r="J51" s="29">
        <v>35.33</v>
      </c>
      <c r="K51" s="16">
        <v>37.71</v>
      </c>
      <c r="L51" s="16"/>
      <c r="M51" s="16">
        <v>37.71</v>
      </c>
      <c r="N51" s="16"/>
      <c r="O51" s="30">
        <f t="shared" si="1"/>
        <v>1</v>
      </c>
      <c r="P51" s="41">
        <f t="shared" si="2"/>
        <v>0</v>
      </c>
    </row>
    <row r="52" spans="1:16" s="17" customFormat="1" ht="29.25" customHeight="1">
      <c r="A52" s="152"/>
      <c r="B52" s="154"/>
      <c r="C52" s="70" t="s">
        <v>63</v>
      </c>
      <c r="D52" s="16">
        <v>28.14</v>
      </c>
      <c r="E52" s="16">
        <v>28.14</v>
      </c>
      <c r="F52" s="16">
        <v>30.84</v>
      </c>
      <c r="G52" s="16"/>
      <c r="H52" s="30">
        <f t="shared" si="3"/>
        <v>1.0959488272921107</v>
      </c>
      <c r="I52" s="83">
        <f t="shared" si="4"/>
        <v>0</v>
      </c>
      <c r="J52" s="29"/>
      <c r="K52" s="16">
        <v>37.71</v>
      </c>
      <c r="L52" s="16">
        <v>37.71</v>
      </c>
      <c r="M52" s="16">
        <v>41.13</v>
      </c>
      <c r="N52" s="16"/>
      <c r="O52" s="30">
        <f t="shared" si="1"/>
        <v>1.090692124105012</v>
      </c>
      <c r="P52" s="41">
        <f t="shared" si="2"/>
        <v>0</v>
      </c>
    </row>
    <row r="53" spans="1:16" s="12" customFormat="1" ht="16.5" customHeight="1" hidden="1">
      <c r="A53" s="166">
        <v>18</v>
      </c>
      <c r="B53" s="150" t="s">
        <v>48</v>
      </c>
      <c r="C53" s="10" t="s">
        <v>56</v>
      </c>
      <c r="D53" s="16">
        <v>24.45</v>
      </c>
      <c r="E53" s="16"/>
      <c r="F53" s="16">
        <v>24.45</v>
      </c>
      <c r="G53" s="16"/>
      <c r="H53" s="30">
        <f t="shared" si="3"/>
        <v>1</v>
      </c>
      <c r="I53" s="83">
        <f t="shared" si="4"/>
        <v>0</v>
      </c>
      <c r="J53" s="29">
        <v>114.56</v>
      </c>
      <c r="K53" s="16">
        <v>31.63</v>
      </c>
      <c r="L53" s="16"/>
      <c r="M53" s="16">
        <v>31.63</v>
      </c>
      <c r="N53" s="16"/>
      <c r="O53" s="30">
        <f t="shared" si="1"/>
        <v>1</v>
      </c>
      <c r="P53" s="41">
        <f t="shared" si="2"/>
        <v>0</v>
      </c>
    </row>
    <row r="54" spans="1:16" s="12" customFormat="1" ht="33" customHeight="1">
      <c r="A54" s="167"/>
      <c r="B54" s="150"/>
      <c r="C54" s="70" t="s">
        <v>63</v>
      </c>
      <c r="D54" s="16">
        <v>24.45</v>
      </c>
      <c r="E54" s="16">
        <v>24.45</v>
      </c>
      <c r="F54" s="16">
        <v>26.8</v>
      </c>
      <c r="G54" s="16"/>
      <c r="H54" s="30">
        <f t="shared" si="3"/>
        <v>1.096114519427403</v>
      </c>
      <c r="I54" s="83">
        <f t="shared" si="4"/>
        <v>0</v>
      </c>
      <c r="J54" s="29"/>
      <c r="K54" s="16">
        <v>31.63</v>
      </c>
      <c r="L54" s="16">
        <v>31.63</v>
      </c>
      <c r="M54" s="16">
        <v>34.65</v>
      </c>
      <c r="N54" s="16"/>
      <c r="O54" s="30">
        <f t="shared" si="1"/>
        <v>1.0954789756560228</v>
      </c>
      <c r="P54" s="41">
        <f t="shared" si="2"/>
        <v>0</v>
      </c>
    </row>
    <row r="55" spans="1:16" s="12" customFormat="1" ht="12.75" customHeight="1" hidden="1">
      <c r="A55" s="166">
        <v>19</v>
      </c>
      <c r="B55" s="150" t="s">
        <v>74</v>
      </c>
      <c r="C55" s="7" t="s">
        <v>54</v>
      </c>
      <c r="D55" s="16">
        <v>20.64</v>
      </c>
      <c r="E55" s="16">
        <v>20.64</v>
      </c>
      <c r="F55" s="16">
        <v>22.62</v>
      </c>
      <c r="G55" s="16"/>
      <c r="H55" s="30">
        <f t="shared" si="3"/>
        <v>1.0959302325581395</v>
      </c>
      <c r="I55" s="84">
        <f t="shared" si="4"/>
        <v>0</v>
      </c>
      <c r="J55" s="45"/>
      <c r="K55" s="35"/>
      <c r="L55" s="35"/>
      <c r="M55" s="35"/>
      <c r="N55" s="35"/>
      <c r="O55" s="110"/>
      <c r="P55" s="41"/>
    </row>
    <row r="56" spans="1:16" s="12" customFormat="1" ht="12.75">
      <c r="A56" s="167"/>
      <c r="B56" s="150"/>
      <c r="C56" s="7" t="s">
        <v>55</v>
      </c>
      <c r="D56" s="16">
        <v>24.77</v>
      </c>
      <c r="E56" s="16">
        <v>24.77</v>
      </c>
      <c r="F56" s="16">
        <v>27.14</v>
      </c>
      <c r="G56" s="16"/>
      <c r="H56" s="30">
        <f t="shared" si="3"/>
        <v>1.095680258377069</v>
      </c>
      <c r="I56" s="84">
        <f t="shared" si="4"/>
        <v>0</v>
      </c>
      <c r="J56" s="45"/>
      <c r="K56" s="35"/>
      <c r="L56" s="35"/>
      <c r="M56" s="35"/>
      <c r="N56" s="35"/>
      <c r="O56" s="110"/>
      <c r="P56" s="41"/>
    </row>
    <row r="57" spans="1:16" s="17" customFormat="1" ht="12.75" customHeight="1">
      <c r="A57" s="148" t="s">
        <v>116</v>
      </c>
      <c r="B57" s="149"/>
      <c r="C57" s="52"/>
      <c r="D57" s="16"/>
      <c r="E57" s="16"/>
      <c r="F57" s="16"/>
      <c r="G57" s="16"/>
      <c r="H57" s="30"/>
      <c r="I57" s="84"/>
      <c r="J57" s="45"/>
      <c r="K57" s="35"/>
      <c r="L57" s="35"/>
      <c r="M57" s="35"/>
      <c r="N57" s="35"/>
      <c r="O57" s="110"/>
      <c r="P57" s="41" t="e">
        <f>N57/M57</f>
        <v>#DIV/0!</v>
      </c>
    </row>
    <row r="58" spans="1:16" s="17" customFormat="1" ht="15" customHeight="1" hidden="1">
      <c r="A58" s="162">
        <v>20</v>
      </c>
      <c r="B58" s="153" t="s">
        <v>34</v>
      </c>
      <c r="C58" s="7" t="s">
        <v>56</v>
      </c>
      <c r="D58" s="16">
        <v>19.44</v>
      </c>
      <c r="E58" s="16"/>
      <c r="F58" s="16">
        <v>19.44</v>
      </c>
      <c r="G58" s="16"/>
      <c r="H58" s="30">
        <f>F58/D58</f>
        <v>1</v>
      </c>
      <c r="I58" s="84">
        <f>G58/D58</f>
        <v>0</v>
      </c>
      <c r="J58" s="45">
        <v>32.83</v>
      </c>
      <c r="K58" s="16">
        <v>37.77</v>
      </c>
      <c r="L58" s="16"/>
      <c r="M58" s="16">
        <v>37.77</v>
      </c>
      <c r="N58" s="16"/>
      <c r="O58" s="30">
        <f>M58/K58</f>
        <v>1</v>
      </c>
      <c r="P58" s="41">
        <f>N58/K58</f>
        <v>0</v>
      </c>
    </row>
    <row r="59" spans="1:16" s="17" customFormat="1" ht="12.75">
      <c r="A59" s="164"/>
      <c r="B59" s="154"/>
      <c r="C59" s="70" t="s">
        <v>63</v>
      </c>
      <c r="D59" s="16">
        <v>19.44</v>
      </c>
      <c r="E59" s="16">
        <v>19.44</v>
      </c>
      <c r="F59" s="16">
        <v>21.3</v>
      </c>
      <c r="G59" s="16"/>
      <c r="H59" s="30">
        <f>F59/D59</f>
        <v>1.095679012345679</v>
      </c>
      <c r="I59" s="84">
        <f>G59/D59</f>
        <v>0</v>
      </c>
      <c r="J59" s="45"/>
      <c r="K59" s="16">
        <v>37.77</v>
      </c>
      <c r="L59" s="16">
        <v>37.77</v>
      </c>
      <c r="M59" s="16">
        <v>40.44</v>
      </c>
      <c r="N59" s="16"/>
      <c r="O59" s="30">
        <f>M59/K59</f>
        <v>1.0706910246227164</v>
      </c>
      <c r="P59" s="41">
        <f>N59/K59</f>
        <v>0</v>
      </c>
    </row>
    <row r="60" spans="1:16" s="12" customFormat="1" ht="15" customHeight="1" hidden="1">
      <c r="A60" s="162">
        <v>21</v>
      </c>
      <c r="B60" s="153" t="s">
        <v>35</v>
      </c>
      <c r="C60" s="10" t="s">
        <v>56</v>
      </c>
      <c r="D60" s="16" t="s">
        <v>9</v>
      </c>
      <c r="E60" s="16"/>
      <c r="F60" s="16" t="s">
        <v>9</v>
      </c>
      <c r="G60" s="16"/>
      <c r="H60" s="30"/>
      <c r="I60" s="83"/>
      <c r="J60" s="29">
        <v>38.5</v>
      </c>
      <c r="K60" s="16">
        <v>43.63</v>
      </c>
      <c r="L60" s="16"/>
      <c r="M60" s="16">
        <v>43.63</v>
      </c>
      <c r="N60" s="16"/>
      <c r="O60" s="30">
        <f>M60/K60</f>
        <v>1</v>
      </c>
      <c r="P60" s="18">
        <f>N60/K60</f>
        <v>0</v>
      </c>
    </row>
    <row r="61" spans="1:16" s="12" customFormat="1" ht="14.25" customHeight="1">
      <c r="A61" s="164"/>
      <c r="B61" s="154"/>
      <c r="C61" s="70" t="s">
        <v>63</v>
      </c>
      <c r="D61" s="16"/>
      <c r="E61" s="16"/>
      <c r="F61" s="16"/>
      <c r="G61" s="16"/>
      <c r="H61" s="30"/>
      <c r="I61" s="83"/>
      <c r="J61" s="29"/>
      <c r="K61" s="16">
        <v>43.63</v>
      </c>
      <c r="L61" s="16">
        <v>43.63</v>
      </c>
      <c r="M61" s="16">
        <v>45.93</v>
      </c>
      <c r="N61" s="16"/>
      <c r="O61" s="30">
        <f>M61/K61</f>
        <v>1.0527160210864084</v>
      </c>
      <c r="P61" s="18">
        <f>N61/K61</f>
        <v>0</v>
      </c>
    </row>
    <row r="62" spans="1:16" s="12" customFormat="1" ht="12.75" customHeight="1" hidden="1">
      <c r="A62" s="162">
        <v>22</v>
      </c>
      <c r="B62" s="153" t="s">
        <v>18</v>
      </c>
      <c r="C62" s="7" t="s">
        <v>56</v>
      </c>
      <c r="D62" s="16">
        <v>19.88</v>
      </c>
      <c r="E62" s="16"/>
      <c r="F62" s="16">
        <v>19.88</v>
      </c>
      <c r="G62" s="16"/>
      <c r="H62" s="30">
        <f>F62/D62</f>
        <v>1</v>
      </c>
      <c r="I62" s="83">
        <f>G62/D62</f>
        <v>0</v>
      </c>
      <c r="J62" s="29"/>
      <c r="K62" s="16"/>
      <c r="L62" s="16"/>
      <c r="M62" s="16"/>
      <c r="N62" s="16"/>
      <c r="O62" s="30"/>
      <c r="P62" s="18" t="e">
        <f>N62/M62</f>
        <v>#DIV/0!</v>
      </c>
    </row>
    <row r="63" spans="1:16" s="12" customFormat="1" ht="12" customHeight="1">
      <c r="A63" s="164"/>
      <c r="B63" s="154"/>
      <c r="C63" s="70" t="s">
        <v>63</v>
      </c>
      <c r="D63" s="16">
        <v>19.88</v>
      </c>
      <c r="E63" s="16">
        <v>19.88</v>
      </c>
      <c r="F63" s="16">
        <v>21.79</v>
      </c>
      <c r="G63" s="16"/>
      <c r="H63" s="30">
        <f>F63/D63</f>
        <v>1.0960764587525151</v>
      </c>
      <c r="I63" s="83"/>
      <c r="J63" s="29"/>
      <c r="K63" s="16"/>
      <c r="L63" s="16"/>
      <c r="M63" s="16"/>
      <c r="N63" s="16"/>
      <c r="O63" s="30"/>
      <c r="P63" s="18"/>
    </row>
    <row r="64" spans="1:16" s="12" customFormat="1" ht="12.75">
      <c r="A64" s="148" t="s">
        <v>117</v>
      </c>
      <c r="B64" s="158"/>
      <c r="C64" s="62"/>
      <c r="D64" s="8"/>
      <c r="E64" s="8"/>
      <c r="F64" s="8"/>
      <c r="G64" s="8"/>
      <c r="H64" s="30"/>
      <c r="I64" s="83"/>
      <c r="J64" s="29"/>
      <c r="K64" s="8"/>
      <c r="L64" s="8"/>
      <c r="M64" s="8"/>
      <c r="N64" s="8"/>
      <c r="O64" s="30"/>
      <c r="P64" s="41" t="e">
        <f>N64/M64</f>
        <v>#DIV/0!</v>
      </c>
    </row>
    <row r="65" spans="1:16" s="12" customFormat="1" ht="14.25" customHeight="1" hidden="1">
      <c r="A65" s="155">
        <v>23</v>
      </c>
      <c r="B65" s="159" t="s">
        <v>39</v>
      </c>
      <c r="C65" s="7" t="s">
        <v>56</v>
      </c>
      <c r="D65" s="16">
        <v>34.75</v>
      </c>
      <c r="E65" s="16"/>
      <c r="F65" s="16">
        <v>34.75</v>
      </c>
      <c r="G65" s="16"/>
      <c r="H65" s="30">
        <f>F65/D65</f>
        <v>1</v>
      </c>
      <c r="I65" s="83">
        <f>G65/D65</f>
        <v>0</v>
      </c>
      <c r="J65" s="29">
        <v>39.79</v>
      </c>
      <c r="K65" s="16">
        <v>44.59</v>
      </c>
      <c r="L65" s="16"/>
      <c r="M65" s="16">
        <v>44.59</v>
      </c>
      <c r="N65" s="16"/>
      <c r="O65" s="30">
        <f>M65/K65</f>
        <v>1</v>
      </c>
      <c r="P65" s="41">
        <f>N65/K65</f>
        <v>0</v>
      </c>
    </row>
    <row r="66" spans="1:16" s="12" customFormat="1" ht="12.75">
      <c r="A66" s="156"/>
      <c r="B66" s="160"/>
      <c r="C66" s="153" t="s">
        <v>55</v>
      </c>
      <c r="D66" s="16">
        <v>34.75</v>
      </c>
      <c r="E66" s="16">
        <v>34.75</v>
      </c>
      <c r="F66" s="16">
        <v>38.11</v>
      </c>
      <c r="G66" s="16"/>
      <c r="H66" s="30">
        <f>F66/D66</f>
        <v>1.0966906474820144</v>
      </c>
      <c r="I66" s="83">
        <f>G66/D66</f>
        <v>0</v>
      </c>
      <c r="J66" s="29"/>
      <c r="K66" s="16">
        <v>44.59</v>
      </c>
      <c r="L66" s="16">
        <v>44.59</v>
      </c>
      <c r="M66" s="16">
        <v>48.72</v>
      </c>
      <c r="N66" s="16"/>
      <c r="O66" s="30">
        <f>M66/K66</f>
        <v>1.0926216640502353</v>
      </c>
      <c r="P66" s="41">
        <f>N66/K66</f>
        <v>0</v>
      </c>
    </row>
    <row r="67" spans="1:16" s="17" customFormat="1" ht="12.75" customHeight="1">
      <c r="A67" s="148" t="s">
        <v>118</v>
      </c>
      <c r="B67" s="149"/>
      <c r="C67" s="154"/>
      <c r="D67" s="16"/>
      <c r="E67" s="16"/>
      <c r="F67" s="16"/>
      <c r="G67" s="16"/>
      <c r="H67" s="30"/>
      <c r="I67" s="83"/>
      <c r="J67" s="29"/>
      <c r="K67" s="16"/>
      <c r="L67" s="16"/>
      <c r="M67" s="16"/>
      <c r="N67" s="16"/>
      <c r="O67" s="30"/>
      <c r="P67" s="41" t="e">
        <f>N67/M67</f>
        <v>#DIV/0!</v>
      </c>
    </row>
    <row r="68" spans="1:16" s="17" customFormat="1" ht="12.75" customHeight="1" hidden="1">
      <c r="A68" s="162">
        <v>24</v>
      </c>
      <c r="B68" s="153" t="s">
        <v>72</v>
      </c>
      <c r="C68" s="7" t="s">
        <v>56</v>
      </c>
      <c r="D68" s="16">
        <v>28.2</v>
      </c>
      <c r="E68" s="16"/>
      <c r="F68" s="16">
        <v>28.2</v>
      </c>
      <c r="G68" s="16"/>
      <c r="H68" s="30">
        <f>F68/D68</f>
        <v>1</v>
      </c>
      <c r="I68" s="83">
        <f>G68/D68</f>
        <v>0</v>
      </c>
      <c r="J68" s="29">
        <f>N68*1.04</f>
        <v>0</v>
      </c>
      <c r="K68" s="16">
        <v>29.77</v>
      </c>
      <c r="L68" s="16"/>
      <c r="M68" s="16">
        <v>29.77</v>
      </c>
      <c r="N68" s="16"/>
      <c r="O68" s="30">
        <f>M68/K68</f>
        <v>1</v>
      </c>
      <c r="P68" s="41">
        <f>N68/K68</f>
        <v>0</v>
      </c>
    </row>
    <row r="69" spans="1:16" s="17" customFormat="1" ht="12.75" customHeight="1">
      <c r="A69" s="164"/>
      <c r="B69" s="154"/>
      <c r="C69" s="70" t="s">
        <v>63</v>
      </c>
      <c r="D69" s="16">
        <v>28.2</v>
      </c>
      <c r="E69" s="16">
        <v>28.2</v>
      </c>
      <c r="F69" s="16">
        <v>30.88</v>
      </c>
      <c r="G69" s="16"/>
      <c r="H69" s="30">
        <f>F69/D69</f>
        <v>1.0950354609929078</v>
      </c>
      <c r="I69" s="83">
        <f>G69/D69</f>
        <v>0</v>
      </c>
      <c r="J69" s="29"/>
      <c r="K69" s="16">
        <v>29.77</v>
      </c>
      <c r="L69" s="16">
        <v>29.77</v>
      </c>
      <c r="M69" s="16">
        <v>31.28</v>
      </c>
      <c r="N69" s="16"/>
      <c r="O69" s="30">
        <f>M69/K69</f>
        <v>1.0507222035606316</v>
      </c>
      <c r="P69" s="41">
        <f>N69/K69</f>
        <v>0</v>
      </c>
    </row>
    <row r="70" spans="1:16" s="12" customFormat="1" ht="13.5" customHeight="1" hidden="1">
      <c r="A70" s="155">
        <v>25</v>
      </c>
      <c r="B70" s="159" t="s">
        <v>14</v>
      </c>
      <c r="C70" s="7" t="s">
        <v>56</v>
      </c>
      <c r="D70" s="16">
        <v>13.81</v>
      </c>
      <c r="E70" s="16"/>
      <c r="F70" s="16">
        <v>13.81</v>
      </c>
      <c r="G70" s="16"/>
      <c r="H70" s="30">
        <f>F70/D70</f>
        <v>1</v>
      </c>
      <c r="I70" s="83">
        <f>G70/D70</f>
        <v>0</v>
      </c>
      <c r="J70" s="29"/>
      <c r="K70" s="16"/>
      <c r="L70" s="16"/>
      <c r="M70" s="16"/>
      <c r="N70" s="16"/>
      <c r="O70" s="30"/>
      <c r="P70" s="18" t="e">
        <f>N70/M70</f>
        <v>#DIV/0!</v>
      </c>
    </row>
    <row r="71" spans="1:16" s="12" customFormat="1" ht="11.25" customHeight="1">
      <c r="A71" s="156"/>
      <c r="B71" s="160"/>
      <c r="C71" s="70" t="s">
        <v>63</v>
      </c>
      <c r="D71" s="16">
        <v>13.81</v>
      </c>
      <c r="E71" s="16">
        <v>13.81</v>
      </c>
      <c r="F71" s="16">
        <v>15.14</v>
      </c>
      <c r="G71" s="16"/>
      <c r="H71" s="30">
        <f>F71/D71</f>
        <v>1.0963070238957278</v>
      </c>
      <c r="I71" s="83">
        <f>G71/D71</f>
        <v>0</v>
      </c>
      <c r="J71" s="29"/>
      <c r="K71" s="16"/>
      <c r="L71" s="16"/>
      <c r="M71" s="16"/>
      <c r="N71" s="16"/>
      <c r="O71" s="30"/>
      <c r="P71" s="18"/>
    </row>
    <row r="72" spans="1:16" s="12" customFormat="1" ht="1.5" customHeight="1" hidden="1">
      <c r="A72" s="166">
        <v>26</v>
      </c>
      <c r="B72" s="165" t="s">
        <v>65</v>
      </c>
      <c r="C72" s="43" t="s">
        <v>54</v>
      </c>
      <c r="D72" s="35"/>
      <c r="E72" s="35"/>
      <c r="F72" s="35"/>
      <c r="G72" s="35"/>
      <c r="H72" s="110" t="e">
        <f>F72/D72</f>
        <v>#DIV/0!</v>
      </c>
      <c r="I72" s="84" t="e">
        <f>G72/D72</f>
        <v>#DIV/0!</v>
      </c>
      <c r="J72" s="45"/>
      <c r="K72" s="35"/>
      <c r="L72" s="35"/>
      <c r="M72" s="35"/>
      <c r="N72" s="35"/>
      <c r="O72" s="110"/>
      <c r="P72" s="41" t="e">
        <f>N72/M72</f>
        <v>#DIV/0!</v>
      </c>
    </row>
    <row r="73" spans="1:16" s="12" customFormat="1" ht="33" customHeight="1" hidden="1">
      <c r="A73" s="167"/>
      <c r="B73" s="165"/>
      <c r="C73" s="43"/>
      <c r="D73" s="35"/>
      <c r="E73" s="35"/>
      <c r="F73" s="35"/>
      <c r="G73" s="35"/>
      <c r="H73" s="110"/>
      <c r="I73" s="84"/>
      <c r="J73" s="45"/>
      <c r="K73" s="35"/>
      <c r="L73" s="35"/>
      <c r="M73" s="35"/>
      <c r="N73" s="35"/>
      <c r="O73" s="110"/>
      <c r="P73" s="41"/>
    </row>
    <row r="74" spans="1:16" s="17" customFormat="1" ht="12.75" customHeight="1">
      <c r="A74" s="148" t="s">
        <v>119</v>
      </c>
      <c r="B74" s="149"/>
      <c r="C74" s="44"/>
      <c r="D74" s="35"/>
      <c r="E74" s="35"/>
      <c r="F74" s="35"/>
      <c r="G74" s="35"/>
      <c r="H74" s="110"/>
      <c r="I74" s="84"/>
      <c r="J74" s="45"/>
      <c r="K74" s="35"/>
      <c r="L74" s="35"/>
      <c r="M74" s="35"/>
      <c r="N74" s="35"/>
      <c r="O74" s="110"/>
      <c r="P74" s="41" t="e">
        <f>N74/M74</f>
        <v>#DIV/0!</v>
      </c>
    </row>
    <row r="75" spans="1:16" s="12" customFormat="1" ht="17.25" customHeight="1" hidden="1">
      <c r="A75" s="151">
        <v>27</v>
      </c>
      <c r="B75" s="150" t="s">
        <v>19</v>
      </c>
      <c r="C75" s="7" t="s">
        <v>56</v>
      </c>
      <c r="D75" s="16">
        <v>23.45</v>
      </c>
      <c r="E75" s="16"/>
      <c r="F75" s="16">
        <v>23.45</v>
      </c>
      <c r="G75" s="16"/>
      <c r="H75" s="30">
        <f>F75/D75</f>
        <v>1</v>
      </c>
      <c r="I75" s="83">
        <f>G75/D75</f>
        <v>0</v>
      </c>
      <c r="J75" s="29"/>
      <c r="K75" s="16">
        <v>18.02</v>
      </c>
      <c r="L75" s="16"/>
      <c r="M75" s="16">
        <v>18.02</v>
      </c>
      <c r="N75" s="16"/>
      <c r="O75" s="30">
        <f>M75/K75</f>
        <v>1</v>
      </c>
      <c r="P75" s="41">
        <f>N75/K75</f>
        <v>0</v>
      </c>
    </row>
    <row r="76" spans="1:16" s="12" customFormat="1" ht="10.5" customHeight="1">
      <c r="A76" s="152"/>
      <c r="B76" s="150"/>
      <c r="C76" s="70" t="s">
        <v>63</v>
      </c>
      <c r="D76" s="16">
        <v>23.45</v>
      </c>
      <c r="E76" s="16">
        <v>23.45</v>
      </c>
      <c r="F76" s="16">
        <v>25.7</v>
      </c>
      <c r="G76" s="16"/>
      <c r="H76" s="30">
        <f>F76/D76</f>
        <v>1.095948827292111</v>
      </c>
      <c r="I76" s="83">
        <f>G76/D76</f>
        <v>0</v>
      </c>
      <c r="J76" s="29"/>
      <c r="K76" s="16">
        <v>18.02</v>
      </c>
      <c r="L76" s="16">
        <v>18.02</v>
      </c>
      <c r="M76" s="16">
        <v>19.75</v>
      </c>
      <c r="N76" s="16"/>
      <c r="O76" s="30">
        <f>M76/K76</f>
        <v>1.0960044395116537</v>
      </c>
      <c r="P76" s="41"/>
    </row>
    <row r="77" spans="1:16" s="12" customFormat="1" ht="12.75" customHeight="1" hidden="1">
      <c r="A77" s="151">
        <v>28</v>
      </c>
      <c r="B77" s="150" t="s">
        <v>94</v>
      </c>
      <c r="C77" s="7" t="s">
        <v>54</v>
      </c>
      <c r="D77" s="8">
        <v>20.12</v>
      </c>
      <c r="E77" s="8">
        <v>20.12</v>
      </c>
      <c r="F77" s="8">
        <v>21.56</v>
      </c>
      <c r="G77" s="8"/>
      <c r="H77" s="30">
        <f aca="true" t="shared" si="5" ref="H77:H84">F77/D77</f>
        <v>1.0715705765407553</v>
      </c>
      <c r="I77" s="84">
        <f aca="true" t="shared" si="6" ref="I77:I84">G77/D77</f>
        <v>0</v>
      </c>
      <c r="J77" s="45"/>
      <c r="K77" s="40" t="s">
        <v>9</v>
      </c>
      <c r="L77" s="40"/>
      <c r="M77" s="40" t="s">
        <v>9</v>
      </c>
      <c r="N77" s="40"/>
      <c r="O77" s="110"/>
      <c r="P77" s="41" t="e">
        <f>N77/M77</f>
        <v>#VALUE!</v>
      </c>
    </row>
    <row r="78" spans="1:16" s="12" customFormat="1" ht="13.5" customHeight="1">
      <c r="A78" s="152"/>
      <c r="B78" s="150"/>
      <c r="C78" s="7" t="s">
        <v>55</v>
      </c>
      <c r="D78" s="16">
        <v>24.14</v>
      </c>
      <c r="E78" s="16">
        <v>24.14</v>
      </c>
      <c r="F78" s="16">
        <v>25.87</v>
      </c>
      <c r="G78" s="16"/>
      <c r="H78" s="30">
        <f t="shared" si="5"/>
        <v>1.071665285832643</v>
      </c>
      <c r="I78" s="84">
        <f t="shared" si="6"/>
        <v>0</v>
      </c>
      <c r="J78" s="45"/>
      <c r="K78" s="35"/>
      <c r="L78" s="35"/>
      <c r="M78" s="35"/>
      <c r="N78" s="35"/>
      <c r="O78" s="110"/>
      <c r="P78" s="41" t="e">
        <f>N78/M78</f>
        <v>#DIV/0!</v>
      </c>
    </row>
    <row r="79" spans="1:16" s="12" customFormat="1" ht="18" customHeight="1" hidden="1">
      <c r="A79" s="151">
        <v>29</v>
      </c>
      <c r="B79" s="153" t="s">
        <v>49</v>
      </c>
      <c r="C79" s="7" t="s">
        <v>54</v>
      </c>
      <c r="D79" s="8">
        <v>27.17</v>
      </c>
      <c r="E79" s="8"/>
      <c r="F79" s="8">
        <v>27.17</v>
      </c>
      <c r="G79" s="8"/>
      <c r="H79" s="30">
        <f t="shared" si="5"/>
        <v>1</v>
      </c>
      <c r="I79" s="84">
        <f t="shared" si="6"/>
        <v>0</v>
      </c>
      <c r="J79" s="45"/>
      <c r="K79" s="40"/>
      <c r="L79" s="40"/>
      <c r="M79" s="40"/>
      <c r="N79" s="40"/>
      <c r="O79" s="110"/>
      <c r="P79" s="41" t="e">
        <f>N79/M79</f>
        <v>#DIV/0!</v>
      </c>
    </row>
    <row r="80" spans="1:16" s="12" customFormat="1" ht="12" customHeight="1">
      <c r="A80" s="152"/>
      <c r="B80" s="154"/>
      <c r="C80" s="70" t="s">
        <v>63</v>
      </c>
      <c r="D80" s="16">
        <v>27.17</v>
      </c>
      <c r="E80" s="16" t="s">
        <v>9</v>
      </c>
      <c r="F80" s="16" t="s">
        <v>9</v>
      </c>
      <c r="G80" s="16"/>
      <c r="H80" s="30" t="e">
        <f t="shared" si="5"/>
        <v>#VALUE!</v>
      </c>
      <c r="I80" s="84">
        <f t="shared" si="6"/>
        <v>0</v>
      </c>
      <c r="J80" s="45"/>
      <c r="K80" s="35"/>
      <c r="L80" s="35"/>
      <c r="M80" s="35"/>
      <c r="N80" s="35"/>
      <c r="O80" s="110"/>
      <c r="P80" s="41" t="e">
        <f>N80/M80</f>
        <v>#DIV/0!</v>
      </c>
    </row>
    <row r="81" spans="1:16" s="12" customFormat="1" ht="12" customHeight="1" hidden="1">
      <c r="A81" s="151">
        <v>30</v>
      </c>
      <c r="B81" s="153" t="s">
        <v>39</v>
      </c>
      <c r="C81" s="153" t="s">
        <v>55</v>
      </c>
      <c r="D81" s="16">
        <v>19.53</v>
      </c>
      <c r="E81" s="16"/>
      <c r="F81" s="16">
        <v>19.53</v>
      </c>
      <c r="G81" s="16"/>
      <c r="H81" s="30">
        <f t="shared" si="5"/>
        <v>1</v>
      </c>
      <c r="I81" s="84">
        <f t="shared" si="6"/>
        <v>0</v>
      </c>
      <c r="J81" s="45"/>
      <c r="K81" s="35" t="s">
        <v>9</v>
      </c>
      <c r="L81" s="35"/>
      <c r="M81" s="35" t="s">
        <v>9</v>
      </c>
      <c r="N81" s="35"/>
      <c r="O81" s="110"/>
      <c r="P81" s="41" t="e">
        <f>N81/M81</f>
        <v>#VALUE!</v>
      </c>
    </row>
    <row r="82" spans="1:16" s="12" customFormat="1" ht="13.5" customHeight="1">
      <c r="A82" s="152"/>
      <c r="B82" s="154"/>
      <c r="C82" s="154"/>
      <c r="D82" s="16">
        <v>19.53</v>
      </c>
      <c r="E82" s="16">
        <v>19.52</v>
      </c>
      <c r="F82" s="16">
        <v>21.29</v>
      </c>
      <c r="G82" s="16"/>
      <c r="H82" s="30">
        <f t="shared" si="5"/>
        <v>1.0901177675371223</v>
      </c>
      <c r="I82" s="84">
        <f t="shared" si="6"/>
        <v>0</v>
      </c>
      <c r="J82" s="45"/>
      <c r="K82" s="35"/>
      <c r="L82" s="35"/>
      <c r="M82" s="35"/>
      <c r="N82" s="35"/>
      <c r="O82" s="110"/>
      <c r="P82" s="41"/>
    </row>
    <row r="83" spans="1:16" s="12" customFormat="1" ht="11.25" customHeight="1" hidden="1">
      <c r="A83" s="151">
        <v>31</v>
      </c>
      <c r="B83" s="153" t="s">
        <v>39</v>
      </c>
      <c r="C83" s="153" t="s">
        <v>55</v>
      </c>
      <c r="D83" s="16">
        <v>23.65</v>
      </c>
      <c r="E83" s="16"/>
      <c r="F83" s="16">
        <v>23.65</v>
      </c>
      <c r="G83" s="16"/>
      <c r="H83" s="30">
        <f t="shared" si="5"/>
        <v>1</v>
      </c>
      <c r="I83" s="83">
        <f t="shared" si="6"/>
        <v>0</v>
      </c>
      <c r="J83" s="29"/>
      <c r="K83" s="16">
        <v>16.4</v>
      </c>
      <c r="L83" s="16"/>
      <c r="M83" s="16">
        <v>16.4</v>
      </c>
      <c r="N83" s="16"/>
      <c r="O83" s="30">
        <f aca="true" t="shared" si="7" ref="O83:O88">M83/K83</f>
        <v>1</v>
      </c>
      <c r="P83" s="35" t="s">
        <v>9</v>
      </c>
    </row>
    <row r="84" spans="1:16" s="12" customFormat="1" ht="13.5" customHeight="1">
      <c r="A84" s="152"/>
      <c r="B84" s="154"/>
      <c r="C84" s="154"/>
      <c r="D84" s="16">
        <v>23.65</v>
      </c>
      <c r="E84" s="16">
        <v>23.65</v>
      </c>
      <c r="F84" s="16">
        <v>28.85</v>
      </c>
      <c r="G84" s="16"/>
      <c r="H84" s="30">
        <f t="shared" si="5"/>
        <v>1.2198731501057083</v>
      </c>
      <c r="I84" s="83">
        <f t="shared" si="6"/>
        <v>0</v>
      </c>
      <c r="J84" s="29"/>
      <c r="K84" s="16">
        <v>16.4</v>
      </c>
      <c r="L84" s="16"/>
      <c r="M84" s="16"/>
      <c r="N84" s="16"/>
      <c r="O84" s="30">
        <f t="shared" si="7"/>
        <v>0</v>
      </c>
      <c r="P84" s="41">
        <f>N84/K84</f>
        <v>0</v>
      </c>
    </row>
    <row r="85" spans="1:16" s="12" customFormat="1" ht="14.25" customHeight="1" hidden="1">
      <c r="A85" s="151">
        <v>32</v>
      </c>
      <c r="B85" s="153" t="s">
        <v>15</v>
      </c>
      <c r="C85" s="7" t="s">
        <v>54</v>
      </c>
      <c r="D85" s="8">
        <v>9.65</v>
      </c>
      <c r="E85" s="8">
        <v>9.65</v>
      </c>
      <c r="F85" s="8">
        <v>10.48</v>
      </c>
      <c r="G85" s="8"/>
      <c r="H85" s="30">
        <f>F85/D85</f>
        <v>1.0860103626943005</v>
      </c>
      <c r="I85" s="83">
        <f>G85/D85</f>
        <v>0</v>
      </c>
      <c r="J85" s="29">
        <f>N85</f>
        <v>0</v>
      </c>
      <c r="K85" s="8">
        <v>16.69</v>
      </c>
      <c r="L85" s="8">
        <v>16.69</v>
      </c>
      <c r="M85" s="8">
        <v>18.3</v>
      </c>
      <c r="N85" s="8"/>
      <c r="O85" s="30">
        <f t="shared" si="7"/>
        <v>1.0964649490713</v>
      </c>
      <c r="P85" s="41">
        <f>N85/K85</f>
        <v>0</v>
      </c>
    </row>
    <row r="86" spans="1:16" s="12" customFormat="1" ht="14.25" customHeight="1">
      <c r="A86" s="152"/>
      <c r="B86" s="154"/>
      <c r="C86" s="7" t="s">
        <v>55</v>
      </c>
      <c r="D86" s="16">
        <f>D85*1.2</f>
        <v>11.58</v>
      </c>
      <c r="E86" s="16">
        <v>11.58</v>
      </c>
      <c r="F86" s="16">
        <v>12.58</v>
      </c>
      <c r="G86" s="16"/>
      <c r="H86" s="30">
        <f>F86/D86</f>
        <v>1.0863557858376511</v>
      </c>
      <c r="I86" s="83">
        <f>G86/D86</f>
        <v>0</v>
      </c>
      <c r="J86" s="29"/>
      <c r="K86" s="16">
        <f>K85*1.2</f>
        <v>20.028000000000002</v>
      </c>
      <c r="L86" s="16">
        <v>20.03</v>
      </c>
      <c r="M86" s="16">
        <v>21.96</v>
      </c>
      <c r="N86" s="16"/>
      <c r="O86" s="30">
        <f t="shared" si="7"/>
        <v>1.0964649490713</v>
      </c>
      <c r="P86" s="41">
        <f>N86/K86</f>
        <v>0</v>
      </c>
    </row>
    <row r="87" spans="1:16" s="12" customFormat="1" ht="15.75" customHeight="1" hidden="1">
      <c r="A87" s="166">
        <v>33</v>
      </c>
      <c r="B87" s="150" t="s">
        <v>20</v>
      </c>
      <c r="C87" s="11" t="s">
        <v>56</v>
      </c>
      <c r="D87" s="16">
        <v>23.68</v>
      </c>
      <c r="E87" s="16"/>
      <c r="F87" s="16">
        <v>23.68</v>
      </c>
      <c r="G87" s="16"/>
      <c r="H87" s="30">
        <f>F87/D87</f>
        <v>1</v>
      </c>
      <c r="I87" s="83">
        <f>G87/D87</f>
        <v>0</v>
      </c>
      <c r="J87" s="29"/>
      <c r="K87" s="16">
        <v>17.11</v>
      </c>
      <c r="L87" s="16"/>
      <c r="M87" s="16">
        <v>17.11</v>
      </c>
      <c r="N87" s="16"/>
      <c r="O87" s="30">
        <f t="shared" si="7"/>
        <v>1</v>
      </c>
      <c r="P87" s="41">
        <f>N87/K87</f>
        <v>0</v>
      </c>
    </row>
    <row r="88" spans="1:16" s="12" customFormat="1" ht="12.75" customHeight="1">
      <c r="A88" s="167"/>
      <c r="B88" s="150"/>
      <c r="C88" s="70" t="s">
        <v>63</v>
      </c>
      <c r="D88" s="16">
        <v>23.68</v>
      </c>
      <c r="E88" s="16">
        <v>23.68</v>
      </c>
      <c r="F88" s="16">
        <v>25.95</v>
      </c>
      <c r="G88" s="16"/>
      <c r="H88" s="30">
        <f>F88/D88</f>
        <v>1.0958614864864864</v>
      </c>
      <c r="I88" s="83">
        <f>G88/D88</f>
        <v>0</v>
      </c>
      <c r="J88" s="29"/>
      <c r="K88" s="16">
        <v>17.11</v>
      </c>
      <c r="L88" s="16">
        <v>17.11</v>
      </c>
      <c r="M88" s="16">
        <v>18.76</v>
      </c>
      <c r="N88" s="16"/>
      <c r="O88" s="30">
        <f t="shared" si="7"/>
        <v>1.0964348334307423</v>
      </c>
      <c r="P88" s="41"/>
    </row>
    <row r="89" spans="1:16" s="12" customFormat="1" ht="12.75" customHeight="1">
      <c r="A89" s="128"/>
      <c r="B89" s="73" t="s">
        <v>125</v>
      </c>
      <c r="C89" s="70" t="s">
        <v>63</v>
      </c>
      <c r="D89" s="16">
        <v>19.53</v>
      </c>
      <c r="E89" s="16">
        <v>19.53</v>
      </c>
      <c r="F89" s="16">
        <v>24.43</v>
      </c>
      <c r="G89" s="16"/>
      <c r="H89" s="30">
        <f>F89/D89</f>
        <v>1.2508960573476702</v>
      </c>
      <c r="I89" s="83">
        <f>G89/D89</f>
        <v>0</v>
      </c>
      <c r="J89" s="29"/>
      <c r="K89" s="16"/>
      <c r="L89" s="16"/>
      <c r="M89" s="16"/>
      <c r="N89" s="16"/>
      <c r="O89" s="30"/>
      <c r="P89" s="41"/>
    </row>
    <row r="90" spans="1:16" s="12" customFormat="1" ht="26.25" customHeight="1">
      <c r="A90" s="128"/>
      <c r="B90" s="73" t="s">
        <v>126</v>
      </c>
      <c r="C90" s="70" t="s">
        <v>63</v>
      </c>
      <c r="D90" s="16" t="s">
        <v>9</v>
      </c>
      <c r="E90" s="16">
        <v>50.74</v>
      </c>
      <c r="F90" s="16">
        <v>50.74</v>
      </c>
      <c r="G90" s="16"/>
      <c r="H90" s="30"/>
      <c r="I90" s="83"/>
      <c r="J90" s="29"/>
      <c r="K90" s="16"/>
      <c r="L90" s="16"/>
      <c r="M90" s="16"/>
      <c r="N90" s="16"/>
      <c r="O90" s="30"/>
      <c r="P90" s="41"/>
    </row>
    <row r="91" spans="1:16" s="12" customFormat="1" ht="25.5" customHeight="1">
      <c r="A91" s="128"/>
      <c r="B91" s="73" t="s">
        <v>127</v>
      </c>
      <c r="C91" s="70" t="s">
        <v>63</v>
      </c>
      <c r="D91" s="16" t="s">
        <v>9</v>
      </c>
      <c r="E91" s="16" t="s">
        <v>9</v>
      </c>
      <c r="F91" s="16">
        <v>52.29</v>
      </c>
      <c r="G91" s="16"/>
      <c r="H91" s="30"/>
      <c r="I91" s="83"/>
      <c r="J91" s="29"/>
      <c r="K91" s="16"/>
      <c r="L91" s="16"/>
      <c r="M91" s="16"/>
      <c r="N91" s="16"/>
      <c r="O91" s="30"/>
      <c r="P91" s="41"/>
    </row>
    <row r="92" spans="1:16" s="17" customFormat="1" ht="12.75" customHeight="1">
      <c r="A92" s="148" t="s">
        <v>120</v>
      </c>
      <c r="B92" s="149"/>
      <c r="C92" s="44"/>
      <c r="D92" s="35"/>
      <c r="E92" s="35"/>
      <c r="F92" s="35"/>
      <c r="G92" s="35"/>
      <c r="H92" s="110"/>
      <c r="I92" s="84"/>
      <c r="J92" s="45"/>
      <c r="K92" s="35"/>
      <c r="L92" s="35"/>
      <c r="M92" s="35"/>
      <c r="N92" s="35"/>
      <c r="O92" s="110"/>
      <c r="P92" s="41" t="e">
        <f>N92/M92</f>
        <v>#DIV/0!</v>
      </c>
    </row>
    <row r="93" spans="1:16" s="20" customFormat="1" ht="16.5" customHeight="1" hidden="1">
      <c r="A93" s="151">
        <v>34</v>
      </c>
      <c r="B93" s="150" t="s">
        <v>81</v>
      </c>
      <c r="C93" s="7" t="s">
        <v>56</v>
      </c>
      <c r="D93" s="16">
        <v>22.21</v>
      </c>
      <c r="E93" s="16"/>
      <c r="F93" s="16">
        <v>22.21</v>
      </c>
      <c r="G93" s="16"/>
      <c r="H93" s="30">
        <f>F93/D93</f>
        <v>1</v>
      </c>
      <c r="I93" s="83">
        <f>G93/D93</f>
        <v>0</v>
      </c>
      <c r="J93" s="29"/>
      <c r="K93" s="16">
        <v>17.39</v>
      </c>
      <c r="L93" s="16"/>
      <c r="M93" s="16">
        <v>17.39</v>
      </c>
      <c r="N93" s="16"/>
      <c r="O93" s="30">
        <f>M93/K93</f>
        <v>1</v>
      </c>
      <c r="P93" s="41">
        <f>N93/K93</f>
        <v>0</v>
      </c>
    </row>
    <row r="94" spans="1:16" s="20" customFormat="1" ht="12.75">
      <c r="A94" s="152"/>
      <c r="B94" s="150"/>
      <c r="C94" s="70" t="s">
        <v>63</v>
      </c>
      <c r="D94" s="16">
        <v>22.21</v>
      </c>
      <c r="E94" s="16" t="s">
        <v>9</v>
      </c>
      <c r="F94" s="16" t="s">
        <v>9</v>
      </c>
      <c r="G94" s="16"/>
      <c r="H94" s="30"/>
      <c r="I94" s="83"/>
      <c r="J94" s="29"/>
      <c r="K94" s="16">
        <v>17.39</v>
      </c>
      <c r="L94" s="16" t="s">
        <v>9</v>
      </c>
      <c r="M94" s="16" t="s">
        <v>9</v>
      </c>
      <c r="N94" s="16"/>
      <c r="O94" s="30" t="e">
        <f>M94/K94</f>
        <v>#VALUE!</v>
      </c>
      <c r="P94" s="41"/>
    </row>
    <row r="95" spans="1:16" s="12" customFormat="1" ht="27" customHeight="1">
      <c r="A95" s="122">
        <v>35</v>
      </c>
      <c r="B95" s="130" t="s">
        <v>104</v>
      </c>
      <c r="C95" s="70" t="s">
        <v>63</v>
      </c>
      <c r="D95" s="131" t="s">
        <v>9</v>
      </c>
      <c r="E95" s="16">
        <v>22.21</v>
      </c>
      <c r="F95" s="16">
        <v>23</v>
      </c>
      <c r="G95" s="132"/>
      <c r="H95" s="30">
        <f>F95/E95</f>
        <v>1.0355695632597928</v>
      </c>
      <c r="I95" s="132"/>
      <c r="J95" s="132"/>
      <c r="K95" s="16" t="s">
        <v>9</v>
      </c>
      <c r="L95" s="16">
        <v>17.39</v>
      </c>
      <c r="M95" s="16">
        <v>18.06</v>
      </c>
      <c r="N95" s="132"/>
      <c r="O95" s="30">
        <f>M95/L95</f>
        <v>1.0385278895917194</v>
      </c>
      <c r="P95" s="18" t="e">
        <f>N95/K95</f>
        <v>#VALUE!</v>
      </c>
    </row>
    <row r="96" spans="1:16" s="12" customFormat="1" ht="12.75" customHeight="1" hidden="1">
      <c r="A96" s="162">
        <v>36</v>
      </c>
      <c r="B96" s="153" t="s">
        <v>16</v>
      </c>
      <c r="C96" s="7" t="s">
        <v>54</v>
      </c>
      <c r="D96" s="8">
        <v>20.06</v>
      </c>
      <c r="E96" s="8"/>
      <c r="F96" s="8">
        <v>20.06</v>
      </c>
      <c r="G96" s="8"/>
      <c r="H96" s="30">
        <f aca="true" t="shared" si="8" ref="H96:H104">F96/D96</f>
        <v>1</v>
      </c>
      <c r="I96" s="83">
        <f aca="true" t="shared" si="9" ref="I96:I103">G96/D96</f>
        <v>0</v>
      </c>
      <c r="J96" s="29"/>
      <c r="K96" s="8">
        <v>33.05</v>
      </c>
      <c r="L96" s="8"/>
      <c r="M96" s="8">
        <v>33.05</v>
      </c>
      <c r="N96" s="8"/>
      <c r="O96" s="30">
        <f>M96/K96</f>
        <v>1</v>
      </c>
      <c r="P96" s="18">
        <f>N96/K96</f>
        <v>0</v>
      </c>
    </row>
    <row r="97" spans="1:16" s="12" customFormat="1" ht="12.75" customHeight="1" hidden="1">
      <c r="A97" s="163"/>
      <c r="B97" s="198"/>
      <c r="C97" s="11"/>
      <c r="D97" s="8"/>
      <c r="E97" s="8"/>
      <c r="F97" s="8"/>
      <c r="G97" s="8"/>
      <c r="H97" s="30" t="e">
        <f t="shared" si="8"/>
        <v>#DIV/0!</v>
      </c>
      <c r="I97" s="83"/>
      <c r="J97" s="29"/>
      <c r="K97" s="8"/>
      <c r="L97" s="8"/>
      <c r="M97" s="8"/>
      <c r="N97" s="8"/>
      <c r="O97" s="30" t="e">
        <f>M97/K97</f>
        <v>#DIV/0!</v>
      </c>
      <c r="P97" s="18"/>
    </row>
    <row r="98" spans="1:16" s="12" customFormat="1" ht="11.25" customHeight="1">
      <c r="A98" s="164"/>
      <c r="B98" s="154"/>
      <c r="C98" s="70" t="s">
        <v>63</v>
      </c>
      <c r="D98" s="16">
        <v>20.06</v>
      </c>
      <c r="E98" s="16">
        <v>20.06</v>
      </c>
      <c r="F98" s="16">
        <v>20.91</v>
      </c>
      <c r="G98" s="16"/>
      <c r="H98" s="30">
        <f t="shared" si="8"/>
        <v>1.0423728813559323</v>
      </c>
      <c r="I98" s="83">
        <f t="shared" si="9"/>
        <v>0</v>
      </c>
      <c r="J98" s="29"/>
      <c r="K98" s="16">
        <v>33.05</v>
      </c>
      <c r="L98" s="16">
        <v>33.05</v>
      </c>
      <c r="M98" s="16">
        <v>36.21</v>
      </c>
      <c r="N98" s="16"/>
      <c r="O98" s="30">
        <f>M98/K98</f>
        <v>1.0956127080181544</v>
      </c>
      <c r="P98" s="18">
        <f>N98/K98</f>
        <v>0</v>
      </c>
    </row>
    <row r="99" spans="1:16" s="12" customFormat="1" ht="13.5" customHeight="1" hidden="1">
      <c r="A99" s="162">
        <v>37</v>
      </c>
      <c r="B99" s="153" t="s">
        <v>23</v>
      </c>
      <c r="C99" s="7" t="s">
        <v>54</v>
      </c>
      <c r="D99" s="8">
        <v>13.02</v>
      </c>
      <c r="E99" s="8">
        <v>13.02</v>
      </c>
      <c r="F99" s="8">
        <v>14.26</v>
      </c>
      <c r="G99" s="8"/>
      <c r="H99" s="30">
        <f t="shared" si="8"/>
        <v>1.0952380952380953</v>
      </c>
      <c r="I99" s="83">
        <f t="shared" si="9"/>
        <v>0</v>
      </c>
      <c r="J99" s="29"/>
      <c r="K99" s="8"/>
      <c r="L99" s="8"/>
      <c r="M99" s="8"/>
      <c r="N99" s="8"/>
      <c r="O99" s="30"/>
      <c r="P99" s="18" t="e">
        <f>N99/M99</f>
        <v>#DIV/0!</v>
      </c>
    </row>
    <row r="100" spans="1:16" s="12" customFormat="1" ht="9.75" customHeight="1">
      <c r="A100" s="164"/>
      <c r="B100" s="154"/>
      <c r="C100" s="7" t="s">
        <v>55</v>
      </c>
      <c r="D100" s="16">
        <v>15.62</v>
      </c>
      <c r="E100" s="16">
        <v>15.62</v>
      </c>
      <c r="F100" s="16">
        <v>17.11</v>
      </c>
      <c r="G100" s="16"/>
      <c r="H100" s="30">
        <f t="shared" si="8"/>
        <v>1.0953905249679898</v>
      </c>
      <c r="I100" s="83">
        <f t="shared" si="9"/>
        <v>0</v>
      </c>
      <c r="J100" s="29"/>
      <c r="K100" s="16"/>
      <c r="L100" s="16"/>
      <c r="M100" s="16"/>
      <c r="N100" s="16"/>
      <c r="O100" s="30"/>
      <c r="P100" s="18" t="e">
        <f>N100/M100</f>
        <v>#DIV/0!</v>
      </c>
    </row>
    <row r="101" spans="1:16" s="12" customFormat="1" ht="12.75" customHeight="1" hidden="1">
      <c r="A101" s="162">
        <v>38</v>
      </c>
      <c r="B101" s="153" t="s">
        <v>42</v>
      </c>
      <c r="C101" s="7" t="s">
        <v>54</v>
      </c>
      <c r="D101" s="8">
        <v>16.13</v>
      </c>
      <c r="E101" s="8">
        <v>16.13</v>
      </c>
      <c r="F101" s="8">
        <v>17.68</v>
      </c>
      <c r="G101" s="8"/>
      <c r="H101" s="30">
        <f t="shared" si="8"/>
        <v>1.0960942343459392</v>
      </c>
      <c r="I101" s="83">
        <f t="shared" si="9"/>
        <v>0</v>
      </c>
      <c r="J101" s="29"/>
      <c r="K101" s="8"/>
      <c r="L101" s="8"/>
      <c r="M101" s="8"/>
      <c r="N101" s="8"/>
      <c r="O101" s="30"/>
      <c r="P101" s="18" t="e">
        <f>N101/M101</f>
        <v>#DIV/0!</v>
      </c>
    </row>
    <row r="102" spans="1:16" s="12" customFormat="1" ht="12.75">
      <c r="A102" s="164"/>
      <c r="B102" s="154"/>
      <c r="C102" s="7" t="s">
        <v>55</v>
      </c>
      <c r="D102" s="16">
        <v>19.355</v>
      </c>
      <c r="E102" s="16">
        <v>19.36</v>
      </c>
      <c r="F102" s="16">
        <v>21.22</v>
      </c>
      <c r="G102" s="16"/>
      <c r="H102" s="30">
        <f t="shared" si="8"/>
        <v>1.0963575303539137</v>
      </c>
      <c r="I102" s="83">
        <f t="shared" si="9"/>
        <v>0</v>
      </c>
      <c r="J102" s="29"/>
      <c r="K102" s="16"/>
      <c r="L102" s="16"/>
      <c r="M102" s="16"/>
      <c r="N102" s="16"/>
      <c r="O102" s="30"/>
      <c r="P102" s="18" t="e">
        <f>N102/M102</f>
        <v>#DIV/0!</v>
      </c>
    </row>
    <row r="103" spans="1:16" s="12" customFormat="1" ht="13.5" customHeight="1" hidden="1">
      <c r="A103" s="151">
        <v>39</v>
      </c>
      <c r="B103" s="153" t="s">
        <v>21</v>
      </c>
      <c r="C103" s="7" t="s">
        <v>56</v>
      </c>
      <c r="D103" s="16">
        <v>19.73</v>
      </c>
      <c r="E103" s="16"/>
      <c r="F103" s="16">
        <v>19.73</v>
      </c>
      <c r="G103" s="16"/>
      <c r="H103" s="30">
        <f t="shared" si="8"/>
        <v>1</v>
      </c>
      <c r="I103" s="83">
        <f t="shared" si="9"/>
        <v>0</v>
      </c>
      <c r="J103" s="29"/>
      <c r="K103" s="16">
        <v>16.44</v>
      </c>
      <c r="L103" s="16"/>
      <c r="M103" s="16">
        <v>16.44</v>
      </c>
      <c r="N103" s="16"/>
      <c r="O103" s="30">
        <f>M103/K103</f>
        <v>1</v>
      </c>
      <c r="P103" s="41">
        <f>N103/K103</f>
        <v>0</v>
      </c>
    </row>
    <row r="104" spans="1:16" s="12" customFormat="1" ht="12.75">
      <c r="A104" s="152"/>
      <c r="B104" s="154"/>
      <c r="C104" s="70" t="s">
        <v>63</v>
      </c>
      <c r="D104" s="16">
        <v>19.73</v>
      </c>
      <c r="E104" s="16">
        <v>19.73</v>
      </c>
      <c r="F104" s="16">
        <v>21.61</v>
      </c>
      <c r="G104" s="16"/>
      <c r="H104" s="30">
        <f t="shared" si="8"/>
        <v>1.0952863659401926</v>
      </c>
      <c r="I104" s="83"/>
      <c r="J104" s="29"/>
      <c r="K104" s="16">
        <v>16.44</v>
      </c>
      <c r="L104" s="16">
        <v>16.44</v>
      </c>
      <c r="M104" s="16">
        <v>18.02</v>
      </c>
      <c r="N104" s="16"/>
      <c r="O104" s="30">
        <f>M104/K104</f>
        <v>1.0961070559610704</v>
      </c>
      <c r="P104" s="41"/>
    </row>
    <row r="105" spans="1:16" s="12" customFormat="1" ht="21" customHeight="1" hidden="1">
      <c r="A105" s="162">
        <v>40</v>
      </c>
      <c r="B105" s="153" t="s">
        <v>22</v>
      </c>
      <c r="C105" s="7" t="s">
        <v>56</v>
      </c>
      <c r="D105" s="8">
        <v>19.52</v>
      </c>
      <c r="E105" s="8"/>
      <c r="F105" s="8">
        <v>19.52</v>
      </c>
      <c r="G105" s="8"/>
      <c r="H105" s="30">
        <f>F105/D105</f>
        <v>1</v>
      </c>
      <c r="I105" s="83">
        <f>G105/D105</f>
        <v>0</v>
      </c>
      <c r="J105" s="29"/>
      <c r="K105" s="16"/>
      <c r="L105" s="16"/>
      <c r="M105" s="16"/>
      <c r="N105" s="16"/>
      <c r="O105" s="30"/>
      <c r="P105" s="18" t="e">
        <f>N105/M105</f>
        <v>#DIV/0!</v>
      </c>
    </row>
    <row r="106" spans="1:16" s="12" customFormat="1" ht="12" customHeight="1">
      <c r="A106" s="164"/>
      <c r="B106" s="154"/>
      <c r="C106" s="212" t="s">
        <v>56</v>
      </c>
      <c r="D106" s="16">
        <v>19.52</v>
      </c>
      <c r="E106" s="16">
        <v>19.52</v>
      </c>
      <c r="F106" s="16">
        <v>21.34</v>
      </c>
      <c r="G106" s="16"/>
      <c r="H106" s="30">
        <f>F106/D106</f>
        <v>1.0932377049180328</v>
      </c>
      <c r="I106" s="83"/>
      <c r="J106" s="29"/>
      <c r="K106" s="16"/>
      <c r="L106" s="16"/>
      <c r="M106" s="16"/>
      <c r="N106" s="16"/>
      <c r="O106" s="30"/>
      <c r="P106" s="18"/>
    </row>
    <row r="107" spans="1:16" s="12" customFormat="1" ht="12.75" customHeight="1" hidden="1">
      <c r="A107" s="42">
        <v>41</v>
      </c>
      <c r="B107" s="27" t="s">
        <v>29</v>
      </c>
      <c r="C107" s="213"/>
      <c r="D107" s="199" t="s">
        <v>89</v>
      </c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1"/>
      <c r="P107" s="41" t="e">
        <f aca="true" t="shared" si="10" ref="P107:P113">N107/K107</f>
        <v>#DIV/0!</v>
      </c>
    </row>
    <row r="108" spans="1:16" s="12" customFormat="1" ht="18" customHeight="1" hidden="1">
      <c r="A108" s="151">
        <v>42</v>
      </c>
      <c r="B108" s="153" t="s">
        <v>53</v>
      </c>
      <c r="C108" s="10" t="s">
        <v>56</v>
      </c>
      <c r="D108" s="8">
        <v>18.22</v>
      </c>
      <c r="E108" s="8"/>
      <c r="F108" s="8">
        <v>18.22</v>
      </c>
      <c r="G108" s="8"/>
      <c r="H108" s="30">
        <f aca="true" t="shared" si="11" ref="H108:H116">F108/D108</f>
        <v>1</v>
      </c>
      <c r="I108" s="84">
        <f aca="true" t="shared" si="12" ref="I108:I116">G108/D108</f>
        <v>0</v>
      </c>
      <c r="J108" s="45">
        <v>20.95</v>
      </c>
      <c r="K108" s="8">
        <v>14.08</v>
      </c>
      <c r="L108" s="8"/>
      <c r="M108" s="8">
        <v>14.08</v>
      </c>
      <c r="N108" s="16"/>
      <c r="O108" s="30">
        <f>M108/K108</f>
        <v>1</v>
      </c>
      <c r="P108" s="41">
        <f t="shared" si="10"/>
        <v>0</v>
      </c>
    </row>
    <row r="109" spans="1:16" s="12" customFormat="1" ht="18" customHeight="1">
      <c r="A109" s="172"/>
      <c r="B109" s="154"/>
      <c r="C109" s="70" t="s">
        <v>63</v>
      </c>
      <c r="D109" s="16">
        <v>18.22</v>
      </c>
      <c r="E109" s="16">
        <v>18.22</v>
      </c>
      <c r="F109" s="16">
        <v>19.97</v>
      </c>
      <c r="G109" s="16"/>
      <c r="H109" s="30">
        <f>F109/D109</f>
        <v>1.0960482985729967</v>
      </c>
      <c r="I109" s="84">
        <f>G109/D109</f>
        <v>0</v>
      </c>
      <c r="J109" s="45"/>
      <c r="K109" s="16">
        <v>14.08</v>
      </c>
      <c r="L109" s="16">
        <v>14.08</v>
      </c>
      <c r="M109" s="16">
        <v>15.39</v>
      </c>
      <c r="N109" s="16"/>
      <c r="O109" s="30">
        <f>M109/K109</f>
        <v>1.0930397727272727</v>
      </c>
      <c r="P109" s="41">
        <f t="shared" si="10"/>
        <v>0</v>
      </c>
    </row>
    <row r="110" spans="1:16" s="12" customFormat="1" ht="18" customHeight="1" hidden="1">
      <c r="A110" s="197">
        <v>43</v>
      </c>
      <c r="B110" s="153" t="s">
        <v>83</v>
      </c>
      <c r="C110" s="10" t="s">
        <v>56</v>
      </c>
      <c r="D110" s="8">
        <v>27.39</v>
      </c>
      <c r="E110" s="8"/>
      <c r="F110" s="8">
        <v>27.39</v>
      </c>
      <c r="G110" s="16"/>
      <c r="H110" s="30">
        <f>F110/D110</f>
        <v>1</v>
      </c>
      <c r="I110" s="83">
        <f>G110/D110</f>
        <v>0</v>
      </c>
      <c r="J110" s="29"/>
      <c r="K110" s="16"/>
      <c r="L110" s="16"/>
      <c r="M110" s="16"/>
      <c r="N110" s="16"/>
      <c r="O110" s="30"/>
      <c r="P110" s="18"/>
    </row>
    <row r="111" spans="1:16" s="12" customFormat="1" ht="15.75" customHeight="1">
      <c r="A111" s="197"/>
      <c r="B111" s="154"/>
      <c r="C111" s="70" t="s">
        <v>63</v>
      </c>
      <c r="D111" s="16">
        <v>27.39</v>
      </c>
      <c r="E111" s="16">
        <v>27.39</v>
      </c>
      <c r="F111" s="16">
        <v>30.02</v>
      </c>
      <c r="G111" s="16"/>
      <c r="H111" s="30">
        <f t="shared" si="11"/>
        <v>1.0960204454180358</v>
      </c>
      <c r="I111" s="83">
        <f t="shared" si="12"/>
        <v>0</v>
      </c>
      <c r="J111" s="29"/>
      <c r="K111" s="16"/>
      <c r="L111" s="16"/>
      <c r="M111" s="16"/>
      <c r="N111" s="16"/>
      <c r="O111" s="30"/>
      <c r="P111" s="18" t="e">
        <f t="shared" si="10"/>
        <v>#DIV/0!</v>
      </c>
    </row>
    <row r="112" spans="1:16" s="12" customFormat="1" ht="14.25" customHeight="1" hidden="1">
      <c r="A112" s="166">
        <v>43</v>
      </c>
      <c r="B112" s="190" t="s">
        <v>66</v>
      </c>
      <c r="C112" s="10" t="s">
        <v>56</v>
      </c>
      <c r="D112" s="8">
        <v>19.56</v>
      </c>
      <c r="E112" s="8"/>
      <c r="F112" s="8">
        <v>19.56</v>
      </c>
      <c r="G112" s="8"/>
      <c r="H112" s="30">
        <f t="shared" si="11"/>
        <v>1</v>
      </c>
      <c r="I112" s="84">
        <f t="shared" si="12"/>
        <v>0</v>
      </c>
      <c r="J112" s="45">
        <v>90.65</v>
      </c>
      <c r="K112" s="8">
        <v>17.2</v>
      </c>
      <c r="L112" s="8"/>
      <c r="M112" s="8">
        <v>17.2</v>
      </c>
      <c r="N112" s="16"/>
      <c r="O112" s="30">
        <f>M112/K112</f>
        <v>1</v>
      </c>
      <c r="P112" s="41">
        <f t="shared" si="10"/>
        <v>0</v>
      </c>
    </row>
    <row r="113" spans="1:16" s="12" customFormat="1" ht="12.75" customHeight="1">
      <c r="A113" s="167"/>
      <c r="B113" s="190"/>
      <c r="C113" s="10" t="s">
        <v>56</v>
      </c>
      <c r="D113" s="16">
        <v>19.56</v>
      </c>
      <c r="E113" s="16">
        <v>19.56</v>
      </c>
      <c r="F113" s="16">
        <v>21.44</v>
      </c>
      <c r="G113" s="16"/>
      <c r="H113" s="30">
        <f t="shared" si="11"/>
        <v>1.096114519427403</v>
      </c>
      <c r="I113" s="84">
        <f t="shared" si="12"/>
        <v>0</v>
      </c>
      <c r="J113" s="45"/>
      <c r="K113" s="16">
        <v>17.2</v>
      </c>
      <c r="L113" s="16">
        <v>17.2</v>
      </c>
      <c r="M113" s="16">
        <v>18.85</v>
      </c>
      <c r="N113" s="16"/>
      <c r="O113" s="30">
        <f>M113/K113</f>
        <v>1.0959302325581397</v>
      </c>
      <c r="P113" s="41">
        <f t="shared" si="10"/>
        <v>0</v>
      </c>
    </row>
    <row r="114" spans="1:16" s="12" customFormat="1" ht="12" customHeight="1" hidden="1">
      <c r="A114" s="166">
        <v>44</v>
      </c>
      <c r="B114" s="190" t="s">
        <v>67</v>
      </c>
      <c r="C114" s="10" t="s">
        <v>56</v>
      </c>
      <c r="D114" s="16">
        <v>26.05</v>
      </c>
      <c r="E114" s="16"/>
      <c r="F114" s="16">
        <v>26.05</v>
      </c>
      <c r="G114" s="16"/>
      <c r="H114" s="30">
        <f t="shared" si="11"/>
        <v>1</v>
      </c>
      <c r="I114" s="84">
        <f t="shared" si="12"/>
        <v>0</v>
      </c>
      <c r="J114" s="45"/>
      <c r="K114" s="35"/>
      <c r="L114" s="35"/>
      <c r="M114" s="35"/>
      <c r="N114" s="35"/>
      <c r="O114" s="110"/>
      <c r="P114" s="41"/>
    </row>
    <row r="115" spans="1:16" s="12" customFormat="1" ht="15" customHeight="1">
      <c r="A115" s="167"/>
      <c r="B115" s="190"/>
      <c r="C115" s="10" t="s">
        <v>56</v>
      </c>
      <c r="D115" s="16">
        <v>26.05</v>
      </c>
      <c r="E115" s="16">
        <v>26.05</v>
      </c>
      <c r="F115" s="16">
        <v>28.55</v>
      </c>
      <c r="G115" s="16"/>
      <c r="H115" s="30">
        <f t="shared" si="11"/>
        <v>1.0959692898272553</v>
      </c>
      <c r="I115" s="84">
        <f t="shared" si="12"/>
        <v>0</v>
      </c>
      <c r="J115" s="45"/>
      <c r="K115" s="35"/>
      <c r="L115" s="35"/>
      <c r="M115" s="35"/>
      <c r="N115" s="35"/>
      <c r="O115" s="110"/>
      <c r="P115" s="41"/>
    </row>
    <row r="116" spans="1:16" s="12" customFormat="1" ht="15" customHeight="1">
      <c r="A116" s="46">
        <v>45</v>
      </c>
      <c r="B116" s="28" t="s">
        <v>84</v>
      </c>
      <c r="C116" s="10" t="s">
        <v>56</v>
      </c>
      <c r="D116" s="16">
        <v>35.87</v>
      </c>
      <c r="E116" s="16">
        <v>35.87</v>
      </c>
      <c r="F116" s="16">
        <v>38.44</v>
      </c>
      <c r="G116" s="16"/>
      <c r="H116" s="30">
        <f t="shared" si="11"/>
        <v>1.0716476163925286</v>
      </c>
      <c r="I116" s="84">
        <f t="shared" si="12"/>
        <v>0</v>
      </c>
      <c r="J116" s="45"/>
      <c r="K116" s="35"/>
      <c r="L116" s="35"/>
      <c r="M116" s="35"/>
      <c r="N116" s="35"/>
      <c r="O116" s="110"/>
      <c r="P116" s="41"/>
    </row>
    <row r="117" spans="1:16" s="12" customFormat="1" ht="15" customHeight="1">
      <c r="A117" s="46">
        <v>45</v>
      </c>
      <c r="B117" s="28" t="s">
        <v>95</v>
      </c>
      <c r="C117" s="10" t="s">
        <v>56</v>
      </c>
      <c r="D117" s="16">
        <v>34.37</v>
      </c>
      <c r="E117" s="16">
        <v>34.37</v>
      </c>
      <c r="F117" s="16">
        <v>37.83</v>
      </c>
      <c r="G117" s="16"/>
      <c r="H117" s="30">
        <f>F117/D117</f>
        <v>1.100669188245563</v>
      </c>
      <c r="I117" s="83">
        <f>G117/D117</f>
        <v>0</v>
      </c>
      <c r="J117" s="29"/>
      <c r="K117" s="16">
        <v>42.92</v>
      </c>
      <c r="L117" s="16">
        <v>42.92</v>
      </c>
      <c r="M117" s="16">
        <v>46.74</v>
      </c>
      <c r="N117" s="16"/>
      <c r="O117" s="30">
        <f>M117/K117</f>
        <v>1.0890027958993476</v>
      </c>
      <c r="P117" s="41"/>
    </row>
    <row r="118" spans="1:16" s="12" customFormat="1" ht="15" customHeight="1">
      <c r="A118" s="128"/>
      <c r="B118" s="216" t="s">
        <v>128</v>
      </c>
      <c r="C118" s="7" t="s">
        <v>55</v>
      </c>
      <c r="D118" s="16">
        <v>23.48</v>
      </c>
      <c r="E118" s="16">
        <v>23.48</v>
      </c>
      <c r="F118" s="16">
        <v>26.28</v>
      </c>
      <c r="G118" s="16"/>
      <c r="H118" s="30">
        <f>F118/D118</f>
        <v>1.1192504258943783</v>
      </c>
      <c r="I118" s="83">
        <f>G118/D118</f>
        <v>0</v>
      </c>
      <c r="J118" s="29"/>
      <c r="K118" s="16"/>
      <c r="L118" s="16"/>
      <c r="M118" s="16"/>
      <c r="N118" s="16"/>
      <c r="O118" s="30"/>
      <c r="P118" s="41"/>
    </row>
    <row r="119" spans="1:16" s="12" customFormat="1" ht="29.25" customHeight="1">
      <c r="A119" s="128"/>
      <c r="B119" s="216" t="s">
        <v>129</v>
      </c>
      <c r="C119" s="11"/>
      <c r="D119" s="16" t="s">
        <v>9</v>
      </c>
      <c r="E119" s="16">
        <v>22.21</v>
      </c>
      <c r="F119" s="16">
        <v>23</v>
      </c>
      <c r="G119" s="16"/>
      <c r="H119" s="30"/>
      <c r="I119" s="83"/>
      <c r="J119" s="29"/>
      <c r="K119" s="16" t="s">
        <v>9</v>
      </c>
      <c r="L119" s="16">
        <v>17.39</v>
      </c>
      <c r="M119" s="16">
        <v>18.06</v>
      </c>
      <c r="N119" s="16"/>
      <c r="O119" s="30"/>
      <c r="P119" s="41"/>
    </row>
    <row r="120" spans="1:16" s="17" customFormat="1" ht="14.25" customHeight="1">
      <c r="A120" s="148" t="s">
        <v>121</v>
      </c>
      <c r="B120" s="149"/>
      <c r="C120" s="44"/>
      <c r="D120" s="35"/>
      <c r="E120" s="35"/>
      <c r="F120" s="35"/>
      <c r="G120" s="35"/>
      <c r="H120" s="110"/>
      <c r="I120" s="84"/>
      <c r="J120" s="45"/>
      <c r="K120" s="35"/>
      <c r="L120" s="35"/>
      <c r="M120" s="35"/>
      <c r="N120" s="35"/>
      <c r="O120" s="110"/>
      <c r="P120" s="41" t="e">
        <f>N120/M120</f>
        <v>#DIV/0!</v>
      </c>
    </row>
    <row r="121" spans="1:16" s="12" customFormat="1" ht="12.75" customHeight="1" hidden="1">
      <c r="A121" s="151">
        <v>57</v>
      </c>
      <c r="B121" s="153" t="s">
        <v>33</v>
      </c>
      <c r="C121" s="7" t="s">
        <v>54</v>
      </c>
      <c r="D121" s="142" t="s">
        <v>88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4"/>
      <c r="P121" s="41" t="e">
        <f>N121/M121</f>
        <v>#DIV/0!</v>
      </c>
    </row>
    <row r="122" spans="1:16" s="12" customFormat="1" ht="12.75" customHeight="1" hidden="1">
      <c r="A122" s="152"/>
      <c r="B122" s="154"/>
      <c r="C122" s="7" t="s">
        <v>55</v>
      </c>
      <c r="D122" s="145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7"/>
      <c r="P122" s="41" t="e">
        <f>N122/M122</f>
        <v>#DIV/0!</v>
      </c>
    </row>
    <row r="123" spans="1:16" s="12" customFormat="1" ht="12.75" customHeight="1" hidden="1">
      <c r="A123" s="151">
        <v>58</v>
      </c>
      <c r="B123" s="153" t="s">
        <v>30</v>
      </c>
      <c r="C123" s="37" t="s">
        <v>54</v>
      </c>
      <c r="D123" s="142" t="s">
        <v>88</v>
      </c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4"/>
      <c r="P123" s="41" t="e">
        <f>N123/M123</f>
        <v>#DIV/0!</v>
      </c>
    </row>
    <row r="124" spans="1:16" s="12" customFormat="1" ht="12.75" customHeight="1" hidden="1">
      <c r="A124" s="152"/>
      <c r="B124" s="154"/>
      <c r="C124" s="37" t="s">
        <v>55</v>
      </c>
      <c r="D124" s="145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7"/>
      <c r="P124" s="41" t="e">
        <f>N124/M124</f>
        <v>#DIV/0!</v>
      </c>
    </row>
    <row r="125" spans="1:16" s="12" customFormat="1" ht="12.75" customHeight="1" hidden="1">
      <c r="A125" s="151">
        <v>59</v>
      </c>
      <c r="B125" s="150" t="s">
        <v>28</v>
      </c>
      <c r="C125" s="7" t="s">
        <v>54</v>
      </c>
      <c r="D125" s="8"/>
      <c r="E125" s="8"/>
      <c r="F125" s="8"/>
      <c r="G125" s="8"/>
      <c r="H125" s="30"/>
      <c r="I125" s="83"/>
      <c r="J125" s="29">
        <f>N125</f>
        <v>0</v>
      </c>
      <c r="K125" s="8">
        <v>43.12</v>
      </c>
      <c r="L125" s="8"/>
      <c r="M125" s="8">
        <v>43.12</v>
      </c>
      <c r="N125" s="8"/>
      <c r="O125" s="30">
        <f>M125/K125</f>
        <v>1</v>
      </c>
      <c r="P125" s="41">
        <f>N125/K125</f>
        <v>0</v>
      </c>
    </row>
    <row r="126" spans="1:16" s="12" customFormat="1" ht="12.75">
      <c r="A126" s="152"/>
      <c r="B126" s="150"/>
      <c r="C126" s="70" t="s">
        <v>63</v>
      </c>
      <c r="D126" s="16"/>
      <c r="E126" s="16"/>
      <c r="F126" s="16"/>
      <c r="G126" s="16"/>
      <c r="H126" s="30"/>
      <c r="I126" s="83"/>
      <c r="J126" s="29"/>
      <c r="K126" s="16">
        <v>43.12</v>
      </c>
      <c r="L126" s="16">
        <v>43.12</v>
      </c>
      <c r="M126" s="16">
        <v>43.12</v>
      </c>
      <c r="N126" s="16"/>
      <c r="O126" s="30">
        <f>M126/K126</f>
        <v>1</v>
      </c>
      <c r="P126" s="41">
        <f>N126/K126</f>
        <v>0</v>
      </c>
    </row>
    <row r="127" spans="1:16" s="12" customFormat="1" ht="12.75">
      <c r="A127" s="128"/>
      <c r="B127" s="73" t="s">
        <v>130</v>
      </c>
      <c r="C127" s="70" t="s">
        <v>63</v>
      </c>
      <c r="D127" s="16" t="s">
        <v>9</v>
      </c>
      <c r="E127" s="16">
        <v>38.9</v>
      </c>
      <c r="F127" s="16">
        <v>42.02</v>
      </c>
      <c r="G127" s="16"/>
      <c r="H127" s="30"/>
      <c r="I127" s="83"/>
      <c r="J127" s="29"/>
      <c r="K127" s="16"/>
      <c r="L127" s="16"/>
      <c r="M127" s="16"/>
      <c r="N127" s="16"/>
      <c r="O127" s="30"/>
      <c r="P127" s="41"/>
    </row>
    <row r="128" spans="1:16" s="12" customFormat="1" ht="12.75">
      <c r="A128" s="86"/>
      <c r="B128" s="52" t="s">
        <v>123</v>
      </c>
      <c r="C128" s="11"/>
      <c r="D128" s="16"/>
      <c r="E128" s="16"/>
      <c r="F128" s="16"/>
      <c r="G128" s="16"/>
      <c r="H128" s="30"/>
      <c r="I128" s="83"/>
      <c r="J128" s="29"/>
      <c r="K128" s="16"/>
      <c r="L128" s="16"/>
      <c r="M128" s="16"/>
      <c r="N128" s="16"/>
      <c r="O128" s="30"/>
      <c r="P128" s="41"/>
    </row>
    <row r="129" spans="1:16" s="12" customFormat="1" ht="12.75">
      <c r="A129" s="86"/>
      <c r="B129" s="73" t="s">
        <v>103</v>
      </c>
      <c r="C129" s="70" t="s">
        <v>63</v>
      </c>
      <c r="D129" s="16">
        <v>35.58</v>
      </c>
      <c r="E129" s="16">
        <v>35.58</v>
      </c>
      <c r="F129" s="16">
        <v>37.51</v>
      </c>
      <c r="G129" s="16"/>
      <c r="H129" s="30">
        <f>F129/D129</f>
        <v>1.0542439572793705</v>
      </c>
      <c r="I129" s="83"/>
      <c r="J129" s="29"/>
      <c r="K129" s="16">
        <v>26.9</v>
      </c>
      <c r="L129" s="16">
        <v>26.9</v>
      </c>
      <c r="M129" s="16">
        <v>27.29</v>
      </c>
      <c r="N129" s="16"/>
      <c r="O129" s="30">
        <f>M129/K129</f>
        <v>1.0144981412639404</v>
      </c>
      <c r="P129" s="41"/>
    </row>
    <row r="130" spans="1:16" s="12" customFormat="1" ht="12.75">
      <c r="A130" s="148" t="s">
        <v>122</v>
      </c>
      <c r="B130" s="158"/>
      <c r="C130" s="62"/>
      <c r="D130" s="8"/>
      <c r="E130" s="8"/>
      <c r="F130" s="8"/>
      <c r="G130" s="8"/>
      <c r="H130" s="30"/>
      <c r="I130" s="83"/>
      <c r="J130" s="29"/>
      <c r="K130" s="8"/>
      <c r="L130" s="8"/>
      <c r="M130" s="8"/>
      <c r="N130" s="8"/>
      <c r="O130" s="30"/>
      <c r="P130" s="41" t="e">
        <f>N130/M130</f>
        <v>#DIV/0!</v>
      </c>
    </row>
    <row r="131" spans="1:16" s="17" customFormat="1" ht="12.75" customHeight="1" hidden="1">
      <c r="A131" s="162">
        <v>60</v>
      </c>
      <c r="B131" s="153" t="s">
        <v>24</v>
      </c>
      <c r="C131" s="7" t="s">
        <v>54</v>
      </c>
      <c r="D131" s="8">
        <v>27.5</v>
      </c>
      <c r="E131" s="8"/>
      <c r="F131" s="8">
        <v>27.5</v>
      </c>
      <c r="G131" s="8"/>
      <c r="H131" s="30">
        <f>F131/D131</f>
        <v>1</v>
      </c>
      <c r="I131" s="83">
        <f>G131/D131</f>
        <v>0</v>
      </c>
      <c r="J131" s="29">
        <v>33.08</v>
      </c>
      <c r="K131" s="8">
        <v>31.35</v>
      </c>
      <c r="L131" s="8"/>
      <c r="M131" s="8">
        <v>31.35</v>
      </c>
      <c r="N131" s="8"/>
      <c r="O131" s="30">
        <f>M131/K131</f>
        <v>1</v>
      </c>
      <c r="P131" s="41">
        <f>N131/K131</f>
        <v>0</v>
      </c>
    </row>
    <row r="132" spans="1:16" s="17" customFormat="1" ht="12.75" customHeight="1">
      <c r="A132" s="164"/>
      <c r="B132" s="154"/>
      <c r="C132" s="70" t="s">
        <v>63</v>
      </c>
      <c r="D132" s="16">
        <v>29.15</v>
      </c>
      <c r="E132" s="16">
        <v>29.15</v>
      </c>
      <c r="F132" s="16">
        <v>31.29</v>
      </c>
      <c r="G132" s="16"/>
      <c r="H132" s="30">
        <f>F132/D132</f>
        <v>1.0734133790737566</v>
      </c>
      <c r="I132" s="83">
        <f>G132/D132</f>
        <v>0</v>
      </c>
      <c r="J132" s="29"/>
      <c r="K132" s="16">
        <v>33.35</v>
      </c>
      <c r="L132" s="16">
        <v>33.35</v>
      </c>
      <c r="M132" s="16">
        <v>36.55</v>
      </c>
      <c r="N132" s="16"/>
      <c r="O132" s="30">
        <f>M132/K132</f>
        <v>1.0959520239880058</v>
      </c>
      <c r="P132" s="41">
        <f>N132/K132</f>
        <v>0</v>
      </c>
    </row>
    <row r="133" spans="1:16" s="12" customFormat="1" ht="12.75">
      <c r="A133" s="148" t="s">
        <v>3</v>
      </c>
      <c r="B133" s="158"/>
      <c r="C133" s="62"/>
      <c r="D133" s="8"/>
      <c r="E133" s="8"/>
      <c r="F133" s="8"/>
      <c r="G133" s="8"/>
      <c r="H133" s="30"/>
      <c r="I133" s="83"/>
      <c r="J133" s="29"/>
      <c r="K133" s="8"/>
      <c r="L133" s="8"/>
      <c r="M133" s="8"/>
      <c r="N133" s="8"/>
      <c r="O133" s="30"/>
      <c r="P133" s="41" t="e">
        <f>N133/M133</f>
        <v>#DIV/0!</v>
      </c>
    </row>
    <row r="134" spans="1:16" s="17" customFormat="1" ht="12" customHeight="1" hidden="1">
      <c r="A134" s="197">
        <v>61</v>
      </c>
      <c r="B134" s="159" t="s">
        <v>10</v>
      </c>
      <c r="C134" s="7" t="s">
        <v>56</v>
      </c>
      <c r="D134" s="8">
        <v>31.6</v>
      </c>
      <c r="E134" s="8"/>
      <c r="F134" s="8">
        <v>31.6</v>
      </c>
      <c r="G134" s="8"/>
      <c r="H134" s="30">
        <f>F134/D134</f>
        <v>1</v>
      </c>
      <c r="I134" s="83">
        <f>G134/D134</f>
        <v>0</v>
      </c>
      <c r="J134" s="29">
        <f>N134</f>
        <v>0</v>
      </c>
      <c r="K134" s="8">
        <v>52.32</v>
      </c>
      <c r="L134" s="8"/>
      <c r="M134" s="8">
        <v>52.32</v>
      </c>
      <c r="N134" s="8"/>
      <c r="O134" s="30">
        <f>M134/K134</f>
        <v>1</v>
      </c>
      <c r="P134" s="41">
        <f>N134/K134</f>
        <v>0</v>
      </c>
    </row>
    <row r="135" spans="1:16" s="17" customFormat="1" ht="15" customHeight="1">
      <c r="A135" s="197"/>
      <c r="B135" s="160"/>
      <c r="C135" s="70" t="s">
        <v>63</v>
      </c>
      <c r="D135" s="16">
        <v>31.6</v>
      </c>
      <c r="E135" s="16">
        <v>31.6</v>
      </c>
      <c r="F135" s="16">
        <v>34.63</v>
      </c>
      <c r="G135" s="16"/>
      <c r="H135" s="30">
        <f>F135/D135</f>
        <v>1.0958860759493672</v>
      </c>
      <c r="I135" s="83">
        <f>G135/D135</f>
        <v>0</v>
      </c>
      <c r="J135" s="29"/>
      <c r="K135" s="16">
        <v>52.32</v>
      </c>
      <c r="L135" s="16">
        <v>52.32</v>
      </c>
      <c r="M135" s="16">
        <v>55.48</v>
      </c>
      <c r="N135" s="16"/>
      <c r="O135" s="30">
        <f>M135/K135</f>
        <v>1.0603975535168195</v>
      </c>
      <c r="P135" s="41">
        <f>N135/K135</f>
        <v>0</v>
      </c>
    </row>
    <row r="136" spans="1:16" s="12" customFormat="1" ht="14.25" customHeight="1">
      <c r="A136" s="148" t="s">
        <v>124</v>
      </c>
      <c r="B136" s="149"/>
      <c r="C136" s="52"/>
      <c r="D136" s="8"/>
      <c r="E136" s="8"/>
      <c r="F136" s="8"/>
      <c r="G136" s="8"/>
      <c r="H136" s="30"/>
      <c r="I136" s="83" t="e">
        <f>G136/F136</f>
        <v>#DIV/0!</v>
      </c>
      <c r="J136" s="29"/>
      <c r="K136" s="8"/>
      <c r="L136" s="8"/>
      <c r="M136" s="8"/>
      <c r="N136" s="8"/>
      <c r="O136" s="30"/>
      <c r="P136" s="41" t="e">
        <f>N136/M136</f>
        <v>#DIV/0!</v>
      </c>
    </row>
    <row r="137" spans="1:16" s="17" customFormat="1" ht="12" customHeight="1" hidden="1">
      <c r="A137" s="162">
        <v>62</v>
      </c>
      <c r="B137" s="89" t="s">
        <v>38</v>
      </c>
      <c r="C137" s="7" t="s">
        <v>56</v>
      </c>
      <c r="D137" s="16">
        <v>17.05</v>
      </c>
      <c r="E137" s="16"/>
      <c r="F137" s="16">
        <v>17.05</v>
      </c>
      <c r="G137" s="16"/>
      <c r="H137" s="30">
        <f>F137/D137</f>
        <v>1</v>
      </c>
      <c r="I137" s="83">
        <f>G137/D137</f>
        <v>0</v>
      </c>
      <c r="J137" s="29"/>
      <c r="K137" s="16">
        <v>23.37</v>
      </c>
      <c r="L137" s="16"/>
      <c r="M137" s="16">
        <v>23.37</v>
      </c>
      <c r="N137" s="16"/>
      <c r="O137" s="30">
        <f>M137/K137</f>
        <v>1</v>
      </c>
      <c r="P137" s="41">
        <f>N137/K137</f>
        <v>0</v>
      </c>
    </row>
    <row r="138" spans="1:16" s="17" customFormat="1" ht="12" customHeight="1" hidden="1">
      <c r="A138" s="163"/>
      <c r="B138" s="157" t="s">
        <v>39</v>
      </c>
      <c r="C138" s="11" t="s">
        <v>54</v>
      </c>
      <c r="D138" s="16">
        <v>14.21</v>
      </c>
      <c r="E138" s="16">
        <v>14.21</v>
      </c>
      <c r="F138" s="16">
        <v>17.83</v>
      </c>
      <c r="G138" s="16"/>
      <c r="H138" s="30">
        <f>F138/D138</f>
        <v>1.2547501759324418</v>
      </c>
      <c r="I138" s="83"/>
      <c r="J138" s="29"/>
      <c r="K138" s="16"/>
      <c r="L138" s="16"/>
      <c r="M138" s="16"/>
      <c r="N138" s="16"/>
      <c r="O138" s="30" t="e">
        <f>M138/L138</f>
        <v>#DIV/0!</v>
      </c>
      <c r="P138" s="41"/>
    </row>
    <row r="139" spans="1:16" s="17" customFormat="1" ht="12" customHeight="1">
      <c r="A139" s="163"/>
      <c r="B139" s="157"/>
      <c r="C139" s="11" t="s">
        <v>55</v>
      </c>
      <c r="D139" s="16">
        <v>17.05</v>
      </c>
      <c r="E139" s="16">
        <v>17.05</v>
      </c>
      <c r="F139" s="16">
        <v>21.4</v>
      </c>
      <c r="G139" s="16"/>
      <c r="H139" s="30">
        <f>F139/D139</f>
        <v>1.255131964809384</v>
      </c>
      <c r="I139" s="83"/>
      <c r="J139" s="29"/>
      <c r="K139" s="16" t="s">
        <v>9</v>
      </c>
      <c r="L139" s="16">
        <v>23.37</v>
      </c>
      <c r="M139" s="16">
        <v>25.61</v>
      </c>
      <c r="N139" s="16"/>
      <c r="O139" s="30" t="e">
        <f>M139/К139</f>
        <v>#NAME?</v>
      </c>
      <c r="P139" s="41"/>
    </row>
    <row r="140" spans="1:16" s="17" customFormat="1" ht="14.25" customHeight="1">
      <c r="A140" s="164"/>
      <c r="B140" s="28" t="s">
        <v>38</v>
      </c>
      <c r="C140" s="11" t="s">
        <v>102</v>
      </c>
      <c r="D140" s="16">
        <v>17.05</v>
      </c>
      <c r="E140" s="16"/>
      <c r="F140" s="16">
        <v>0</v>
      </c>
      <c r="G140" s="16"/>
      <c r="H140" s="30">
        <f>F140/D140</f>
        <v>0</v>
      </c>
      <c r="I140" s="83">
        <f>G140/D140</f>
        <v>0</v>
      </c>
      <c r="J140" s="29"/>
      <c r="K140" s="16">
        <v>23.37</v>
      </c>
      <c r="L140" s="16">
        <v>0</v>
      </c>
      <c r="M140" s="16"/>
      <c r="N140" s="16"/>
      <c r="O140" s="30"/>
      <c r="P140" s="41"/>
    </row>
    <row r="141" spans="1:16" s="12" customFormat="1" ht="15" customHeight="1">
      <c r="A141" s="148" t="s">
        <v>4</v>
      </c>
      <c r="B141" s="149"/>
      <c r="C141" s="52"/>
      <c r="D141" s="8"/>
      <c r="E141" s="8"/>
      <c r="F141" s="8"/>
      <c r="G141" s="8"/>
      <c r="H141" s="30"/>
      <c r="I141" s="83" t="e">
        <f>G141/F141</f>
        <v>#DIV/0!</v>
      </c>
      <c r="J141" s="29"/>
      <c r="K141" s="8"/>
      <c r="L141" s="8"/>
      <c r="M141" s="8"/>
      <c r="N141" s="8"/>
      <c r="O141" s="30"/>
      <c r="P141" s="41" t="e">
        <f>N141/M141</f>
        <v>#DIV/0!</v>
      </c>
    </row>
    <row r="142" spans="1:16" s="19" customFormat="1" ht="0.75" customHeight="1">
      <c r="A142" s="197">
        <v>63</v>
      </c>
      <c r="B142" s="153" t="s">
        <v>25</v>
      </c>
      <c r="C142" s="7" t="s">
        <v>54</v>
      </c>
      <c r="D142" s="8">
        <v>33.7</v>
      </c>
      <c r="E142" s="8">
        <v>33.7</v>
      </c>
      <c r="F142" s="8">
        <v>36.33</v>
      </c>
      <c r="G142" s="8"/>
      <c r="H142" s="30">
        <f>F142/D142</f>
        <v>1.078041543026706</v>
      </c>
      <c r="I142" s="83">
        <f>G142/D142</f>
        <v>0</v>
      </c>
      <c r="J142" s="29">
        <f>29765.816/1341.38</f>
        <v>22.190442678435637</v>
      </c>
      <c r="K142" s="8">
        <v>14.35</v>
      </c>
      <c r="L142" s="8">
        <v>14.35</v>
      </c>
      <c r="M142" s="8">
        <v>15.84</v>
      </c>
      <c r="N142" s="8"/>
      <c r="O142" s="30">
        <f>M142/K142</f>
        <v>1.1038327526132405</v>
      </c>
      <c r="P142" s="41">
        <f>N142/K142</f>
        <v>0</v>
      </c>
    </row>
    <row r="143" spans="1:16" s="19" customFormat="1" ht="24" customHeight="1">
      <c r="A143" s="197"/>
      <c r="B143" s="154"/>
      <c r="C143" s="7" t="s">
        <v>55</v>
      </c>
      <c r="D143" s="16">
        <v>40.44</v>
      </c>
      <c r="E143" s="16">
        <v>40.44</v>
      </c>
      <c r="F143" s="16">
        <v>43.6</v>
      </c>
      <c r="G143" s="16"/>
      <c r="H143" s="30">
        <f>F143/D143</f>
        <v>1.0781404549950544</v>
      </c>
      <c r="I143" s="83">
        <f>G143/D143</f>
        <v>0</v>
      </c>
      <c r="J143" s="29"/>
      <c r="K143" s="16">
        <v>17.22</v>
      </c>
      <c r="L143" s="16">
        <v>17.22</v>
      </c>
      <c r="M143" s="16">
        <v>19.01</v>
      </c>
      <c r="N143" s="16"/>
      <c r="O143" s="30">
        <f>M143/K143</f>
        <v>1.1039488966318236</v>
      </c>
      <c r="P143" s="41">
        <f>N143/K143</f>
        <v>0</v>
      </c>
    </row>
    <row r="144" spans="1:16" s="20" customFormat="1" ht="12.75">
      <c r="A144" s="148" t="s">
        <v>5</v>
      </c>
      <c r="B144" s="149"/>
      <c r="C144" s="52"/>
      <c r="D144" s="8"/>
      <c r="E144" s="8"/>
      <c r="F144" s="8"/>
      <c r="G144" s="8"/>
      <c r="H144" s="30"/>
      <c r="I144" s="83" t="e">
        <f>G144/F144</f>
        <v>#DIV/0!</v>
      </c>
      <c r="J144" s="29"/>
      <c r="K144" s="8"/>
      <c r="L144" s="8"/>
      <c r="M144" s="8"/>
      <c r="N144" s="8"/>
      <c r="O144" s="30"/>
      <c r="P144" s="41" t="e">
        <f>N144/M144</f>
        <v>#DIV/0!</v>
      </c>
    </row>
    <row r="145" spans="1:16" s="20" customFormat="1" ht="15.75" customHeight="1" hidden="1">
      <c r="A145" s="162">
        <v>64</v>
      </c>
      <c r="B145" s="153" t="s">
        <v>51</v>
      </c>
      <c r="C145" s="7" t="s">
        <v>56</v>
      </c>
      <c r="D145" s="16">
        <v>29.88</v>
      </c>
      <c r="E145" s="16"/>
      <c r="F145" s="16">
        <v>29.88</v>
      </c>
      <c r="G145" s="16"/>
      <c r="H145" s="30">
        <f>F145/D145</f>
        <v>1</v>
      </c>
      <c r="I145" s="83">
        <f>G145/D145</f>
        <v>0</v>
      </c>
      <c r="J145" s="29"/>
      <c r="K145" s="16"/>
      <c r="L145" s="16"/>
      <c r="M145" s="16"/>
      <c r="N145" s="16"/>
      <c r="O145" s="30"/>
      <c r="P145" s="41" t="e">
        <f>N145/M145</f>
        <v>#DIV/0!</v>
      </c>
    </row>
    <row r="146" spans="1:16" s="20" customFormat="1" ht="12.75">
      <c r="A146" s="164"/>
      <c r="B146" s="154"/>
      <c r="C146" s="70" t="s">
        <v>63</v>
      </c>
      <c r="D146" s="16">
        <v>29.88</v>
      </c>
      <c r="E146" s="16">
        <v>29.88</v>
      </c>
      <c r="F146" s="16">
        <v>32.75</v>
      </c>
      <c r="G146" s="16"/>
      <c r="H146" s="30">
        <f>F146/D146</f>
        <v>1.0960508701472558</v>
      </c>
      <c r="I146" s="83">
        <f>G146/D146</f>
        <v>0</v>
      </c>
      <c r="J146" s="29"/>
      <c r="K146" s="16"/>
      <c r="L146" s="16"/>
      <c r="M146" s="16"/>
      <c r="N146" s="16"/>
      <c r="O146" s="30"/>
      <c r="P146" s="41"/>
    </row>
    <row r="147" spans="1:16" s="17" customFormat="1" ht="15" customHeight="1" hidden="1">
      <c r="A147" s="155">
        <v>65</v>
      </c>
      <c r="B147" s="150" t="s">
        <v>52</v>
      </c>
      <c r="C147" s="7" t="s">
        <v>56</v>
      </c>
      <c r="D147" s="16"/>
      <c r="E147" s="16"/>
      <c r="F147" s="16"/>
      <c r="G147" s="16"/>
      <c r="H147" s="30" t="e">
        <f>F147/D147</f>
        <v>#DIV/0!</v>
      </c>
      <c r="I147" s="83" t="e">
        <f>G147/F147</f>
        <v>#DIV/0!</v>
      </c>
      <c r="J147" s="29">
        <f>43066.34/2043.256</f>
        <v>21.0773099406046</v>
      </c>
      <c r="K147" s="16">
        <v>19.61</v>
      </c>
      <c r="L147" s="16"/>
      <c r="M147" s="16">
        <v>19.61</v>
      </c>
      <c r="N147" s="16"/>
      <c r="O147" s="30">
        <f>M147/K147</f>
        <v>1</v>
      </c>
      <c r="P147" s="41">
        <f>N147/K147</f>
        <v>0</v>
      </c>
    </row>
    <row r="148" spans="1:16" s="17" customFormat="1" ht="14.25" customHeight="1">
      <c r="A148" s="156"/>
      <c r="B148" s="150"/>
      <c r="C148" s="70" t="s">
        <v>63</v>
      </c>
      <c r="D148" s="16"/>
      <c r="E148" s="16"/>
      <c r="F148" s="16"/>
      <c r="G148" s="16"/>
      <c r="H148" s="30"/>
      <c r="I148" s="83"/>
      <c r="J148" s="29"/>
      <c r="K148" s="16">
        <v>19.61</v>
      </c>
      <c r="L148" s="16">
        <v>19.61</v>
      </c>
      <c r="M148" s="16">
        <v>21.49</v>
      </c>
      <c r="N148" s="16"/>
      <c r="O148" s="30">
        <f>M148/K148</f>
        <v>1.0958694543600203</v>
      </c>
      <c r="P148" s="41"/>
    </row>
    <row r="149" spans="1:16" s="17" customFormat="1" ht="54.75" customHeight="1" hidden="1">
      <c r="A149" s="47">
        <v>66</v>
      </c>
      <c r="B149" s="25" t="s">
        <v>65</v>
      </c>
      <c r="C149" s="43" t="s">
        <v>54</v>
      </c>
      <c r="D149" s="202" t="s">
        <v>90</v>
      </c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4"/>
      <c r="P149" s="41" t="e">
        <f>N149/M149</f>
        <v>#DIV/0!</v>
      </c>
    </row>
    <row r="150" spans="1:16" s="12" customFormat="1" ht="12" customHeight="1">
      <c r="A150" s="148" t="s">
        <v>6</v>
      </c>
      <c r="B150" s="149"/>
      <c r="C150" s="44"/>
      <c r="D150" s="40"/>
      <c r="E150" s="40"/>
      <c r="F150" s="40"/>
      <c r="G150" s="40"/>
      <c r="H150" s="110"/>
      <c r="I150" s="84" t="e">
        <f>G150/F150</f>
        <v>#DIV/0!</v>
      </c>
      <c r="J150" s="45"/>
      <c r="K150" s="40"/>
      <c r="L150" s="40"/>
      <c r="M150" s="40"/>
      <c r="N150" s="40"/>
      <c r="O150" s="110"/>
      <c r="P150" s="41" t="e">
        <f>N150/M150</f>
        <v>#DIV/0!</v>
      </c>
    </row>
    <row r="151" spans="1:16" s="12" customFormat="1" ht="15.75" customHeight="1" hidden="1">
      <c r="A151" s="151">
        <v>67</v>
      </c>
      <c r="B151" s="153" t="s">
        <v>27</v>
      </c>
      <c r="C151" s="7" t="s">
        <v>54</v>
      </c>
      <c r="D151" s="8">
        <v>20.27</v>
      </c>
      <c r="E151" s="8">
        <v>20.27</v>
      </c>
      <c r="F151" s="8">
        <v>22.45</v>
      </c>
      <c r="G151" s="8"/>
      <c r="H151" s="30">
        <f>F151/D151</f>
        <v>1.107548100641342</v>
      </c>
      <c r="I151" s="84">
        <f>G151/D151</f>
        <v>0</v>
      </c>
      <c r="J151" s="45">
        <f>85178.185/7430</f>
        <v>11.464089502018842</v>
      </c>
      <c r="K151" s="8">
        <v>13.33</v>
      </c>
      <c r="L151" s="8">
        <v>13.33</v>
      </c>
      <c r="M151" s="8">
        <v>13.33</v>
      </c>
      <c r="N151" s="8"/>
      <c r="O151" s="30">
        <f>M151/K151</f>
        <v>1</v>
      </c>
      <c r="P151" s="41">
        <f>N151/K151</f>
        <v>0</v>
      </c>
    </row>
    <row r="152" spans="1:16" s="12" customFormat="1" ht="12.75">
      <c r="A152" s="152"/>
      <c r="B152" s="154"/>
      <c r="C152" s="7" t="s">
        <v>55</v>
      </c>
      <c r="D152" s="16">
        <v>24.32</v>
      </c>
      <c r="E152" s="16">
        <v>24.32</v>
      </c>
      <c r="F152" s="16">
        <v>26.94</v>
      </c>
      <c r="G152" s="16"/>
      <c r="H152" s="30">
        <f>F152/D152</f>
        <v>1.1077302631578947</v>
      </c>
      <c r="I152" s="84">
        <f>G152/D152</f>
        <v>0</v>
      </c>
      <c r="J152" s="45"/>
      <c r="K152" s="16">
        <v>16</v>
      </c>
      <c r="L152" s="16">
        <v>16</v>
      </c>
      <c r="M152" s="16">
        <v>18.16</v>
      </c>
      <c r="N152" s="16"/>
      <c r="O152" s="30">
        <f>M152/K152</f>
        <v>1.135</v>
      </c>
      <c r="P152" s="41">
        <f>N152/K152</f>
        <v>0</v>
      </c>
    </row>
    <row r="153" spans="1:16" s="17" customFormat="1" ht="27" customHeight="1" hidden="1">
      <c r="A153" s="151">
        <v>68</v>
      </c>
      <c r="B153" s="153" t="s">
        <v>41</v>
      </c>
      <c r="C153" s="37" t="s">
        <v>54</v>
      </c>
      <c r="D153" s="77">
        <v>14.98</v>
      </c>
      <c r="E153" s="77"/>
      <c r="F153" s="77">
        <v>14.98</v>
      </c>
      <c r="G153" s="77"/>
      <c r="H153" s="114">
        <f>F153/D153</f>
        <v>1</v>
      </c>
      <c r="I153" s="80">
        <f>G153/D153</f>
        <v>0</v>
      </c>
      <c r="J153" s="81"/>
      <c r="K153" s="76"/>
      <c r="L153" s="76"/>
      <c r="M153" s="76"/>
      <c r="N153" s="76"/>
      <c r="O153" s="115"/>
      <c r="P153" s="41" t="e">
        <f>N153/M153</f>
        <v>#DIV/0!</v>
      </c>
    </row>
    <row r="154" spans="1:16" s="17" customFormat="1" ht="18" customHeight="1" hidden="1">
      <c r="A154" s="152"/>
      <c r="B154" s="154"/>
      <c r="C154" s="37" t="s">
        <v>55</v>
      </c>
      <c r="D154" s="82"/>
      <c r="E154" s="82"/>
      <c r="F154" s="82"/>
      <c r="G154" s="82"/>
      <c r="H154" s="115"/>
      <c r="I154" s="80"/>
      <c r="J154" s="81"/>
      <c r="K154" s="76"/>
      <c r="L154" s="76"/>
      <c r="M154" s="76"/>
      <c r="N154" s="76"/>
      <c r="O154" s="115"/>
      <c r="P154" s="41" t="e">
        <f>N154/M154</f>
        <v>#DIV/0!</v>
      </c>
    </row>
    <row r="155" spans="1:16" s="17" customFormat="1" ht="18" customHeight="1" hidden="1">
      <c r="A155" s="42">
        <v>69</v>
      </c>
      <c r="B155" s="25" t="s">
        <v>39</v>
      </c>
      <c r="C155" s="37" t="s">
        <v>54</v>
      </c>
      <c r="D155" s="82"/>
      <c r="E155" s="82"/>
      <c r="F155" s="82"/>
      <c r="G155" s="82"/>
      <c r="H155" s="115" t="s">
        <v>9</v>
      </c>
      <c r="I155" s="80" t="e">
        <f>G155/F155</f>
        <v>#DIV/0!</v>
      </c>
      <c r="J155" s="81"/>
      <c r="K155" s="77">
        <v>8.63</v>
      </c>
      <c r="L155" s="77"/>
      <c r="M155" s="77">
        <v>8.63</v>
      </c>
      <c r="N155" s="77"/>
      <c r="O155" s="114">
        <f>M155/K155</f>
        <v>1</v>
      </c>
      <c r="P155" s="41">
        <f>N155/K155</f>
        <v>0</v>
      </c>
    </row>
    <row r="156" spans="1:16" s="17" customFormat="1" ht="12.75" customHeight="1" hidden="1">
      <c r="A156" s="42">
        <v>70</v>
      </c>
      <c r="B156" s="10" t="s">
        <v>31</v>
      </c>
      <c r="C156" s="7" t="s">
        <v>54</v>
      </c>
      <c r="D156" s="77"/>
      <c r="E156" s="77"/>
      <c r="F156" s="77"/>
      <c r="G156" s="77"/>
      <c r="H156" s="114" t="s">
        <v>9</v>
      </c>
      <c r="I156" s="78" t="e">
        <f>G156/F156</f>
        <v>#DIV/0!</v>
      </c>
      <c r="J156" s="79"/>
      <c r="K156" s="77">
        <v>12.22</v>
      </c>
      <c r="L156" s="77"/>
      <c r="M156" s="77">
        <v>12.22</v>
      </c>
      <c r="N156" s="77"/>
      <c r="O156" s="114">
        <f>M156/K156</f>
        <v>1</v>
      </c>
      <c r="P156" s="41">
        <f>N156/K156</f>
        <v>0</v>
      </c>
    </row>
    <row r="157" spans="1:16" s="17" customFormat="1" ht="12" customHeight="1" hidden="1">
      <c r="A157" s="42">
        <v>71</v>
      </c>
      <c r="B157" s="10" t="s">
        <v>32</v>
      </c>
      <c r="C157" s="7" t="s">
        <v>54</v>
      </c>
      <c r="D157" s="77"/>
      <c r="E157" s="77"/>
      <c r="F157" s="77"/>
      <c r="G157" s="77"/>
      <c r="H157" s="114" t="s">
        <v>9</v>
      </c>
      <c r="I157" s="78" t="e">
        <f>G157/F157</f>
        <v>#DIV/0!</v>
      </c>
      <c r="J157" s="79"/>
      <c r="K157" s="77">
        <v>16.9</v>
      </c>
      <c r="L157" s="77"/>
      <c r="M157" s="77">
        <v>16.9</v>
      </c>
      <c r="N157" s="77"/>
      <c r="O157" s="114">
        <f>M157/K157</f>
        <v>1</v>
      </c>
      <c r="P157" s="41">
        <f>N157/K157</f>
        <v>0</v>
      </c>
    </row>
    <row r="158" spans="1:16" s="17" customFormat="1" ht="12.75" customHeight="1" hidden="1">
      <c r="A158" s="46">
        <v>72</v>
      </c>
      <c r="B158" s="75" t="s">
        <v>68</v>
      </c>
      <c r="C158" s="43" t="s">
        <v>54</v>
      </c>
      <c r="D158" s="77">
        <v>10.71</v>
      </c>
      <c r="E158" s="77"/>
      <c r="F158" s="77">
        <v>10.71</v>
      </c>
      <c r="G158" s="77"/>
      <c r="H158" s="114">
        <f>F158/D158</f>
        <v>1</v>
      </c>
      <c r="I158" s="80"/>
      <c r="J158" s="81"/>
      <c r="K158" s="82">
        <v>9.03</v>
      </c>
      <c r="L158" s="82"/>
      <c r="M158" s="82">
        <v>9.03</v>
      </c>
      <c r="N158" s="82"/>
      <c r="O158" s="115">
        <f>M158/K158</f>
        <v>1</v>
      </c>
      <c r="P158" s="41">
        <f>N158/K158</f>
        <v>0</v>
      </c>
    </row>
    <row r="159" spans="1:16" s="17" customFormat="1" ht="12.75" customHeight="1" hidden="1">
      <c r="A159" s="46"/>
      <c r="B159" s="48"/>
      <c r="C159" s="43"/>
      <c r="D159" s="82"/>
      <c r="E159" s="82"/>
      <c r="F159" s="82"/>
      <c r="G159" s="82"/>
      <c r="H159" s="115"/>
      <c r="I159" s="80"/>
      <c r="J159" s="81"/>
      <c r="K159" s="82"/>
      <c r="L159" s="82"/>
      <c r="M159" s="82"/>
      <c r="N159" s="82"/>
      <c r="O159" s="115"/>
      <c r="P159" s="41"/>
    </row>
    <row r="160" spans="1:16" s="12" customFormat="1" ht="12.75">
      <c r="A160" s="148" t="s">
        <v>7</v>
      </c>
      <c r="B160" s="149"/>
      <c r="C160" s="44"/>
      <c r="D160" s="40"/>
      <c r="E160" s="40"/>
      <c r="F160" s="40"/>
      <c r="G160" s="40"/>
      <c r="H160" s="110"/>
      <c r="I160" s="84" t="e">
        <f>G160/F160</f>
        <v>#DIV/0!</v>
      </c>
      <c r="J160" s="45"/>
      <c r="K160" s="40"/>
      <c r="L160" s="40"/>
      <c r="M160" s="40"/>
      <c r="N160" s="40"/>
      <c r="O160" s="110"/>
      <c r="P160" s="41" t="e">
        <f>N160/M160</f>
        <v>#DIV/0!</v>
      </c>
    </row>
    <row r="161" spans="1:16" s="12" customFormat="1" ht="18" customHeight="1" hidden="1">
      <c r="A161" s="151">
        <v>73</v>
      </c>
      <c r="B161" s="153" t="s">
        <v>58</v>
      </c>
      <c r="C161" s="37" t="s">
        <v>54</v>
      </c>
      <c r="D161" s="8">
        <v>19.57</v>
      </c>
      <c r="E161" s="8">
        <v>19.57</v>
      </c>
      <c r="F161" s="8">
        <v>19.57</v>
      </c>
      <c r="G161" s="8"/>
      <c r="H161" s="30">
        <f>F161/D161</f>
        <v>1</v>
      </c>
      <c r="I161" s="84">
        <f>G161/D161</f>
        <v>0</v>
      </c>
      <c r="J161" s="45">
        <f>747809.392/33900.69</f>
        <v>22.058825115359006</v>
      </c>
      <c r="K161" s="8">
        <v>22.33</v>
      </c>
      <c r="L161" s="8"/>
      <c r="M161" s="8">
        <v>22.33</v>
      </c>
      <c r="N161" s="8"/>
      <c r="O161" s="30">
        <f aca="true" t="shared" si="13" ref="O161:O166">M161/K161</f>
        <v>1</v>
      </c>
      <c r="P161" s="41">
        <f>N161/K161</f>
        <v>0</v>
      </c>
    </row>
    <row r="162" spans="1:16" s="12" customFormat="1" ht="14.25" customHeight="1">
      <c r="A162" s="152"/>
      <c r="B162" s="154"/>
      <c r="C162" s="7" t="s">
        <v>55</v>
      </c>
      <c r="D162" s="16">
        <v>23.48</v>
      </c>
      <c r="E162" s="16">
        <v>23.48</v>
      </c>
      <c r="F162" s="16">
        <v>26.28</v>
      </c>
      <c r="G162" s="16"/>
      <c r="H162" s="30">
        <f>F162/D162</f>
        <v>1.1192504258943783</v>
      </c>
      <c r="I162" s="84">
        <f>G162/D162</f>
        <v>0</v>
      </c>
      <c r="J162" s="45"/>
      <c r="K162" s="16">
        <v>26.8</v>
      </c>
      <c r="L162" s="16">
        <v>26.8</v>
      </c>
      <c r="M162" s="16">
        <v>31.19</v>
      </c>
      <c r="N162" s="16"/>
      <c r="O162" s="30">
        <f t="shared" si="13"/>
        <v>1.1638059701492538</v>
      </c>
      <c r="P162" s="41">
        <f>N162/K162</f>
        <v>0</v>
      </c>
    </row>
    <row r="163" spans="1:16" s="12" customFormat="1" ht="12.75" customHeight="1" hidden="1">
      <c r="A163" s="46">
        <v>74</v>
      </c>
      <c r="B163" s="64" t="s">
        <v>61</v>
      </c>
      <c r="C163" s="37" t="s">
        <v>54</v>
      </c>
      <c r="D163" s="35"/>
      <c r="E163" s="35"/>
      <c r="F163" s="35"/>
      <c r="G163" s="35"/>
      <c r="H163" s="110"/>
      <c r="I163" s="84" t="e">
        <f>G163/F163</f>
        <v>#DIV/0!</v>
      </c>
      <c r="J163" s="45">
        <f>1779.513/6053</f>
        <v>0.2939886006938708</v>
      </c>
      <c r="K163" s="16">
        <v>0.26</v>
      </c>
      <c r="L163" s="16"/>
      <c r="M163" s="16">
        <v>0.26</v>
      </c>
      <c r="N163" s="16"/>
      <c r="O163" s="30">
        <f t="shared" si="13"/>
        <v>1</v>
      </c>
      <c r="P163" s="41">
        <f>N163/K163</f>
        <v>0</v>
      </c>
    </row>
    <row r="164" spans="1:16" s="17" customFormat="1" ht="18.75" customHeight="1" hidden="1">
      <c r="A164" s="47">
        <v>75</v>
      </c>
      <c r="B164" s="170" t="s">
        <v>26</v>
      </c>
      <c r="C164" s="37" t="s">
        <v>54</v>
      </c>
      <c r="D164" s="8">
        <v>12.39</v>
      </c>
      <c r="E164" s="8">
        <v>12.39</v>
      </c>
      <c r="F164" s="8">
        <v>13.58</v>
      </c>
      <c r="G164" s="8"/>
      <c r="H164" s="30">
        <f aca="true" t="shared" si="14" ref="H164:H169">F164/D164</f>
        <v>1.0960451977401129</v>
      </c>
      <c r="I164" s="84">
        <f>G164/D164</f>
        <v>0</v>
      </c>
      <c r="J164" s="45">
        <v>13.06</v>
      </c>
      <c r="K164" s="8">
        <v>15.53</v>
      </c>
      <c r="L164" s="8">
        <v>15.53</v>
      </c>
      <c r="M164" s="8">
        <v>17.02</v>
      </c>
      <c r="N164" s="8"/>
      <c r="O164" s="30">
        <f t="shared" si="13"/>
        <v>1.0959433354797168</v>
      </c>
      <c r="P164" s="41">
        <f>N164/K164</f>
        <v>0</v>
      </c>
    </row>
    <row r="165" spans="1:16" s="17" customFormat="1" ht="19.5" customHeight="1" hidden="1">
      <c r="A165" s="47"/>
      <c r="B165" s="171"/>
      <c r="C165" s="37"/>
      <c r="D165" s="8">
        <v>14.87</v>
      </c>
      <c r="E165" s="8">
        <v>14.87</v>
      </c>
      <c r="F165" s="8">
        <v>16.3</v>
      </c>
      <c r="G165" s="8"/>
      <c r="H165" s="30">
        <f t="shared" si="14"/>
        <v>1.0961667787491596</v>
      </c>
      <c r="I165" s="84"/>
      <c r="J165" s="45"/>
      <c r="K165" s="8">
        <f>K164*1.2</f>
        <v>18.636</v>
      </c>
      <c r="L165" s="8">
        <v>18.64</v>
      </c>
      <c r="M165" s="8">
        <v>20.42</v>
      </c>
      <c r="N165" s="8"/>
      <c r="O165" s="30">
        <f t="shared" si="13"/>
        <v>1.0957286971453102</v>
      </c>
      <c r="P165" s="41"/>
    </row>
    <row r="166" spans="1:16" s="17" customFormat="1" ht="12" customHeight="1" hidden="1">
      <c r="A166" s="47">
        <v>76</v>
      </c>
      <c r="B166" s="26" t="s">
        <v>59</v>
      </c>
      <c r="C166" s="37" t="s">
        <v>54</v>
      </c>
      <c r="D166" s="82">
        <v>3.53</v>
      </c>
      <c r="E166" s="82"/>
      <c r="F166" s="82">
        <v>3.53</v>
      </c>
      <c r="G166" s="82"/>
      <c r="H166" s="115">
        <f t="shared" si="14"/>
        <v>1</v>
      </c>
      <c r="I166" s="80">
        <f>G166/D166</f>
        <v>0</v>
      </c>
      <c r="J166" s="81"/>
      <c r="K166" s="82">
        <v>4.29</v>
      </c>
      <c r="L166" s="77"/>
      <c r="M166" s="82">
        <v>4.29</v>
      </c>
      <c r="N166" s="82"/>
      <c r="O166" s="115">
        <f t="shared" si="13"/>
        <v>1</v>
      </c>
      <c r="P166" s="41">
        <f>N166/K166</f>
        <v>0</v>
      </c>
    </row>
    <row r="167" spans="1:16" s="17" customFormat="1" ht="12" customHeight="1" hidden="1">
      <c r="A167" s="55">
        <v>77</v>
      </c>
      <c r="B167" s="26" t="s">
        <v>50</v>
      </c>
      <c r="C167" s="7" t="s">
        <v>54</v>
      </c>
      <c r="D167" s="77">
        <v>2.11</v>
      </c>
      <c r="E167" s="77"/>
      <c r="F167" s="77">
        <v>2.11</v>
      </c>
      <c r="G167" s="77"/>
      <c r="H167" s="114">
        <f t="shared" si="14"/>
        <v>1</v>
      </c>
      <c r="I167" s="78">
        <f>G167/D167</f>
        <v>0</v>
      </c>
      <c r="J167" s="79"/>
      <c r="K167" s="77"/>
      <c r="L167" s="77"/>
      <c r="M167" s="77"/>
      <c r="N167" s="77"/>
      <c r="O167" s="114"/>
      <c r="P167" s="18" t="e">
        <f>N167/M167</f>
        <v>#DIV/0!</v>
      </c>
    </row>
    <row r="168" spans="1:16" s="17" customFormat="1" ht="12" customHeight="1" hidden="1">
      <c r="A168" s="47">
        <v>78</v>
      </c>
      <c r="B168" s="63" t="s">
        <v>60</v>
      </c>
      <c r="C168" s="43" t="s">
        <v>54</v>
      </c>
      <c r="D168" s="77">
        <v>4.93</v>
      </c>
      <c r="E168" s="77"/>
      <c r="F168" s="77">
        <v>4.93</v>
      </c>
      <c r="G168" s="77"/>
      <c r="H168" s="114">
        <f t="shared" si="14"/>
        <v>1</v>
      </c>
      <c r="I168" s="80">
        <f>G168/D168</f>
        <v>0</v>
      </c>
      <c r="J168" s="81"/>
      <c r="K168" s="209"/>
      <c r="L168" s="210"/>
      <c r="M168" s="210"/>
      <c r="N168" s="210"/>
      <c r="O168" s="211"/>
      <c r="P168" s="41" t="e">
        <f>N168/K168</f>
        <v>#DIV/0!</v>
      </c>
    </row>
    <row r="169" spans="1:16" s="17" customFormat="1" ht="13.5" customHeight="1">
      <c r="A169" s="47">
        <v>79</v>
      </c>
      <c r="B169" s="63" t="s">
        <v>92</v>
      </c>
      <c r="C169" s="70" t="s">
        <v>63</v>
      </c>
      <c r="D169" s="8">
        <v>21.5</v>
      </c>
      <c r="E169" s="8">
        <v>21.5</v>
      </c>
      <c r="F169" s="8">
        <v>22.93</v>
      </c>
      <c r="G169" s="8"/>
      <c r="H169" s="30">
        <f t="shared" si="14"/>
        <v>1.0665116279069766</v>
      </c>
      <c r="I169" s="83">
        <f>G169/D169</f>
        <v>0</v>
      </c>
      <c r="J169" s="29"/>
      <c r="K169" s="8">
        <v>53.61</v>
      </c>
      <c r="L169" s="8">
        <v>53.61</v>
      </c>
      <c r="M169" s="8">
        <v>54.06</v>
      </c>
      <c r="N169" s="8"/>
      <c r="O169" s="30">
        <f>M169/K169</f>
        <v>1.008393956351427</v>
      </c>
      <c r="P169" s="41">
        <f>N169/K169</f>
        <v>0</v>
      </c>
    </row>
    <row r="170" spans="1:16" s="17" customFormat="1" ht="58.5" customHeight="1" hidden="1">
      <c r="A170" s="47">
        <v>80</v>
      </c>
      <c r="B170" s="26" t="s">
        <v>65</v>
      </c>
      <c r="C170" s="43" t="s">
        <v>54</v>
      </c>
      <c r="D170" s="202" t="s">
        <v>90</v>
      </c>
      <c r="E170" s="203"/>
      <c r="F170" s="203"/>
      <c r="G170" s="203"/>
      <c r="H170" s="203"/>
      <c r="I170" s="203"/>
      <c r="J170" s="203"/>
      <c r="K170" s="203"/>
      <c r="L170" s="203"/>
      <c r="M170" s="203"/>
      <c r="N170" s="203"/>
      <c r="O170" s="204"/>
      <c r="P170" s="41" t="e">
        <f>N170/K170</f>
        <v>#DIV/0!</v>
      </c>
    </row>
    <row r="171" spans="1:16" s="17" customFormat="1" ht="15.75" customHeight="1" hidden="1">
      <c r="A171" s="47">
        <v>81</v>
      </c>
      <c r="B171" s="26" t="s">
        <v>70</v>
      </c>
      <c r="C171" s="11" t="s">
        <v>69</v>
      </c>
      <c r="D171" s="202" t="s">
        <v>91</v>
      </c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4"/>
      <c r="P171" s="41"/>
    </row>
    <row r="172" spans="1:16" s="20" customFormat="1" ht="11.25" customHeight="1">
      <c r="A172" s="148" t="s">
        <v>8</v>
      </c>
      <c r="B172" s="149"/>
      <c r="C172" s="44"/>
      <c r="D172" s="40"/>
      <c r="E172" s="40"/>
      <c r="F172" s="40"/>
      <c r="G172" s="40"/>
      <c r="H172" s="110"/>
      <c r="I172" s="84" t="e">
        <f>G172/F172</f>
        <v>#DIV/0!</v>
      </c>
      <c r="J172" s="45"/>
      <c r="K172" s="40"/>
      <c r="L172" s="40"/>
      <c r="M172" s="40"/>
      <c r="N172" s="40"/>
      <c r="O172" s="110"/>
      <c r="P172" s="41" t="e">
        <f>N172/M172</f>
        <v>#DIV/0!</v>
      </c>
    </row>
    <row r="173" spans="1:16" s="12" customFormat="1" ht="12.75" hidden="1">
      <c r="A173" s="151">
        <v>82</v>
      </c>
      <c r="B173" s="153" t="s">
        <v>76</v>
      </c>
      <c r="C173" s="7" t="s">
        <v>54</v>
      </c>
      <c r="D173" s="103">
        <v>30.04</v>
      </c>
      <c r="E173" s="103">
        <v>30.4</v>
      </c>
      <c r="F173" s="103"/>
      <c r="G173" s="103"/>
      <c r="H173" s="30">
        <f>F173/D173</f>
        <v>0</v>
      </c>
      <c r="I173" s="84">
        <f>G173/D173</f>
        <v>0</v>
      </c>
      <c r="J173" s="45">
        <f>26167.093/1275.88</f>
        <v>20.50905492679562</v>
      </c>
      <c r="K173" s="8">
        <v>24.77</v>
      </c>
      <c r="L173" s="8">
        <v>24.77</v>
      </c>
      <c r="M173" s="8"/>
      <c r="N173" s="8"/>
      <c r="O173" s="30">
        <f>M173/K173</f>
        <v>0</v>
      </c>
      <c r="P173" s="41">
        <f>N173/K173</f>
        <v>0</v>
      </c>
    </row>
    <row r="174" spans="1:16" s="12" customFormat="1" ht="13.5" thickBot="1">
      <c r="A174" s="196"/>
      <c r="B174" s="195"/>
      <c r="C174" s="56" t="s">
        <v>55</v>
      </c>
      <c r="D174" s="104">
        <v>36.05</v>
      </c>
      <c r="E174" s="104">
        <v>36.05</v>
      </c>
      <c r="F174" s="104">
        <v>36.55</v>
      </c>
      <c r="G174" s="104"/>
      <c r="H174" s="116">
        <f>F174/D174</f>
        <v>1.013869625520111</v>
      </c>
      <c r="I174" s="105">
        <f>G174/D174</f>
        <v>0</v>
      </c>
      <c r="J174" s="45"/>
      <c r="K174" s="16">
        <v>29.72</v>
      </c>
      <c r="L174" s="16">
        <v>29.72</v>
      </c>
      <c r="M174" s="16">
        <v>31.24</v>
      </c>
      <c r="N174" s="16"/>
      <c r="O174" s="30">
        <f>M174/K174</f>
        <v>1.0511440107671601</v>
      </c>
      <c r="P174" s="41">
        <f>N174/K174</f>
        <v>0</v>
      </c>
    </row>
    <row r="175" spans="1:16" s="12" customFormat="1" ht="12.75" customHeight="1" hidden="1">
      <c r="A175" s="191">
        <v>83</v>
      </c>
      <c r="B175" s="193" t="s">
        <v>62</v>
      </c>
      <c r="C175" s="67" t="s">
        <v>54</v>
      </c>
      <c r="D175" s="68"/>
      <c r="E175" s="68"/>
      <c r="F175" s="68"/>
      <c r="G175" s="68"/>
      <c r="H175" s="117">
        <v>0</v>
      </c>
      <c r="I175" s="49" t="e">
        <f>G175/D175</f>
        <v>#DIV/0!</v>
      </c>
      <c r="J175" s="39"/>
      <c r="K175" s="50" t="s">
        <v>9</v>
      </c>
      <c r="L175" s="50"/>
      <c r="M175" s="50" t="s">
        <v>9</v>
      </c>
      <c r="N175" s="50"/>
      <c r="O175" s="110"/>
      <c r="P175" s="41" t="e">
        <f>N175/M175</f>
        <v>#VALUE!</v>
      </c>
    </row>
    <row r="176" spans="1:16" s="12" customFormat="1" ht="12.75" customHeight="1" hidden="1">
      <c r="A176" s="192"/>
      <c r="B176" s="194"/>
      <c r="C176" s="7" t="s">
        <v>55</v>
      </c>
      <c r="D176" s="69"/>
      <c r="E176" s="69"/>
      <c r="F176" s="69"/>
      <c r="G176" s="69"/>
      <c r="H176" s="98">
        <v>0</v>
      </c>
      <c r="I176" s="38" t="e">
        <f>G176/D176</f>
        <v>#DIV/0!</v>
      </c>
      <c r="J176" s="39"/>
      <c r="K176" s="51"/>
      <c r="L176" s="51"/>
      <c r="M176" s="51"/>
      <c r="N176" s="51"/>
      <c r="O176" s="110"/>
      <c r="P176" s="41" t="e">
        <f>N176/M176</f>
        <v>#DIV/0!</v>
      </c>
    </row>
    <row r="177" spans="8:15" s="12" customFormat="1" ht="4.5" customHeight="1">
      <c r="H177" s="118"/>
      <c r="O177" s="118"/>
    </row>
    <row r="178" spans="1:16" s="12" customFormat="1" ht="53.25" customHeight="1">
      <c r="A178" s="217" t="s">
        <v>85</v>
      </c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</row>
    <row r="179" spans="1:19" s="12" customFormat="1" ht="48" customHeight="1">
      <c r="A179" s="53" t="s">
        <v>78</v>
      </c>
      <c r="B179" s="217" t="s">
        <v>86</v>
      </c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8"/>
      <c r="Q179" s="54"/>
      <c r="S179" s="221"/>
    </row>
    <row r="180" spans="1:16" s="12" customFormat="1" ht="28.5" customHeight="1">
      <c r="A180" s="219"/>
      <c r="B180" s="217" t="s">
        <v>87</v>
      </c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20"/>
    </row>
    <row r="181" spans="1:16" s="12" customFormat="1" ht="0.75" customHeight="1">
      <c r="A181" s="161"/>
      <c r="B181" s="161"/>
      <c r="C181" s="21"/>
      <c r="D181" s="14"/>
      <c r="E181" s="14"/>
      <c r="F181" s="14"/>
      <c r="G181" s="14"/>
      <c r="H181" s="106"/>
      <c r="I181" s="15"/>
      <c r="J181" s="15"/>
      <c r="K181" s="14"/>
      <c r="L181" s="14"/>
      <c r="M181" s="14"/>
      <c r="N181" s="14"/>
      <c r="O181" s="106"/>
      <c r="P181" s="15"/>
    </row>
    <row r="182" spans="8:15" s="12" customFormat="1" ht="66" customHeight="1">
      <c r="H182" s="118"/>
      <c r="O182" s="118"/>
    </row>
    <row r="183" spans="1:16" s="12" customFormat="1" ht="14.25">
      <c r="A183" s="161"/>
      <c r="B183" s="161"/>
      <c r="C183" s="21"/>
      <c r="D183" s="14"/>
      <c r="E183" s="14"/>
      <c r="F183" s="14"/>
      <c r="G183" s="14"/>
      <c r="H183" s="106"/>
      <c r="I183" s="15"/>
      <c r="J183" s="15"/>
      <c r="K183" s="14"/>
      <c r="L183" s="14"/>
      <c r="M183" s="14"/>
      <c r="N183" s="14"/>
      <c r="O183" s="106"/>
      <c r="P183" s="15"/>
    </row>
    <row r="184" spans="1:16" s="12" customFormat="1" ht="14.25">
      <c r="A184" s="22"/>
      <c r="D184" s="14"/>
      <c r="E184" s="14"/>
      <c r="F184" s="14"/>
      <c r="G184" s="14"/>
      <c r="H184" s="106"/>
      <c r="I184" s="15"/>
      <c r="J184" s="15"/>
      <c r="K184" s="14"/>
      <c r="L184" s="14"/>
      <c r="M184" s="14"/>
      <c r="N184" s="14"/>
      <c r="O184" s="106"/>
      <c r="P184" s="15"/>
    </row>
    <row r="185" spans="1:16" s="12" customFormat="1" ht="14.25">
      <c r="A185" s="22"/>
      <c r="D185" s="14"/>
      <c r="E185" s="14"/>
      <c r="F185" s="14"/>
      <c r="G185" s="14"/>
      <c r="H185" s="106"/>
      <c r="I185" s="15"/>
      <c r="J185" s="15"/>
      <c r="K185" s="14"/>
      <c r="L185" s="14"/>
      <c r="M185" s="14"/>
      <c r="N185" s="14"/>
      <c r="O185" s="106"/>
      <c r="P185" s="15"/>
    </row>
    <row r="186" spans="1:16" s="12" customFormat="1" ht="14.25">
      <c r="A186" s="22"/>
      <c r="D186" s="14"/>
      <c r="E186" s="14"/>
      <c r="F186" s="14"/>
      <c r="G186" s="14"/>
      <c r="H186" s="106"/>
      <c r="I186" s="15"/>
      <c r="J186" s="15"/>
      <c r="K186" s="14"/>
      <c r="L186" s="14"/>
      <c r="M186" s="14"/>
      <c r="N186" s="14"/>
      <c r="O186" s="106"/>
      <c r="P186" s="15"/>
    </row>
    <row r="187" spans="1:16" s="12" customFormat="1" ht="12.75">
      <c r="A187" s="13"/>
      <c r="D187" s="14"/>
      <c r="E187" s="14"/>
      <c r="F187" s="14"/>
      <c r="G187" s="14"/>
      <c r="H187" s="106"/>
      <c r="I187" s="15"/>
      <c r="J187" s="15"/>
      <c r="K187" s="14"/>
      <c r="L187" s="14"/>
      <c r="M187" s="14"/>
      <c r="N187" s="14"/>
      <c r="O187" s="106"/>
      <c r="P187" s="15"/>
    </row>
    <row r="188" spans="1:16" s="12" customFormat="1" ht="12.75">
      <c r="A188" s="13"/>
      <c r="B188" s="3"/>
      <c r="C188" s="3"/>
      <c r="D188" s="14"/>
      <c r="E188" s="14"/>
      <c r="F188" s="14"/>
      <c r="G188" s="14"/>
      <c r="H188" s="106"/>
      <c r="I188" s="15"/>
      <c r="J188" s="15"/>
      <c r="K188" s="14"/>
      <c r="L188" s="14"/>
      <c r="M188" s="14"/>
      <c r="N188" s="14"/>
      <c r="O188" s="106"/>
      <c r="P188" s="15"/>
    </row>
    <row r="189" spans="1:16" s="12" customFormat="1" ht="12.75">
      <c r="A189" s="13"/>
      <c r="B189" s="3"/>
      <c r="C189" s="3"/>
      <c r="D189" s="14"/>
      <c r="E189" s="14"/>
      <c r="F189" s="14"/>
      <c r="G189" s="14"/>
      <c r="H189" s="106"/>
      <c r="I189" s="15"/>
      <c r="J189" s="15"/>
      <c r="K189" s="14"/>
      <c r="L189" s="14"/>
      <c r="M189" s="14"/>
      <c r="N189" s="14"/>
      <c r="O189" s="106"/>
      <c r="P189" s="15"/>
    </row>
    <row r="190" spans="1:16" s="12" customFormat="1" ht="12.75">
      <c r="A190" s="23"/>
      <c r="D190" s="14"/>
      <c r="E190" s="14"/>
      <c r="F190" s="14"/>
      <c r="G190" s="14"/>
      <c r="H190" s="106"/>
      <c r="I190" s="15"/>
      <c r="J190" s="15"/>
      <c r="K190" s="14"/>
      <c r="L190" s="14"/>
      <c r="M190" s="14"/>
      <c r="N190" s="14"/>
      <c r="O190" s="106"/>
      <c r="P190" s="15"/>
    </row>
    <row r="191" spans="1:16" s="12" customFormat="1" ht="12.75">
      <c r="A191" s="13"/>
      <c r="D191" s="14"/>
      <c r="E191" s="14"/>
      <c r="F191" s="14"/>
      <c r="G191" s="14"/>
      <c r="H191" s="106"/>
      <c r="I191" s="15"/>
      <c r="J191" s="15"/>
      <c r="K191" s="14"/>
      <c r="L191" s="14"/>
      <c r="M191" s="14"/>
      <c r="N191" s="14"/>
      <c r="O191" s="106"/>
      <c r="P191" s="15"/>
    </row>
    <row r="192" spans="1:16" s="12" customFormat="1" ht="12.75">
      <c r="A192" s="13"/>
      <c r="D192" s="14"/>
      <c r="E192" s="14"/>
      <c r="F192" s="14"/>
      <c r="G192" s="14"/>
      <c r="H192" s="106"/>
      <c r="I192" s="15"/>
      <c r="J192" s="15"/>
      <c r="K192" s="14"/>
      <c r="L192" s="14"/>
      <c r="M192" s="14"/>
      <c r="N192" s="14"/>
      <c r="O192" s="106"/>
      <c r="P192" s="15"/>
    </row>
    <row r="193" spans="1:16" s="12" customFormat="1" ht="12.75">
      <c r="A193" s="13"/>
      <c r="D193" s="14"/>
      <c r="E193" s="14"/>
      <c r="F193" s="14"/>
      <c r="G193" s="14"/>
      <c r="H193" s="106"/>
      <c r="I193" s="15"/>
      <c r="J193" s="15"/>
      <c r="K193" s="14"/>
      <c r="L193" s="14"/>
      <c r="M193" s="14"/>
      <c r="N193" s="14"/>
      <c r="O193" s="106"/>
      <c r="P193" s="15"/>
    </row>
    <row r="194" spans="1:16" s="12" customFormat="1" ht="12.75">
      <c r="A194" s="13"/>
      <c r="D194" s="14"/>
      <c r="E194" s="14"/>
      <c r="F194" s="14"/>
      <c r="G194" s="14"/>
      <c r="H194" s="106"/>
      <c r="I194" s="15"/>
      <c r="J194" s="15"/>
      <c r="K194" s="14"/>
      <c r="L194" s="14"/>
      <c r="M194" s="14"/>
      <c r="N194" s="14"/>
      <c r="O194" s="106"/>
      <c r="P194" s="15"/>
    </row>
    <row r="195" spans="1:16" s="12" customFormat="1" ht="12.75">
      <c r="A195" s="13"/>
      <c r="D195" s="14"/>
      <c r="E195" s="14"/>
      <c r="F195" s="14"/>
      <c r="G195" s="14"/>
      <c r="H195" s="106"/>
      <c r="I195" s="15"/>
      <c r="J195" s="15"/>
      <c r="K195" s="14"/>
      <c r="L195" s="14"/>
      <c r="M195" s="14"/>
      <c r="N195" s="14"/>
      <c r="O195" s="106"/>
      <c r="P195" s="15"/>
    </row>
    <row r="196" spans="1:16" s="12" customFormat="1" ht="12.75">
      <c r="A196" s="13"/>
      <c r="D196" s="14"/>
      <c r="E196" s="14"/>
      <c r="F196" s="14"/>
      <c r="G196" s="14"/>
      <c r="H196" s="106"/>
      <c r="I196" s="15"/>
      <c r="J196" s="15"/>
      <c r="K196" s="14"/>
      <c r="L196" s="14"/>
      <c r="M196" s="14"/>
      <c r="N196" s="14"/>
      <c r="O196" s="106"/>
      <c r="P196" s="15"/>
    </row>
    <row r="197" spans="1:16" s="12" customFormat="1" ht="12.75">
      <c r="A197" s="13"/>
      <c r="D197" s="14"/>
      <c r="E197" s="14"/>
      <c r="F197" s="14"/>
      <c r="G197" s="14"/>
      <c r="H197" s="106"/>
      <c r="I197" s="15"/>
      <c r="J197" s="15"/>
      <c r="K197" s="14"/>
      <c r="L197" s="14"/>
      <c r="M197" s="14"/>
      <c r="N197" s="14"/>
      <c r="O197" s="106"/>
      <c r="P197" s="15"/>
    </row>
    <row r="198" spans="1:16" s="12" customFormat="1" ht="12.75">
      <c r="A198" s="13"/>
      <c r="D198" s="14"/>
      <c r="E198" s="14"/>
      <c r="F198" s="14"/>
      <c r="G198" s="14"/>
      <c r="H198" s="106"/>
      <c r="I198" s="15"/>
      <c r="J198" s="15"/>
      <c r="K198" s="14"/>
      <c r="L198" s="14"/>
      <c r="M198" s="14"/>
      <c r="N198" s="14"/>
      <c r="O198" s="106"/>
      <c r="P198" s="15"/>
    </row>
    <row r="199" spans="1:16" s="12" customFormat="1" ht="12.75">
      <c r="A199" s="13"/>
      <c r="D199" s="14"/>
      <c r="E199" s="14"/>
      <c r="F199" s="14"/>
      <c r="G199" s="14"/>
      <c r="H199" s="106"/>
      <c r="I199" s="15"/>
      <c r="J199" s="15"/>
      <c r="K199" s="14"/>
      <c r="L199" s="14"/>
      <c r="M199" s="14"/>
      <c r="N199" s="14"/>
      <c r="O199" s="106"/>
      <c r="P199" s="15"/>
    </row>
    <row r="200" spans="1:16" s="12" customFormat="1" ht="12.75">
      <c r="A200" s="13"/>
      <c r="D200" s="14"/>
      <c r="E200" s="14"/>
      <c r="F200" s="14"/>
      <c r="G200" s="14"/>
      <c r="H200" s="106"/>
      <c r="I200" s="15"/>
      <c r="J200" s="15"/>
      <c r="K200" s="14"/>
      <c r="L200" s="14"/>
      <c r="M200" s="14"/>
      <c r="N200" s="14"/>
      <c r="O200" s="106"/>
      <c r="P200" s="15"/>
    </row>
  </sheetData>
  <sheetProtection/>
  <autoFilter ref="A5:P176"/>
  <mergeCells count="163">
    <mergeCell ref="A10:A11"/>
    <mergeCell ref="B179:O179"/>
    <mergeCell ref="C81:C82"/>
    <mergeCell ref="C83:C84"/>
    <mergeCell ref="A57:B57"/>
    <mergeCell ref="A60:A61"/>
    <mergeCell ref="D170:O170"/>
    <mergeCell ref="B153:B154"/>
    <mergeCell ref="C106:C107"/>
    <mergeCell ref="A93:A94"/>
    <mergeCell ref="E4:G4"/>
    <mergeCell ref="L4:N4"/>
    <mergeCell ref="K168:O168"/>
    <mergeCell ref="B164:B165"/>
    <mergeCell ref="B49:B50"/>
    <mergeCell ref="B114:B115"/>
    <mergeCell ref="B33:B34"/>
    <mergeCell ref="B151:B152"/>
    <mergeCell ref="A9:B9"/>
    <mergeCell ref="B142:B143"/>
    <mergeCell ref="A46:A47"/>
    <mergeCell ref="B53:B54"/>
    <mergeCell ref="B46:B47"/>
    <mergeCell ref="B51:B52"/>
    <mergeCell ref="B21:B22"/>
    <mergeCell ref="B65:B66"/>
    <mergeCell ref="A125:A126"/>
    <mergeCell ref="B121:B122"/>
    <mergeCell ref="B180:O180"/>
    <mergeCell ref="D107:O107"/>
    <mergeCell ref="D171:O171"/>
    <mergeCell ref="D149:O149"/>
    <mergeCell ref="B31:B32"/>
    <mergeCell ref="A172:B172"/>
    <mergeCell ref="A150:B150"/>
    <mergeCell ref="B147:B148"/>
    <mergeCell ref="B161:B162"/>
    <mergeCell ref="B108:B109"/>
    <mergeCell ref="A160:B160"/>
    <mergeCell ref="A31:A32"/>
    <mergeCell ref="A33:A34"/>
    <mergeCell ref="A92:B92"/>
    <mergeCell ref="A49:A50"/>
    <mergeCell ref="B87:B88"/>
    <mergeCell ref="A75:A76"/>
    <mergeCell ref="A53:A54"/>
    <mergeCell ref="A70:A71"/>
    <mergeCell ref="A74:B74"/>
    <mergeCell ref="A173:A174"/>
    <mergeCell ref="A114:A115"/>
    <mergeCell ref="A110:A111"/>
    <mergeCell ref="B110:B111"/>
    <mergeCell ref="A81:A82"/>
    <mergeCell ref="A87:A88"/>
    <mergeCell ref="A134:A135"/>
    <mergeCell ref="B96:B98"/>
    <mergeCell ref="A142:A143"/>
    <mergeCell ref="A145:A146"/>
    <mergeCell ref="A175:A176"/>
    <mergeCell ref="A151:A152"/>
    <mergeCell ref="A153:A154"/>
    <mergeCell ref="A136:B136"/>
    <mergeCell ref="B145:B146"/>
    <mergeCell ref="A161:A162"/>
    <mergeCell ref="A144:B144"/>
    <mergeCell ref="B175:B176"/>
    <mergeCell ref="B173:B174"/>
    <mergeCell ref="A141:B141"/>
    <mergeCell ref="B134:B135"/>
    <mergeCell ref="A130:B130"/>
    <mergeCell ref="A121:A122"/>
    <mergeCell ref="A123:A124"/>
    <mergeCell ref="B123:B124"/>
    <mergeCell ref="B131:B132"/>
    <mergeCell ref="B125:B126"/>
    <mergeCell ref="A131:A132"/>
    <mergeCell ref="A105:A106"/>
    <mergeCell ref="B105:B106"/>
    <mergeCell ref="A96:A98"/>
    <mergeCell ref="B112:B113"/>
    <mergeCell ref="A112:A113"/>
    <mergeCell ref="A99:A100"/>
    <mergeCell ref="A101:A102"/>
    <mergeCell ref="A103:A104"/>
    <mergeCell ref="A178:P178"/>
    <mergeCell ref="A133:B133"/>
    <mergeCell ref="A12:B12"/>
    <mergeCell ref="A30:B30"/>
    <mergeCell ref="A14:B14"/>
    <mergeCell ref="B23:B24"/>
    <mergeCell ref="B85:B86"/>
    <mergeCell ref="B99:B100"/>
    <mergeCell ref="B41:B42"/>
    <mergeCell ref="A147:A148"/>
    <mergeCell ref="A1:P1"/>
    <mergeCell ref="K4:K5"/>
    <mergeCell ref="H4:I4"/>
    <mergeCell ref="O4:P4"/>
    <mergeCell ref="J3:P3"/>
    <mergeCell ref="B3:B5"/>
    <mergeCell ref="A3:A5"/>
    <mergeCell ref="D4:D5"/>
    <mergeCell ref="C3:C5"/>
    <mergeCell ref="D3:I3"/>
    <mergeCell ref="A68:A69"/>
    <mergeCell ref="A16:A17"/>
    <mergeCell ref="A23:A24"/>
    <mergeCell ref="A21:A22"/>
    <mergeCell ref="B36:B37"/>
    <mergeCell ref="A36:A37"/>
    <mergeCell ref="A40:B40"/>
    <mergeCell ref="A26:A29"/>
    <mergeCell ref="A18:A19"/>
    <mergeCell ref="A64:B64"/>
    <mergeCell ref="B60:B61"/>
    <mergeCell ref="A41:A42"/>
    <mergeCell ref="A108:A109"/>
    <mergeCell ref="A55:A56"/>
    <mergeCell ref="B55:B56"/>
    <mergeCell ref="A58:A59"/>
    <mergeCell ref="B101:B102"/>
    <mergeCell ref="B93:B94"/>
    <mergeCell ref="A83:A84"/>
    <mergeCell ref="A77:A78"/>
    <mergeCell ref="B72:B73"/>
    <mergeCell ref="A72:A73"/>
    <mergeCell ref="B16:B17"/>
    <mergeCell ref="B18:B19"/>
    <mergeCell ref="A35:B35"/>
    <mergeCell ref="A51:A52"/>
    <mergeCell ref="B43:B44"/>
    <mergeCell ref="A43:A44"/>
    <mergeCell ref="A67:B67"/>
    <mergeCell ref="A183:B183"/>
    <mergeCell ref="A48:B48"/>
    <mergeCell ref="A120:B120"/>
    <mergeCell ref="B103:B104"/>
    <mergeCell ref="B58:B59"/>
    <mergeCell ref="A137:A140"/>
    <mergeCell ref="A62:A63"/>
    <mergeCell ref="A181:B181"/>
    <mergeCell ref="B75:B76"/>
    <mergeCell ref="B81:B82"/>
    <mergeCell ref="B138:B139"/>
    <mergeCell ref="B7:B8"/>
    <mergeCell ref="B62:B63"/>
    <mergeCell ref="B79:B80"/>
    <mergeCell ref="B83:B84"/>
    <mergeCell ref="B10:B11"/>
    <mergeCell ref="A45:B45"/>
    <mergeCell ref="B68:B69"/>
    <mergeCell ref="B70:B71"/>
    <mergeCell ref="A79:A80"/>
    <mergeCell ref="D13:O13"/>
    <mergeCell ref="D36:O37"/>
    <mergeCell ref="D121:O122"/>
    <mergeCell ref="D123:O124"/>
    <mergeCell ref="A25:B25"/>
    <mergeCell ref="A20:B20"/>
    <mergeCell ref="B77:B78"/>
    <mergeCell ref="A85:A86"/>
    <mergeCell ref="C66:C67"/>
    <mergeCell ref="A65:A66"/>
  </mergeCells>
  <conditionalFormatting sqref="O12:P12 O16 O18:O22 O25 O33:O35 O40 O48 O55:O57 O67 O70:O74 O92 O114:O116 O130 O133 O136 O144:O146 O153:O154 O159:O160 O167 O172 O175:O176 H136:I136 H141:I141 H144:I144 H147:I148 H150:I150 H155:I160 H163:I163 H172:I172 J136:J148 O30 O43:O45 O62:O64 O77:O82 O99:O102 O105:O106 O120 O108 J172:J176 J150:J169 O150 O14:P15 P13 O138:O141">
    <cfRule type="containsErrors" priority="57" dxfId="37" stopIfTrue="1">
      <formula>ISERROR(H12)</formula>
    </cfRule>
  </conditionalFormatting>
  <conditionalFormatting sqref="O17">
    <cfRule type="containsErrors" priority="46" dxfId="37" stopIfTrue="1">
      <formula>ISERROR(O17)</formula>
    </cfRule>
  </conditionalFormatting>
  <conditionalFormatting sqref="O23:O24">
    <cfRule type="containsErrors" priority="45" dxfId="37" stopIfTrue="1">
      <formula>ISERROR(O23)</formula>
    </cfRule>
  </conditionalFormatting>
  <conditionalFormatting sqref="O31:O32">
    <cfRule type="containsErrors" priority="44" dxfId="37" stopIfTrue="1">
      <formula>ISERROR(O31)</formula>
    </cfRule>
  </conditionalFormatting>
  <conditionalFormatting sqref="O41:O42">
    <cfRule type="containsErrors" priority="41" dxfId="37" stopIfTrue="1">
      <formula>ISERROR(O41)</formula>
    </cfRule>
  </conditionalFormatting>
  <conditionalFormatting sqref="O46:O47">
    <cfRule type="containsErrors" priority="40" dxfId="37" stopIfTrue="1">
      <formula>ISERROR(O46)</formula>
    </cfRule>
  </conditionalFormatting>
  <conditionalFormatting sqref="O49:O54">
    <cfRule type="containsErrors" priority="39" dxfId="37" stopIfTrue="1">
      <formula>ISERROR(O49)</formula>
    </cfRule>
  </conditionalFormatting>
  <conditionalFormatting sqref="O58:O61">
    <cfRule type="containsErrors" priority="38" dxfId="37" stopIfTrue="1">
      <formula>ISERROR(O58)</formula>
    </cfRule>
  </conditionalFormatting>
  <conditionalFormatting sqref="O65:O66">
    <cfRule type="containsErrors" priority="37" dxfId="37" stopIfTrue="1">
      <formula>ISERROR(O65)</formula>
    </cfRule>
  </conditionalFormatting>
  <conditionalFormatting sqref="O68:O69">
    <cfRule type="containsErrors" priority="36" dxfId="37" stopIfTrue="1">
      <formula>ISERROR(O68)</formula>
    </cfRule>
  </conditionalFormatting>
  <conditionalFormatting sqref="O75">
    <cfRule type="containsErrors" priority="35" dxfId="37" stopIfTrue="1">
      <formula>ISERROR(O75)</formula>
    </cfRule>
  </conditionalFormatting>
  <conditionalFormatting sqref="O83:O87">
    <cfRule type="containsErrors" priority="33" dxfId="37" stopIfTrue="1">
      <formula>ISERROR(O83)</formula>
    </cfRule>
  </conditionalFormatting>
  <conditionalFormatting sqref="O93">
    <cfRule type="containsErrors" priority="32" dxfId="37" stopIfTrue="1">
      <formula>ISERROR(O93)</formula>
    </cfRule>
  </conditionalFormatting>
  <conditionalFormatting sqref="O95:O98">
    <cfRule type="containsErrors" priority="31" dxfId="37" stopIfTrue="1">
      <formula>ISERROR(O95)</formula>
    </cfRule>
  </conditionalFormatting>
  <conditionalFormatting sqref="O103">
    <cfRule type="containsErrors" priority="29" dxfId="37" stopIfTrue="1">
      <formula>ISERROR(O103)</formula>
    </cfRule>
  </conditionalFormatting>
  <conditionalFormatting sqref="O112:O113">
    <cfRule type="containsErrors" priority="27" dxfId="37" stopIfTrue="1">
      <formula>ISERROR(O112)</formula>
    </cfRule>
  </conditionalFormatting>
  <conditionalFormatting sqref="O125:O129">
    <cfRule type="containsErrors" priority="26" dxfId="37" stopIfTrue="1">
      <formula>ISERROR(O125)</formula>
    </cfRule>
  </conditionalFormatting>
  <conditionalFormatting sqref="O131:O132">
    <cfRule type="containsErrors" priority="25" dxfId="37" stopIfTrue="1">
      <formula>ISERROR(O131)</formula>
    </cfRule>
  </conditionalFormatting>
  <conditionalFormatting sqref="O134:O135">
    <cfRule type="containsErrors" priority="24" dxfId="37" stopIfTrue="1">
      <formula>ISERROR(O134)</formula>
    </cfRule>
  </conditionalFormatting>
  <conditionalFormatting sqref="O137">
    <cfRule type="containsErrors" priority="23" dxfId="37" stopIfTrue="1">
      <formula>ISERROR(O137)</formula>
    </cfRule>
  </conditionalFormatting>
  <conditionalFormatting sqref="O142:O143">
    <cfRule type="containsErrors" priority="22" dxfId="37" stopIfTrue="1">
      <formula>ISERROR(O142)</formula>
    </cfRule>
  </conditionalFormatting>
  <conditionalFormatting sqref="O147">
    <cfRule type="containsErrors" priority="21" dxfId="37" stopIfTrue="1">
      <formula>ISERROR(O147)</formula>
    </cfRule>
  </conditionalFormatting>
  <conditionalFormatting sqref="O151:O152">
    <cfRule type="containsErrors" priority="20" dxfId="37" stopIfTrue="1">
      <formula>ISERROR(O151)</formula>
    </cfRule>
  </conditionalFormatting>
  <conditionalFormatting sqref="O155:O158">
    <cfRule type="containsErrors" priority="19" dxfId="37" stopIfTrue="1">
      <formula>ISERROR(O155)</formula>
    </cfRule>
  </conditionalFormatting>
  <conditionalFormatting sqref="O161:O166">
    <cfRule type="containsErrors" priority="18" dxfId="37" stopIfTrue="1">
      <formula>ISERROR(O161)</formula>
    </cfRule>
  </conditionalFormatting>
  <conditionalFormatting sqref="O169">
    <cfRule type="containsErrors" priority="17" dxfId="37" stopIfTrue="1">
      <formula>ISERROR(O169)</formula>
    </cfRule>
  </conditionalFormatting>
  <conditionalFormatting sqref="O173:O174">
    <cfRule type="containsErrors" priority="15" dxfId="37" stopIfTrue="1">
      <formula>ISERROR(O173)</formula>
    </cfRule>
  </conditionalFormatting>
  <conditionalFormatting sqref="O109">
    <cfRule type="containsErrors" priority="12" dxfId="37" stopIfTrue="1">
      <formula>ISERROR(O109)</formula>
    </cfRule>
  </conditionalFormatting>
  <conditionalFormatting sqref="O10">
    <cfRule type="containsErrors" priority="11" dxfId="37" stopIfTrue="1">
      <formula>ISERROR(O10)</formula>
    </cfRule>
  </conditionalFormatting>
  <conditionalFormatting sqref="O11">
    <cfRule type="containsErrors" priority="10" dxfId="37" stopIfTrue="1">
      <formula>ISERROR(O11)</formula>
    </cfRule>
  </conditionalFormatting>
  <conditionalFormatting sqref="O117:O119">
    <cfRule type="containsErrors" priority="7" dxfId="37" stopIfTrue="1">
      <formula>ISERROR(O117)</formula>
    </cfRule>
  </conditionalFormatting>
  <conditionalFormatting sqref="O88:O91">
    <cfRule type="containsErrors" priority="6" dxfId="37" stopIfTrue="1">
      <formula>ISERROR(O88)</formula>
    </cfRule>
  </conditionalFormatting>
  <conditionalFormatting sqref="O76">
    <cfRule type="containsErrors" priority="5" dxfId="37" stopIfTrue="1">
      <formula>ISERROR(O76)</formula>
    </cfRule>
  </conditionalFormatting>
  <conditionalFormatting sqref="O27:O29">
    <cfRule type="containsErrors" priority="4" dxfId="37" stopIfTrue="1">
      <formula>ISERROR(O27)</formula>
    </cfRule>
  </conditionalFormatting>
  <conditionalFormatting sqref="O94">
    <cfRule type="containsErrors" priority="3" dxfId="37" stopIfTrue="1">
      <formula>ISERROR(O94)</formula>
    </cfRule>
  </conditionalFormatting>
  <conditionalFormatting sqref="O104">
    <cfRule type="containsErrors" priority="2" dxfId="37" stopIfTrue="1">
      <formula>ISERROR(O104)</formula>
    </cfRule>
  </conditionalFormatting>
  <conditionalFormatting sqref="O148">
    <cfRule type="containsErrors" priority="1" dxfId="37" stopIfTrue="1">
      <formula>ISERROR(O148)</formula>
    </cfRule>
  </conditionalFormatting>
  <printOptions/>
  <pageMargins left="0.3937007874015748" right="0.3937007874015748" top="0.1968503937007874" bottom="0.1968503937007874" header="0.11811023622047245" footer="0.11811023622047245"/>
  <pageSetup fitToHeight="3" fitToWidth="1" horizontalDpi="600" verticalDpi="600" orientation="portrait" paperSize="9" scale="55" r:id="rId3"/>
  <rowBreaks count="1" manualBreakCount="1">
    <brk id="91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Матвеев Сергей Афанасьевич</cp:lastModifiedBy>
  <cp:lastPrinted>2024-06-28T10:31:15Z</cp:lastPrinted>
  <dcterms:created xsi:type="dcterms:W3CDTF">2012-01-30T11:28:31Z</dcterms:created>
  <dcterms:modified xsi:type="dcterms:W3CDTF">2024-06-28T10:33:28Z</dcterms:modified>
  <cp:category/>
  <cp:version/>
  <cp:contentType/>
  <cp:contentStatus/>
</cp:coreProperties>
</file>