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440" yWindow="30" windowWidth="15405" windowHeight="15840" tabRatio="794" activeTab="5"/>
  </bookViews>
  <sheets>
    <sheet name="РЦТ" sheetId="1" r:id="rId1"/>
    <sheet name="Команда" sheetId="4" r:id="rId2"/>
    <sheet name="Стратегия" sheetId="7" r:id="rId3"/>
    <sheet name="Цели и задачи" sheetId="8" r:id="rId4"/>
    <sheet name="План" sheetId="9" r:id="rId5"/>
    <sheet name="Господдержка" sheetId="10" r:id="rId6"/>
    <sheet name="Показатели стратнаправления" sheetId="11" r:id="rId7"/>
    <sheet name="Инструкция" sheetId="12" r:id="rId8"/>
    <sheet name="ФЛК" sheetId="13" r:id="rId9"/>
  </sheets>
  <definedNames>
    <definedName name="date">РЦТ!$A$1</definedName>
    <definedName name="FullName">РЦТ!$D$8</definedName>
    <definedName name="KodKomplekta">РЦТ!$A$3</definedName>
    <definedName name="Period">РЦТ!$L$6</definedName>
    <definedName name="Region">РЦТ!$D$6</definedName>
    <definedName name="ST_Code">РЦТ!$A$2</definedName>
    <definedName name="_xlnm.Print_Area" localSheetId="6">'Показатели стратнаправления'!$A$1:$N$38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3" l="1"/>
  <c r="A44" i="13"/>
  <c r="A43" i="13"/>
  <c r="A42" i="13"/>
  <c r="A41" i="13"/>
  <c r="A34" i="13"/>
  <c r="A33" i="13"/>
  <c r="A32" i="13"/>
  <c r="A28" i="13"/>
  <c r="A27" i="13"/>
  <c r="C11" i="8" s="1"/>
  <c r="A11" i="8" s="1"/>
  <c r="A22" i="13"/>
  <c r="A21" i="13"/>
  <c r="A20" i="13"/>
  <c r="A19" i="13"/>
  <c r="A18" i="13"/>
  <c r="A13" i="13"/>
  <c r="A12" i="13"/>
  <c r="A11" i="13"/>
  <c r="A7" i="13"/>
  <c r="A6" i="13"/>
  <c r="A5" i="13"/>
  <c r="T34" i="11"/>
  <c r="S34" i="11"/>
  <c r="R34" i="11"/>
  <c r="Q34" i="11"/>
  <c r="T33" i="11"/>
  <c r="S33" i="11"/>
  <c r="R33" i="11"/>
  <c r="Q33" i="11"/>
  <c r="T32" i="11"/>
  <c r="S32" i="11"/>
  <c r="R32" i="11"/>
  <c r="Q32" i="11"/>
  <c r="T31" i="11"/>
  <c r="S31" i="11"/>
  <c r="R31" i="11"/>
  <c r="Q31" i="11"/>
  <c r="T30" i="11"/>
  <c r="S30" i="11"/>
  <c r="R30" i="11"/>
  <c r="Q30" i="11"/>
  <c r="T29" i="11"/>
  <c r="S29" i="11"/>
  <c r="R29" i="11"/>
  <c r="Q29" i="11"/>
  <c r="T28" i="11"/>
  <c r="S28" i="11"/>
  <c r="R28" i="11"/>
  <c r="Q28" i="11"/>
  <c r="T27" i="11"/>
  <c r="S27" i="11"/>
  <c r="R27" i="11"/>
  <c r="Q27" i="11"/>
  <c r="T26" i="11"/>
  <c r="S26" i="11"/>
  <c r="R26" i="11"/>
  <c r="Q26" i="11"/>
  <c r="T25" i="11"/>
  <c r="S25" i="11"/>
  <c r="R25" i="11"/>
  <c r="Q25" i="11"/>
  <c r="T24" i="11"/>
  <c r="S24" i="11"/>
  <c r="R24" i="11"/>
  <c r="Q24" i="11"/>
  <c r="T23" i="11"/>
  <c r="S23" i="11"/>
  <c r="R23" i="11"/>
  <c r="Q23" i="11"/>
  <c r="T22" i="11"/>
  <c r="S22" i="11"/>
  <c r="R22" i="11"/>
  <c r="Q22" i="11"/>
  <c r="T21" i="11"/>
  <c r="S21" i="11"/>
  <c r="R21" i="11"/>
  <c r="Q21" i="11"/>
  <c r="T20" i="11"/>
  <c r="S20" i="11"/>
  <c r="R20" i="11"/>
  <c r="Q20" i="11"/>
  <c r="T19" i="11"/>
  <c r="S19" i="11"/>
  <c r="R19" i="11"/>
  <c r="Q19" i="11"/>
  <c r="T18" i="11"/>
  <c r="S18" i="11"/>
  <c r="R18" i="11"/>
  <c r="Q18" i="11"/>
  <c r="T17" i="11"/>
  <c r="S17" i="11"/>
  <c r="R17" i="11"/>
  <c r="Q17" i="11"/>
  <c r="T16" i="11"/>
  <c r="S16" i="11"/>
  <c r="R16" i="11"/>
  <c r="Q16" i="11"/>
  <c r="T15" i="11"/>
  <c r="S15" i="11"/>
  <c r="R15" i="11"/>
  <c r="Q15" i="11"/>
  <c r="T14" i="11"/>
  <c r="S14" i="11"/>
  <c r="R14" i="11"/>
  <c r="Q14" i="11"/>
  <c r="T13" i="11"/>
  <c r="S13" i="11"/>
  <c r="R13" i="11"/>
  <c r="Q13" i="11"/>
  <c r="T12" i="11"/>
  <c r="S12" i="11"/>
  <c r="R12" i="11"/>
  <c r="Q12" i="11"/>
  <c r="M8" i="11"/>
  <c r="M6" i="11"/>
  <c r="E6" i="11"/>
  <c r="L8" i="10"/>
  <c r="D8" i="10"/>
  <c r="L6" i="10"/>
  <c r="D6" i="10"/>
  <c r="L8" i="9"/>
  <c r="L6" i="9"/>
  <c r="D6" i="9"/>
  <c r="L8" i="8"/>
  <c r="L6" i="8"/>
  <c r="D6" i="8"/>
  <c r="L8" i="7"/>
  <c r="L6" i="7"/>
  <c r="D6" i="7"/>
  <c r="L8" i="4"/>
  <c r="L6" i="4"/>
  <c r="D6" i="4"/>
  <c r="L8" i="1"/>
  <c r="C11" i="9" l="1"/>
  <c r="A11" i="9" s="1"/>
  <c r="C11" i="7"/>
  <c r="A11" i="7" s="1"/>
  <c r="P34" i="11"/>
  <c r="P33" i="11"/>
  <c r="P26" i="11"/>
  <c r="P31" i="11"/>
  <c r="P23" i="11"/>
  <c r="P30" i="11"/>
  <c r="P32" i="11"/>
  <c r="P22" i="11"/>
  <c r="P18" i="11"/>
  <c r="P15" i="11"/>
  <c r="P24" i="11"/>
  <c r="P25" i="11"/>
  <c r="P27" i="11"/>
  <c r="P28" i="11"/>
  <c r="P29" i="11"/>
  <c r="P16" i="11"/>
  <c r="P17" i="11"/>
  <c r="P12" i="11"/>
  <c r="P21" i="11"/>
  <c r="P13" i="11"/>
  <c r="P20" i="11"/>
  <c r="P19" i="11"/>
  <c r="P14" i="11"/>
  <c r="C11" i="10"/>
  <c r="A11" i="10" s="1"/>
  <c r="C11" i="4"/>
  <c r="A11" i="4" s="1"/>
  <c r="C11" i="1"/>
  <c r="A11" i="1" s="1"/>
  <c r="A11" i="11" l="1"/>
</calcChain>
</file>

<file path=xl/comments1.xml><?xml version="1.0" encoding="utf-8"?>
<comments xmlns="http://schemas.openxmlformats.org/spreadsheetml/2006/main">
  <authors>
    <author>Мария Туманова</author>
  </authors>
  <commentList>
    <comment ref="D12" authorId="0">
      <text>
        <r>
          <rPr>
            <sz val="9"/>
            <color indexed="81"/>
            <rFont val="Tahoma"/>
            <family val="2"/>
            <charset val="204"/>
          </rPr>
          <t xml:space="preserve">
Введите ФИО и должность заместителя руководителя РОИВ АПК, ответственного за цифровую трансформацию (РЦТ)</t>
        </r>
      </text>
    </comment>
    <comment ref="H12" authorId="0">
      <text>
        <r>
          <rPr>
            <sz val="9"/>
            <color indexed="81"/>
            <rFont val="Tahoma"/>
            <family val="2"/>
            <charset val="204"/>
          </rPr>
          <t xml:space="preserve">
Введите наименование и реквизиты НПА, подтверждающего назначение РЦТ. Прикрепите НПА в электронном виде
</t>
        </r>
      </text>
    </comment>
    <comment ref="L12" authorId="0">
      <text>
        <r>
          <rPr>
            <sz val="9"/>
            <color indexed="81"/>
            <rFont val="Tahoma"/>
            <family val="2"/>
            <charset val="204"/>
          </rPr>
          <t>Если РЦТ РОИВ не назначен, поясните причину</t>
        </r>
      </text>
    </comment>
  </commentList>
</comments>
</file>

<file path=xl/comments2.xml><?xml version="1.0" encoding="utf-8"?>
<comments xmlns="http://schemas.openxmlformats.org/spreadsheetml/2006/main">
  <authors>
    <author>Мария Туманова</author>
  </authors>
  <commentList>
    <comment ref="D12" authorId="0">
      <text>
        <r>
          <rPr>
            <sz val="9"/>
            <color indexed="81"/>
            <rFont val="Tahoma"/>
            <family val="2"/>
            <charset val="204"/>
          </rPr>
          <t xml:space="preserve">
Введите наименование команды цифровой трансформации сферы АПК в соответствии с документом, регламентирующим деятельность команды </t>
        </r>
      </text>
    </comment>
    <comment ref="H12" authorId="0">
      <text>
        <r>
          <rPr>
            <sz val="9"/>
            <color indexed="81"/>
            <rFont val="Tahoma"/>
            <family val="2"/>
            <charset val="204"/>
          </rPr>
          <t xml:space="preserve">
Введите наименование и реквизиты документа, регламентирующего деятельность команды. Прикрепите документ в электронном виде
</t>
        </r>
      </text>
    </comment>
    <comment ref="L12" authorId="0">
      <text>
        <r>
          <rPr>
            <sz val="9"/>
            <color indexed="81"/>
            <rFont val="Tahoma"/>
            <family val="2"/>
            <charset val="204"/>
          </rPr>
          <t xml:space="preserve">
Если команда ЦТ в регионе отсутствует, поясните, кто реализует ЦТ в сфере АПК
</t>
        </r>
      </text>
    </comment>
  </commentList>
</comments>
</file>

<file path=xl/comments3.xml><?xml version="1.0" encoding="utf-8"?>
<comments xmlns="http://schemas.openxmlformats.org/spreadsheetml/2006/main">
  <authors>
    <author>Мария Туманова</author>
  </authors>
  <commentList>
    <comment ref="E12" authorId="0">
      <text>
        <r>
          <rPr>
            <sz val="9"/>
            <color indexed="81"/>
            <rFont val="Tahoma"/>
            <family val="2"/>
            <charset val="204"/>
          </rPr>
          <t xml:space="preserve">
Поставьте "1", если в регионе существуют отдельные документы стратегического планирования в сфере цифровой трансформации АПК </t>
        </r>
      </text>
    </comment>
    <comment ref="H12" authorId="0">
      <text>
        <r>
          <rPr>
            <sz val="9"/>
            <color indexed="81"/>
            <rFont val="Tahoma"/>
            <family val="2"/>
            <charset val="204"/>
          </rPr>
          <t xml:space="preserve">
Введите наименование и реквизиты документа стратегического планирования цифровой трансформации в сфере АПК. Прткрепите документ в электронном виде</t>
        </r>
      </text>
    </comment>
    <comment ref="L12" authorId="0">
      <text>
        <r>
          <rPr>
            <sz val="9"/>
            <color indexed="81"/>
            <rFont val="Tahoma"/>
            <family val="2"/>
            <charset val="204"/>
          </rPr>
          <t xml:space="preserve">
Если в регионе отсутствует стратегическое планирование в сфере цифровой трансформации АПК, поясните причину
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 xml:space="preserve">
Поставьте "1", если раздел АПК ("Сельское хозяйство") включен в региональную стратегию цифровой трансформации отраслей экономики, социальной сферы и государственного управления</t>
        </r>
      </text>
    </comment>
    <comment ref="H14" authorId="0">
      <text>
        <r>
          <rPr>
            <sz val="9"/>
            <color indexed="81"/>
            <rFont val="Tahoma"/>
            <family val="2"/>
            <charset val="204"/>
          </rPr>
          <t xml:space="preserve">
Введите наименование и реквизиты региональной стратегии цифровой трансформации отраслей экономики, социальной сферы и государственного управления. Прикрепите документ в электронном виде
</t>
        </r>
      </text>
    </comment>
  </commentList>
</comments>
</file>

<file path=xl/comments4.xml><?xml version="1.0" encoding="utf-8"?>
<comments xmlns="http://schemas.openxmlformats.org/spreadsheetml/2006/main">
  <authors>
    <author>Мария Туманова</author>
  </authors>
  <commentList>
    <comment ref="E12" authorId="0">
      <text>
        <r>
          <rPr>
            <sz val="9"/>
            <color indexed="81"/>
            <rFont val="Tahoma"/>
            <family val="2"/>
            <charset val="204"/>
          </rPr>
          <t xml:space="preserve">
Поставьте "1", если в регионе сформулированы цели регионального уровня в сфере цифровой трансформации АПК </t>
        </r>
      </text>
    </comment>
    <comment ref="I12" authorId="0">
      <text>
        <r>
          <rPr>
            <sz val="9"/>
            <color indexed="81"/>
            <rFont val="Tahoma"/>
            <family val="2"/>
            <charset val="204"/>
          </rPr>
          <t xml:space="preserve">
Поставьте "1", если в регионе поставлены задачи регионального уровня в сфере цифровой трансформации АПК
</t>
        </r>
      </text>
    </comment>
    <comment ref="L12" authorId="0">
      <text>
        <r>
          <rPr>
            <sz val="9"/>
            <color indexed="81"/>
            <rFont val="Tahoma"/>
            <family val="2"/>
            <charset val="204"/>
          </rPr>
          <t xml:space="preserve">
Введите наименование и реквизиты документа(документов), в котором(которых) сформулированы цели и(или) поставлены задачи цифровой трансформации АПК.
</t>
        </r>
      </text>
    </comment>
  </commentList>
</comments>
</file>

<file path=xl/comments5.xml><?xml version="1.0" encoding="utf-8"?>
<comments xmlns="http://schemas.openxmlformats.org/spreadsheetml/2006/main">
  <authors>
    <author>Мария Туманова</author>
  </authors>
  <commentList>
    <comment ref="D12" authorId="0">
      <text>
        <r>
          <rPr>
            <sz val="9"/>
            <color indexed="81"/>
            <rFont val="Tahoma"/>
            <family val="2"/>
            <charset val="204"/>
          </rPr>
          <t xml:space="preserve">
Введите наименование плана ("дорожной карты")  цифровой трансформации сферы АПК в регионе</t>
        </r>
      </text>
    </comment>
    <comment ref="H12" authorId="0">
      <text>
        <r>
          <rPr>
            <sz val="9"/>
            <color indexed="81"/>
            <rFont val="Tahoma"/>
            <family val="2"/>
            <charset val="204"/>
          </rPr>
          <t xml:space="preserve">
Введите наименование и реквизиты документа, содержащего (утверждающего) план ("дорожную карту") цифровой трансформации сферы АПК в регионе. Прикрепите документ в электронном виде
</t>
        </r>
      </text>
    </comment>
    <comment ref="L12" authorId="0">
      <text>
        <r>
          <rPr>
            <sz val="9"/>
            <color indexed="81"/>
            <rFont val="Tahoma"/>
            <family val="2"/>
            <charset val="204"/>
          </rPr>
          <t xml:space="preserve">
Если план ("дорожная карта") цифровой трансформации сферы АПК в регионе отсутствует, поясните причину
</t>
        </r>
      </text>
    </comment>
  </commentList>
</comments>
</file>

<file path=xl/comments6.xml><?xml version="1.0" encoding="utf-8"?>
<comments xmlns="http://schemas.openxmlformats.org/spreadsheetml/2006/main">
  <authors>
    <author>Мария Туманова</author>
  </authors>
  <commentList>
    <comment ref="E12" authorId="0">
      <text>
        <r>
          <rPr>
            <sz val="9"/>
            <color indexed="81"/>
            <rFont val="Tahoma"/>
            <family val="2"/>
            <charset val="204"/>
          </rPr>
          <t xml:space="preserve">
Поставьте "1", если на сайте РОИВ АПК есть раздел о мерах господдержки в сфере АПК</t>
        </r>
      </text>
    </comment>
    <comment ref="H12" authorId="0">
      <text>
        <r>
          <rPr>
            <sz val="9"/>
            <color indexed="81"/>
            <rFont val="Tahoma"/>
            <family val="2"/>
            <charset val="204"/>
          </rPr>
          <t xml:space="preserve">
Вставьте ссылку на раздел</t>
        </r>
      </text>
    </comment>
    <comment ref="L12" authorId="0">
      <text>
        <r>
          <rPr>
            <sz val="9"/>
            <color indexed="81"/>
            <rFont val="Tahoma"/>
            <family val="2"/>
            <charset val="204"/>
          </rPr>
          <t xml:space="preserve">
Если на сайте РОИВ АПК отсутствует раздел о мерах господдержки, поясните причину
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 xml:space="preserve">
Поставьте "1", если в разделе о мерах господдержки на сайте РОИВ АПК есть полный и актуальный перечень мер господдержки</t>
        </r>
      </text>
    </comment>
    <comment ref="H14" authorId="0">
      <text>
        <r>
          <rPr>
            <sz val="9"/>
            <color indexed="81"/>
            <rFont val="Tahoma"/>
            <family val="2"/>
            <charset val="204"/>
          </rPr>
          <t xml:space="preserve">
Вставьте ссылку на перечень
</t>
        </r>
      </text>
    </comment>
  </commentList>
</comments>
</file>

<file path=xl/comments7.xml><?xml version="1.0" encoding="utf-8"?>
<comments xmlns="http://schemas.openxmlformats.org/spreadsheetml/2006/main">
  <authors>
    <author>Мария Туманова</author>
  </authors>
  <commentList>
    <comment ref="I11" authorId="0">
      <text>
        <r>
          <rPr>
            <sz val="9"/>
            <color indexed="81"/>
            <rFont val="Tahoma"/>
            <family val="2"/>
            <charset val="204"/>
          </rPr>
          <t xml:space="preserve">
Поставьте "1", если в документах стратегического планирования региона установлен данный показатель стратегического направления
</t>
        </r>
      </text>
    </comment>
    <comment ref="J11" authorId="0">
      <text>
        <r>
          <rPr>
            <sz val="9"/>
            <color indexed="81"/>
            <rFont val="Tahoma"/>
            <family val="2"/>
            <charset val="204"/>
          </rPr>
          <t xml:space="preserve">
Введите наименование иного показателя, содержащегося в документах стретегтического планирования региона и непосредственно связанного с данным показателем стратегического направления</t>
        </r>
      </text>
    </comment>
    <comment ref="K11" authorId="0">
      <text>
        <r>
          <rPr>
            <sz val="9"/>
            <color indexed="81"/>
            <rFont val="Tahoma"/>
            <family val="2"/>
            <charset val="204"/>
          </rPr>
          <t xml:space="preserve">
Введите наименование и реквизиты регионального документа стратегического планирования, содержащего показатель. Прикрепите документ в электронном виде
</t>
        </r>
      </text>
    </comment>
    <comment ref="M11" authorId="0">
      <text>
        <r>
          <rPr>
            <sz val="9"/>
            <color indexed="81"/>
            <rFont val="Tahoma"/>
            <family val="2"/>
            <charset val="204"/>
          </rPr>
          <t xml:space="preserve">
Если в региональных документах стратегического планирования отсутствует данный показатель, поясните причину
</t>
        </r>
      </text>
    </comment>
  </commentList>
</comments>
</file>

<file path=xl/sharedStrings.xml><?xml version="1.0" encoding="utf-8"?>
<sst xmlns="http://schemas.openxmlformats.org/spreadsheetml/2006/main" count="298" uniqueCount="191">
  <si>
    <t>СИСТЕМА ГОСУДАРСТВЕННОГО ИНФОРМАЦИОННОГО ОБЕСПЕЧЕНИЯ В СФЕРЕ СЕЛЬСКОГО ХОЗЯЙСТВА</t>
  </si>
  <si>
    <t>ДИНАМИЧЕСКИЙ РЕЙТИНГ ПО ПОКАЗАТЕЛЯМ ЦИФРОВОЙ ТРАНСФОРМАЦИИ СФЕРЫ АПК</t>
  </si>
  <si>
    <t xml:space="preserve">Регион </t>
  </si>
  <si>
    <t>РОИВ АПК</t>
  </si>
  <si>
    <t xml:space="preserve">Информацию следует предоставить до        </t>
  </si>
  <si>
    <t xml:space="preserve">Отчет за </t>
  </si>
  <si>
    <t>Показатель «Назначение РЦТ РОИВ АПК»</t>
  </si>
  <si>
    <t xml:space="preserve">ФИО и должность РЦТ </t>
  </si>
  <si>
    <t>подтверждающие документы</t>
  </si>
  <si>
    <t>пояснение</t>
  </si>
  <si>
    <t xml:space="preserve">Если у вас есть вопросы по работе системы, обратитесь в техническую поддержку: </t>
  </si>
  <si>
    <t>Если у вас есть вопросы по показателям рейтинга, обратитесь в методическую поддержку:</t>
  </si>
  <si>
    <t xml:space="preserve">Туманова Мария Витальевна tumanovamv@cctmcx.ru  </t>
  </si>
  <si>
    <t>Показатель «Наличие команды цифровой трансформации АПК»</t>
  </si>
  <si>
    <t>Команда ЦТ</t>
  </si>
  <si>
    <t>Показатель «Наличие стратегии цифровой трансформацией АПК»</t>
  </si>
  <si>
    <t>Отдельная стратегия АПК</t>
  </si>
  <si>
    <t>Стратегия АПК как часть региональной стратегии</t>
  </si>
  <si>
    <t>Показатель «Поставлены цели и задачи цифровой трансформации АПК»</t>
  </si>
  <si>
    <t>Сформулированы цели ЦТ</t>
  </si>
  <si>
    <t>Поставлены задачи ЦТ</t>
  </si>
  <si>
    <t>Показатель «Наличие плана («дорожной карты») цифровой трансформации АПК»</t>
  </si>
  <si>
    <t xml:space="preserve">Наименование плана («дорожной карты») ЦТ </t>
  </si>
  <si>
    <t>Показатель «Наличие раздела о господдержке на сайте РОИВ АПК»</t>
  </si>
  <si>
    <t>Наличие раздела о мерах господдержки</t>
  </si>
  <si>
    <t>Наличие перечня мер господдержки</t>
  </si>
  <si>
    <t>подтверждающая ссылка</t>
  </si>
  <si>
    <t>Показатель «Наличие показателей стратегического направления»</t>
  </si>
  <si>
    <t>№ п/п</t>
  </si>
  <si>
    <t>Наименование показателя стратегического направления, установленного на федеральном уровне</t>
  </si>
  <si>
    <t>целевое значение показателя (к 2030 г.)</t>
  </si>
  <si>
    <t>наличие иного показателя</t>
  </si>
  <si>
    <t>Планирование балансов производства и потребления сельскохозяйственной продукции и развития агропромышленного и рыбохозяйственного комплексов осуществляется в цифровом виде</t>
  </si>
  <si>
    <t>Количество процессов в агропромышленном и рыбохозяйственном комплексах, автоматизированных посредством искусственного интеллекта</t>
  </si>
  <si>
    <t>Обеспечена возможность оказания государственной поддержки предприятиям агропромышленного и рыбохозяйственного комплексов в цифровом формате</t>
  </si>
  <si>
    <t>наличие показателя стратегического направ-ления</t>
  </si>
  <si>
    <t>Обеспечен перевод взаимодействия Минсельхоза России и органов управления агропромышленным комплексом субъектов Российской Федерации в части государственной поддержки предприятиям агропромышленного и рыбохозяйственного комплексов в цифровой формат</t>
  </si>
  <si>
    <t>Обеспечена возможность предоставления документов в электронном виде по регистрации тракторов, самоходных машин и прицепов к ним</t>
  </si>
  <si>
    <t>Количество отраслевых показателей, по которым собираются данные на единой цифровой платформе</t>
  </si>
  <si>
    <t>Наличие в цифровом формате информации о сортах семян и саженцев сельскохозяйственных культур</t>
  </si>
  <si>
    <t>Наличие в цифровом формате генетической информации о племенных животных</t>
  </si>
  <si>
    <t>Информация о сельских населенных пунктах и постоянно проживающем в них населении содержится в цифровом формате</t>
  </si>
  <si>
    <t>Обеспечена прослеживаемость зерна и продуктов его переработки, подлежащих прослеживанию</t>
  </si>
  <si>
    <t>Обеспечен учет сельскохозяйственных животных</t>
  </si>
  <si>
    <t>Обеспечена прослеживаемость оборота животноводческой продукции</t>
  </si>
  <si>
    <t>Обеспечено покрытие мониторинга рыбопромысловой деятельности пользователей водных биологических ресурсов в режиме, приближенном к реальному времени</t>
  </si>
  <si>
    <t>Процент рыбопромысловых судов, оснащенных электронными весами и камерами с передачей информации в режиме реального времени</t>
  </si>
  <si>
    <t>Процент информации о землях сельскохозяйственного назначения, которая содержится в цифровом виде, в том числе их качественные характеристики (показатели плодородия и наличия мелиорации)</t>
  </si>
  <si>
    <t>Сведения о земельных участках сельскохозяйственного назначения, синхронизированные со сведениями Единого государственного реестра недвижимости</t>
  </si>
  <si>
    <t>Наличие информации о структуре севооборота, осуществляющегося на земельных участках, количество и виды вносимых удобрений, включая азотные удобрения</t>
  </si>
  <si>
    <t>Наличие информации о производимой на земельных участках сельскохозяйственной продукции (виды, урожайность, валовой сбор) и сельскохозяйственных товаропроизводителях</t>
  </si>
  <si>
    <t>Обеспечена возможность дистанционного определения состояния посевов и объемов сельскохозяйственных культур на обрабатываемых землях</t>
  </si>
  <si>
    <t>Наличие информации о видах и размере получаемой государственной поддержки</t>
  </si>
  <si>
    <t>Обеспечено повышение квалификации работников предприятий агропромышленного и рыбохозяйственного комплексов по образовательным программам, включающим программы освоения цифровых компетенций в агропромышленном и рыбохозяйственном комплексах</t>
  </si>
  <si>
    <t>1000 чел. в год</t>
  </si>
  <si>
    <t>Доля субъектов малого предпринимательства в агропромышленном и рыбохозяйственном комплексах, имеющих доступ к цифровым каналам сбыта</t>
  </si>
  <si>
    <t>Доля российской электронной продукции, используемой при реализации проектов цифровой трансформации агропромышленного и рыбохозяйственного комплексов, в общем объеме электронной продукции, используемой при реализации проектов цифровой трансформации агропромышленного и рыбохозяйственного комплексов</t>
  </si>
  <si>
    <t>Лист "РЦТ"</t>
  </si>
  <si>
    <t>Лист "Команда"</t>
  </si>
  <si>
    <t>Формула</t>
  </si>
  <si>
    <t>Рассчет</t>
  </si>
  <si>
    <t>Описание формулы</t>
  </si>
  <si>
    <t>Поля "ФИО и должность РЦТ", "подтверждающие документы" и "пояснение" заполняются текстом</t>
  </si>
  <si>
    <t>Если заполнено поле "ФИО и должность РЦТ", то должно быть заполнено поле "подтверждающие документы"</t>
  </si>
  <si>
    <t>Если не заполнено поле "ФИО и должность РЦТ", то должно быть заполнено поле "пояснение"</t>
  </si>
  <si>
    <t>Поля "Команда", "подтверждающие документы" и "пояснение" заполняются текстом</t>
  </si>
  <si>
    <t>Если заполнено поле "Команда", то должно быть заполнено поле "подтверждающие документы"</t>
  </si>
  <si>
    <t>Если не заполнено поле "Команда", то должно быть заполнено поле "пояснение"</t>
  </si>
  <si>
    <t>Лист "Стратегия"</t>
  </si>
  <si>
    <t>Поля "Отдельная стратегия АПК" и "Стратегия АПК как часть региональной стратегии"  заполняются цифрами "0" или "1"</t>
  </si>
  <si>
    <t>подтверждающие документы`</t>
  </si>
  <si>
    <t>Поля "подтверждающие документы",  "подтверждающие документы`" и "пояснение" заполняются текстом</t>
  </si>
  <si>
    <t>Если заполнено поле "Отдельная стратегия АПК", то должно быть заполнено поле "подтверждающие документы"</t>
  </si>
  <si>
    <t>Если заполнено поле "Стратегия АПК как часть региональной стратегии", то должно быть заполнено поле "подтверждающие документы`"</t>
  </si>
  <si>
    <t>Если не заполнены поля "Отдельная стратегия АПК" и "Стратегия АПК как часть региональной стратегии", то должно быть заполнено поле "пояснение"</t>
  </si>
  <si>
    <t>Лист "Цели и задачи"</t>
  </si>
  <si>
    <t>Поле "подтверждающие документы" заполняется текстом</t>
  </si>
  <si>
    <t>Лист "План"</t>
  </si>
  <si>
    <t>Поля "Сформулированы цели ЦТ" и "Поставлены задачи ЦТ"  заполняются цифрами "0" или "1"</t>
  </si>
  <si>
    <t>Поля "Наименование плана («дорожной карты») ЦТ ", "подтверждающие документы" и "пояснение" заполняются текстом</t>
  </si>
  <si>
    <t>Если заполнено поле "Наименование плана («дорожной карты») ЦТ ", то должно быть заполнено поле "подтверждающие документы"</t>
  </si>
  <si>
    <t>Если не заполнено поле "Наименование плана («дорожной карты») ЦТ", то должно быть заполнено поле "пояснение"</t>
  </si>
  <si>
    <t>подтверждающая ссылка`</t>
  </si>
  <si>
    <t>Лист "Господдержка"</t>
  </si>
  <si>
    <t>Поля "Наличие раздела о мерах господдержки" и "Наличие перечня мер господдержки"  заполняются цифрами "0" или "1"</t>
  </si>
  <si>
    <t>Если в поле "Наличие раздела о мерах господдержки" стоит "0", то в поле "Стратегия АПК как часть региональной стратегии"  тоже стоит "0"</t>
  </si>
  <si>
    <t>Поля "подтверждающая ссылка" и  "подтверждающая ссылка`"  заполняются гиперссылками</t>
  </si>
  <si>
    <t>Поле "пояснение" заполняется текстом</t>
  </si>
  <si>
    <t>Если заполнено поле "Наличие раздела о мерах господдержки", то должно быть заполнено поле "подтверждающая ссылка"</t>
  </si>
  <si>
    <t>Если заполнено поле "Наличие перечня мер господдержки", то должно быть заполнено поле "подтверждающая ссылка`"</t>
  </si>
  <si>
    <t>Если не заполнены поля "Наличие раздела о мерах господдержки" и "Наличие перечня мер господдержки", то должно быть заполнено поле "пояснение"</t>
  </si>
  <si>
    <t>Лист "Показатели стратнаправления"</t>
  </si>
  <si>
    <t>Поля  в строках 12-24 раздела "наличие показателя стратегического направления" заполняются цифрами "0" или "1"</t>
  </si>
  <si>
    <t>Поля  в строках 12-24 разделов "наличие иного показателя",   "подтверждающие документы"  и "пояснение" заполняются текстом</t>
  </si>
  <si>
    <t>Если  в поле раздела "наличие показателя стратегического направления" стоит "1", то должно быть заполнено  поле в той же строке раздела "подтверждающие документы"</t>
  </si>
  <si>
    <t>Если  заполнено поле раздела "наличие иного показателя", то должно быть заполнено  поле в той же строке раздела "подтверждающие документы"</t>
  </si>
  <si>
    <t>Если  в поле раздела "наличие показателя стратегического направления" стоит "1", то поле в той же строке раздела "наличие иного показателя" должно оставаться пустым</t>
  </si>
  <si>
    <t>Если не заполнены поля "наличие показателя стратегического направления" и "наличие иного показателя", то должно быть заполнено поле в той же строке раздела "пояснение"</t>
  </si>
  <si>
    <t xml:space="preserve">В поле "ФИО и должность РЦТ" нужно внести фамилию, имя, отчество и должность заместителя регионального органа исполнительной власти в сфере АПК, ответственного за цифровую трансформацию. </t>
  </si>
  <si>
    <t>Сведения, указанные в форме, должны относиться к деятельности регионального органа исполнительной власти в сфере АПК, указанного в титуле формы</t>
  </si>
  <si>
    <t>Если в данном региональном органе исполнительной власти в сфере АПК не назначен заместитель руководителя, ответственный за цифровую трансформацию , то в поле "пояснение" следует указать причину</t>
  </si>
  <si>
    <t>Сведения, указанные в форме, должны относиться к деятельности региональных органов исполнительной власти в сфере АПК региона, указанного в титуле формы</t>
  </si>
  <si>
    <t>Если в регионе отсутствует структурная единица,  организующая и(или) исполняющая работы по цифровой трансформации в сфере АПК,  то в поле "пояснение" следует указать, каким образом реализуется цифровая трансформация АПК</t>
  </si>
  <si>
    <t xml:space="preserve">В поле "Отдельная стратегия АПК" нужно поставить "1", если в регионе действует документ стратегического планирования, непосредственно направленный на цифровую трансформацию сферы АПК </t>
  </si>
  <si>
    <t>В поле  "Стратегия АПК как часть региональной стратегии"  нужно поставить "1", если раздел АПК ("Сельское хозяйство") включен в региональную стратегию цифровой трансформации отраслей экономики, социальной сферы и государственного управления.</t>
  </si>
  <si>
    <t>В поле "Сформулированы цели ЦТ" нужно поставить "1", если в регионе действует документ стратегического планирования, устанавливающий цели цифровой трансформации в сфере АПК</t>
  </si>
  <si>
    <t>В поле "Поставлены задачи ЦТ" нужно поставить "1", если в регионе действует документ стратегического планирования, устанавливающий задачи цифровой трансформации в сфере АПК</t>
  </si>
  <si>
    <t xml:space="preserve">В поле "Команда" нужно внести наименование структурной единицы (подразделения в составе РОИВ АПК или иного образования - рабочей группы, службы технического заказчика, проектной команды, проектного офиса и т.п.), которая непосредственно организует и(или) исполняет работы по цифровой трансформации сферы АПК  региона. Наименование указывается в соответствии с документом, регламентирующим деятельность данной структурной единицы в сфере цифровой трансформации. </t>
  </si>
  <si>
    <t>В поле "Наименование плана («дорожной карты») ЦТ" нужно внести наименование плана («дорожной карты»), в соответствии с которым осуществляется цифровая трансформация  сферы АПК региона. Наименование указывается в соответствии с документом, утверждающим данный план ("дорожную карту")</t>
  </si>
  <si>
    <t xml:space="preserve">Если в регионе отсутствует план («дорожная карта») цифровой трансформации сферы АПК, то в поле "пояснение" следует указать причину </t>
  </si>
  <si>
    <t xml:space="preserve">Если в регионе отсутствует стратегическое планирование цифровой трансформации сферы АПК, то в поле "пояснение" следует указать причину </t>
  </si>
  <si>
    <t>В поле "Наличие раздела о мерах господдержки" нужно поставить "1", если у регионального органа исполнительной власти в сфере АПК имеется интернет-страница или раздел интернет-страницы, посвященный мерам господдержки в сфере АПК</t>
  </si>
  <si>
    <t>В поле "Наличие перечня мер господдержки" нужно поставить "1", если на интернет-странице или в разделе интернет-страницы, посвященном мерам господдержки в сфере АПК, размещен полный и актуальный перечень мер господдержки в сфере АПК. В поле "Наличие перечня мер господдержки" можно поставить "1" только в том случае, если в поле  "Наличие раздела о мерах господдержки" уже стоит "1".</t>
  </si>
  <si>
    <t xml:space="preserve">В поле "подтверждающая ссылка" нужно вставить гиперссылку на интернет-страницу или раздел, содержащий информацию о господдержке или перечень мер господдержки соответственно. </t>
  </si>
  <si>
    <t>Если данный региональный орган исполнительной власти в сфере АПК не размещает информацию о мерах господдержки в интернете,  то в поле "пояснение" следует указать причину.</t>
  </si>
  <si>
    <t>Сведения должны вноситься в каждую строку формы (как минимум, должно быть заполнено поле "пояснение").</t>
  </si>
  <si>
    <t>В поле "наличие показателя стратегического направления" нужно поставить "1", если в региональных документах стратегического планирования установлен данный показатель.</t>
  </si>
  <si>
    <t>Поле "Наименование показателя стратегического направления, установленного на федеральном уровне" не заполняется. В этом поле указан показатель, установленный стратегическим направлением в области цифровой трансформации отраслей агропромышленного и рыбохозяйственного комплексов Российской Федерации на период до 2030 года (утверждено Распоряжением Правительства Российской Федерации от 28.12.2021 № 3971-р).</t>
  </si>
  <si>
    <t xml:space="preserve">Поле "целевое значение показателя (к 2030 г.)" не заполняется. В этом поле указано целевое значение показателя, которое должно быть достигнуто на уровне РФ к 2030 году. </t>
  </si>
  <si>
    <t>В поле "наличие иного показателя" нужно внести наименование иного показателя, установленного региональными документами стратегического планирования, связанного с показателем стратегического направления (помогающего достичь показатель стратегического направления). Поле "наличие иного показателя" заполняется только в том случае, если в поле "наличие показателя стратегического направления" стоит "0".</t>
  </si>
  <si>
    <t>Если данный показатель стратегического направления или свзанный с ним показатель отсутствует в документах стратегического планирования регионального уровня, то в поле "пояснение" следует указать причину.</t>
  </si>
  <si>
    <t xml:space="preserve"> Важно!!! Все подтвержающие документы необходимо прикрепить в системе единым архивным файлом </t>
  </si>
  <si>
    <t>В поле "подтверждающие документы" нужно внести наименование и реквизиты нормативного правового акта, которым указанный в поле "ФИО и должность РЦТ" заместитель руководителя был утвержден ответственным за цифровую трансформацию. Данный нормативный правовой акт необходимо прикрепить вместе с другими документами единым архивным файлом.</t>
  </si>
  <si>
    <t>В поле "подтверждающие документы" нужно внести наименование и реквизиты нормативного правового акта или иного документа, которым регламентируется деятельность структурной единицы, указанной в поле  "Команда". Данный нормативный правовой акт необходимо прикрепить вместе с другими документами единым архивным файлом.</t>
  </si>
  <si>
    <t>В поле "подтверждающие документы" нужно внести наименование и реквизиты нормативного правового акта регионального уровня, утверждающего  указанную слева стратегию. Данный нормативный правовой акт необходимо прикрепить вместе с другими документами единым архивным файлом.</t>
  </si>
  <si>
    <t>В поле "подтверждающие документы" нужно внести наименование и реквизиты одного или нескольких документов регионального уровня, в которых установлены цели и задачи цифровой трансформации в сфере АПК. Данный нормативный правовой акт необходимо прикрепить вместе с другими документами единым архивным файлом.</t>
  </si>
  <si>
    <t>В поле "подтверждающие документы" нужно внести наименование и реквизиты нормативного правового акта регионального уровня, утверждающего план ("дорожную карту") цифровой трансформации сферы АПК региона. Данный нормативный правовой акт необходимо прикрепить вместе с другими документами единым архивным файлом.</t>
  </si>
  <si>
    <t>В поле "подтверждающие документы" нужно внести наименование и реквизиты нормативного правового акта регионального уровня, утверждающего показатель стратегического направления или иной показатель. Данный нормативный правовой акт необходимо прикрепить вместе с другими документами единым архивным файлом.</t>
  </si>
  <si>
    <t>Если заполнено поле "Сформулированы цели ЦТ" и/или заполнено поле "Поставлены задачи ЦТ", то должно быть заполнено поле "подтверждающие документы"</t>
  </si>
  <si>
    <t>Если заполнено поле "подтверждающие документы", то должно быть заполнено поле "ФИО и должность РЦТ"</t>
  </si>
  <si>
    <t>Если заполнено поле "подтверждающие документы", то должно быть заполнено поле "Команда"</t>
  </si>
  <si>
    <t>Если заполнено поле "подтверждающие документы", то должно быть заполнено поле "Наименование плана («дорожной карты») ЦТ"</t>
  </si>
  <si>
    <t>Если заполнено поле "подтверждающие документы", то должно быть заполнено поле "Стратегия АПК как часть региональной стратегии"</t>
  </si>
  <si>
    <t>Если заполнено поле "подтверждающие документы", то должно быть заполнено поле "Отдельная стратегия АПК"</t>
  </si>
  <si>
    <t>Если заполнено поле "подтверждающие документы", то должно быть заполнено поле  "Сформулированы цели ЦТ" и/или заполнено поле "Поставлены задачи ЦТ"</t>
  </si>
  <si>
    <t>Если заполнено поле "подтверждающая ссылка`", то должно быть заполнено поле "Наличие раздела о мерах господдержки"</t>
  </si>
  <si>
    <t>Если заполнено поле "подтверждающая ссылка`", то должно быть заполнено поле "Наличие перечня мер господдержки"</t>
  </si>
  <si>
    <t>ФЛК</t>
  </si>
  <si>
    <t>5 шт.</t>
  </si>
  <si>
    <t xml:space="preserve">Отчет за  </t>
  </si>
  <si>
    <t xml:space="preserve">e-mail: mcx@mkskom.ru
тел.: 8(499)322-00-85 </t>
  </si>
  <si>
    <t>МИНИСТЕРСТВО СЕЛЬСКОГО ХОЗЯЙСТВА ЧУВАШСКОЙ РЕСПУБЛИКИ</t>
  </si>
  <si>
    <t>001038063</t>
  </si>
  <si>
    <t>РФ0003352</t>
  </si>
  <si>
    <t>1 квартал 2023 г.</t>
  </si>
  <si>
    <t>Чувашская Республика</t>
  </si>
  <si>
    <t>«Цифровой спецназ» Чувашской Республики</t>
  </si>
  <si>
    <t>Распоряжение Главы Чувашской Республики от 01.03.2022 № 107-рг «Об утверждении состава Координационного совета по цифровой трансформации ключевых отраслей экономики, социальной сферы и государственного управления в Чувашской Республике по должностям»</t>
  </si>
  <si>
    <t>межотраслевая команда цифровой трансформации</t>
  </si>
  <si>
    <t>Стратегия в области цифровой трансформации отраслей экономики, социальной сферы и государственного управления в Чувашской Республике, утвержденная распоряжением Кабинета Министров Чувашской Республики от 20.08.2021 № 739-р</t>
  </si>
  <si>
    <t>https://agro.cap.ru/action/activity/gospodderzhka</t>
  </si>
  <si>
    <t>Раздел о господдержке находится на сайте Минсельхоза Чувашии (баннер "Меры государственной поддержки АПК" - по перечню господдержки)</t>
  </si>
  <si>
    <t>Постановление Кабинета Министров Чувашской Республики от 28.12.2021 № 718</t>
  </si>
  <si>
    <t>Ведется учет племенных животных в ИАС «СЕЛЭКС»</t>
  </si>
  <si>
    <t>Доля с/х предприятий, использующих искусственный интеллект</t>
  </si>
  <si>
    <t xml:space="preserve">  Краснов Дмитрий Иванович - заместитель Председателя Кабинета Министров Чувашской Республики – министр экономического развития и имущественных отношений Чувашской Республики (руководитель цифровой трансформации Чувашской Республики)
  Волкова Инна Вячеславовна, первый заместитель министра сельского хозяйства Чувашской Республики </t>
  </si>
  <si>
    <t xml:space="preserve">  Программа цифровой трансформации Чувашской Республики, утвержденная постановлением Кабинета Министров Чувашской Республики от 28.12.2021 № 718
  Приказ от 3 ноября 2020 г. № 295 "Об определении ответственного должностного лица в Минсельхозе Чувашии за цифровизацию деятельности министерства" </t>
  </si>
  <si>
    <t>На уровне региона руководителем цифровой трансформации является Краснов Д.И., в министерстве Волкова И.В.</t>
  </si>
  <si>
    <t xml:space="preserve">  Стратегии в области цифровой трансформации отраслей экономики, социальной сферы и государственного управления в Чувашской Республике, утвержденная распоряжением Кабинета Министров Чувашской Республики от 20.08.2021 №739-р;
  Программа цифровой трансформации Чувашской Республики, утвержденная постановлением Кабинета Министров Чувашской Республики от 28.12.2021 №718</t>
  </si>
  <si>
    <t>Доля с/х предприятий, использующих интернет вещей</t>
  </si>
  <si>
    <t>Доля данных об объектах с/х ресурсов (с/х техника от общего количества единиц), включенных в цифровую платформу "Цифровое с/х"</t>
  </si>
  <si>
    <t>Доля данных об объектах с/х ресурсов (рабочий и продуктивный скот от общего поголовья скота данной категории), включенных в цифровую платформу "Цифровое с/х"</t>
  </si>
  <si>
    <t>-</t>
  </si>
  <si>
    <t>Работа с данным показателем ведется в ИС ФГИС "Зерно", но как показатель не был включен в Программу ЦТ ЧР. 
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</si>
  <si>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Работа с данным показателем ведется региональным Гостехнадзором в ИС "ГостехнадзорЭсперт", но как показатель не включен в Программу ЦТ ЧР.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</si>
  <si>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Данный показатель рассчитывается в министерстве, но как показатель не включен в Программу ЦТ ЧР. 
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</si>
  <si>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Данный показатель рассчитывается региональным Россельхозцентром в ИС "АгроЭксперт", но в как показатель не включен в Программу ЦТ ЧР.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</si>
  <si>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Доля сельскохозяйственных предприятий, использующих блокчейн-технологии</t>
  </si>
  <si>
    <t>Доля ферм, использующих систему идентификации животных</t>
  </si>
  <si>
    <t>Работа с данным показателем ведется в ИС "Меркурий", но как показатель не включен в Программу ЦТ ЧР.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</si>
  <si>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Доля данных об объектах с/х ресурсов (земли с/х назначения от общей площади с/х земель), включенных в цифровую платформу "Цифровое с/х"</t>
  </si>
  <si>
    <t>Работа с данным показателем ведутся в системе ЕФИС ЗСН, но как показатель не включен в Программу ЦТ ЧР.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</si>
  <si>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Доля с/х предприятий, использующих технологии больших данных</t>
  </si>
  <si>
    <t>Количество переквалифицированного персонала в связи с цифровизацией сельского хозяйства</t>
  </si>
  <si>
    <t>Увеличение объема затрат информационно-коммуникационных технологий по отрасли сельского хозяйства</t>
  </si>
  <si>
    <t>Количество (объем) продукции агропромышленного комплекса, проданной на электронных площадках</t>
  </si>
  <si>
    <t>В Чувашской Республике ряд крупных предприятий ведут дистанционный мониторинг состояния посевов и объема с/х культур на обрабатываемых землях, данная технология очень затратная, поэтому данный показатель не включен в Программу ЦТ ЧР.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</si>
  <si>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Работа с данным показателем ведутся в АИС "Субсидии АПК" и ГС "Электронный бюджет", но как показатель не включен в Программу ЦТ ЧР.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</si>
  <si>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Процесс с  использованием искусственного интелекта ведут ряд крупных предприятий республики.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</si>
  <si>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Минсельхозом Чувашии ведется непрерывное взаимодействие с Минсельхозом России в части гос. поддержки. Используются системы  "Субсидии АПК" и "Электронный бюджет", но как показатель не включен в Программу ЦТ ЧР. 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</si>
  <si>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Ведется работа по модернизации информационной системы учета похозяйственных книг, маркировки и цифровых сервисов аналитики животных в сельском хозяйстве и ветеринарии в части добавления новых модулей для автоматизации процесса сбора аналитической отчетности.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</si>
  <si>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Используется информационной системы учета похозяйственных книг, маркировки и цифровых сервисов аналитики животных в сельском хозяйстве и ветеринарии по заполнению похозяйственной книги в эл. формате (цифровая платформа РегАгро). Учет животных ведется в информационной системе для автоматизации работы в сфере АПК и ветеринарии (приказ Минсельхоза Чувашии и Госветслужбы Чувашии от 09.12.2022 № 248)</t>
  </si>
  <si>
    <t>Используется информационной системы учета похозяйственных книг, маркировки и цифровых сервисов аналитики животных в сельском хозяйстве и ветеринарии по заполнению похозяйственной книги в эл. формате (цифровая платформа РегАгро).</t>
  </si>
  <si>
    <t xml:space="preserve">Не требуется
(в связи со спецификой региона рыбопромысловная деятельность не ведется)
</t>
  </si>
  <si>
    <t>Работа по повышению квалификации работников АПК по освоению цифровых компетенций ведется круглый год. За 2022 год обучено более 50 специалистов.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приведен в соответсвие.</t>
  </si>
  <si>
    <t>В рамках АО Россельхозбанк в цифровой экосистеме для фермеров "Свое. Родное" с/х предприятия и К(Ф)Х реализуют продукты онлайн.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</si>
  <si>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На базе АО "Чувашхлебопродукт" приступили к реализации программного обеспечения. В настоящее время подготовлен проект постановления «О внесении изменений в постановление Кабинета Министров Чувашской Республики №718», где данный показатель предусмотрен.</t>
  </si>
  <si>
    <t>Утверждена общая Стратегия в области цифровой трансформации отраслей экономики, социальной сферы и государственного управления в Чувашской Республике</t>
  </si>
  <si>
    <t>Программа цифровой трансформации Чувашской Республики;
Приказ «Об утверждении плана мероприятий в области цифровой трансформации агропромышленного комплекса Чувашской Республики на период 2023 – 2024 годов»</t>
  </si>
  <si>
    <t>Постановлением Кабинета Министров Чувашской Республики от 28.12.2021 № 718;
Приказ Минсельхоза Чувашии от 06.04.2023 № 87</t>
  </si>
  <si>
    <t>https://agro.cap.ru/action/activity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</si>
</sst>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12"/>
      <color theme="0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6600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2"/>
      <color theme="9" tint="0.7999816888943144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294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7" fillId="0" borderId="0"/>
    <xf numFmtId="0" fontId="2" fillId="0" borderId="0"/>
    <xf numFmtId="0" fontId="9" fillId="0" borderId="0"/>
    <xf numFmtId="0" fontId="22" fillId="0" borderId="0" applyNumberFormat="0" applyFill="0" applyBorder="0" applyAlignment="0" applyProtection="0"/>
  </cellStyleXfs>
  <cellXfs count="145">
    <xf numFmtId="0" fontId="0" fillId="0" borderId="0" xfId="0"/>
    <xf numFmtId="0" fontId="4" fillId="0" borderId="0" xfId="1" applyFont="1"/>
    <xf numFmtId="0" fontId="2" fillId="0" borderId="0" xfId="1"/>
    <xf numFmtId="0" fontId="5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vertical="center"/>
    </xf>
    <xf numFmtId="0" fontId="7" fillId="3" borderId="0" xfId="2" applyFill="1" applyBorder="1" applyAlignment="1">
      <alignment vertical="center"/>
    </xf>
    <xf numFmtId="0" fontId="4" fillId="3" borderId="0" xfId="1" applyFont="1" applyFill="1" applyBorder="1" applyAlignment="1">
      <alignment vertical="center" wrapText="1"/>
    </xf>
    <xf numFmtId="0" fontId="7" fillId="3" borderId="0" xfId="2" applyFill="1" applyBorder="1" applyAlignment="1"/>
    <xf numFmtId="0" fontId="4" fillId="3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0" xfId="2"/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Fill="1"/>
    <xf numFmtId="0" fontId="4" fillId="3" borderId="0" xfId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6" xfId="3" applyFont="1" applyBorder="1" applyAlignment="1">
      <alignment horizontal="center"/>
    </xf>
    <xf numFmtId="0" fontId="14" fillId="4" borderId="6" xfId="4" applyFont="1" applyFill="1" applyBorder="1"/>
    <xf numFmtId="0" fontId="15" fillId="0" borderId="0" xfId="0" applyFont="1"/>
    <xf numFmtId="0" fontId="16" fillId="0" borderId="0" xfId="0" applyFont="1"/>
    <xf numFmtId="0" fontId="10" fillId="0" borderId="0" xfId="0" applyFont="1"/>
    <xf numFmtId="0" fontId="11" fillId="0" borderId="6" xfId="3" applyFont="1" applyBorder="1" applyAlignment="1">
      <alignment wrapText="1"/>
    </xf>
    <xf numFmtId="0" fontId="11" fillId="5" borderId="6" xfId="3" applyFont="1" applyFill="1" applyBorder="1" applyAlignment="1">
      <alignment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1" fillId="5" borderId="14" xfId="3" applyFont="1" applyFill="1" applyBorder="1" applyAlignment="1">
      <alignment wrapText="1"/>
    </xf>
    <xf numFmtId="0" fontId="7" fillId="4" borderId="5" xfId="2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0" fillId="0" borderId="0" xfId="0" applyProtection="1"/>
    <xf numFmtId="0" fontId="4" fillId="0" borderId="0" xfId="1" applyFont="1" applyProtection="1"/>
    <xf numFmtId="0" fontId="0" fillId="0" borderId="5" xfId="0" applyBorder="1" applyAlignment="1" applyProtection="1">
      <alignment horizontal="center" vertical="center"/>
    </xf>
    <xf numFmtId="0" fontId="2" fillId="0" borderId="0" xfId="1" applyProtection="1"/>
    <xf numFmtId="14" fontId="0" fillId="0" borderId="5" xfId="0" applyNumberFormat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 vertical="center" wrapText="1"/>
    </xf>
    <xf numFmtId="0" fontId="4" fillId="3" borderId="10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4" fillId="3" borderId="0" xfId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7" fillId="0" borderId="0" xfId="2" applyProtection="1"/>
    <xf numFmtId="1" fontId="7" fillId="4" borderId="5" xfId="2" applyNumberForma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21" fillId="3" borderId="0" xfId="1" applyFont="1" applyFill="1" applyBorder="1" applyAlignment="1" applyProtection="1">
      <alignment horizontal="center" vertical="center"/>
    </xf>
    <xf numFmtId="49" fontId="10" fillId="0" borderId="0" xfId="0" applyNumberFormat="1" applyFont="1"/>
    <xf numFmtId="0" fontId="4" fillId="3" borderId="0" xfId="1" applyFont="1" applyFill="1" applyBorder="1" applyAlignment="1">
      <alignment horizontal="center" vertical="center" wrapText="1"/>
    </xf>
    <xf numFmtId="0" fontId="19" fillId="3" borderId="0" xfId="1" applyFont="1" applyFill="1" applyBorder="1" applyAlignment="1">
      <alignment vertical="top" wrapText="1"/>
    </xf>
    <xf numFmtId="0" fontId="7" fillId="4" borderId="5" xfId="2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</xf>
    <xf numFmtId="0" fontId="0" fillId="6" borderId="6" xfId="0" applyFont="1" applyFill="1" applyBorder="1" applyAlignment="1" applyProtection="1">
      <alignment vertical="top"/>
    </xf>
    <xf numFmtId="0" fontId="0" fillId="6" borderId="6" xfId="0" applyFill="1" applyBorder="1" applyAlignment="1" applyProtection="1">
      <alignment vertical="top"/>
    </xf>
    <xf numFmtId="14" fontId="0" fillId="0" borderId="0" xfId="0" applyNumberForma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 indent="3"/>
    </xf>
    <xf numFmtId="0" fontId="10" fillId="0" borderId="0" xfId="0" applyFont="1" applyProtection="1"/>
    <xf numFmtId="14" fontId="10" fillId="0" borderId="0" xfId="0" applyNumberFormat="1" applyFont="1"/>
    <xf numFmtId="0" fontId="1" fillId="0" borderId="0" xfId="0" applyFont="1" applyAlignment="1">
      <alignment horizontal="center" vertical="top" wrapText="1"/>
    </xf>
    <xf numFmtId="9" fontId="4" fillId="3" borderId="10" xfId="1" applyNumberFormat="1" applyFont="1" applyFill="1" applyBorder="1" applyAlignment="1" applyProtection="1">
      <alignment horizontal="center" vertical="top" wrapText="1"/>
    </xf>
    <xf numFmtId="0" fontId="4" fillId="4" borderId="10" xfId="1" applyFont="1" applyFill="1" applyBorder="1" applyAlignment="1" applyProtection="1">
      <alignment horizontal="center" vertical="top" wrapText="1"/>
      <protection locked="0"/>
    </xf>
    <xf numFmtId="0" fontId="4" fillId="3" borderId="10" xfId="1" applyNumberFormat="1" applyFont="1" applyFill="1" applyBorder="1" applyAlignment="1" applyProtection="1">
      <alignment horizontal="center" vertical="top" wrapText="1"/>
    </xf>
    <xf numFmtId="0" fontId="4" fillId="4" borderId="6" xfId="1" applyFont="1" applyFill="1" applyBorder="1" applyAlignment="1" applyProtection="1">
      <alignment horizontal="center" vertical="top" wrapText="1"/>
      <protection locked="0"/>
    </xf>
    <xf numFmtId="3" fontId="4" fillId="3" borderId="10" xfId="1" applyNumberFormat="1" applyFont="1" applyFill="1" applyBorder="1" applyAlignment="1" applyProtection="1">
      <alignment horizontal="center" vertical="top" wrapText="1"/>
    </xf>
    <xf numFmtId="0" fontId="7" fillId="4" borderId="1" xfId="2" applyFont="1" applyFill="1" applyBorder="1" applyAlignment="1" applyProtection="1">
      <alignment horizontal="left" vertical="top" wrapText="1"/>
      <protection locked="0"/>
    </xf>
    <xf numFmtId="0" fontId="7" fillId="4" borderId="3" xfId="2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 indent="2"/>
    </xf>
    <xf numFmtId="0" fontId="4" fillId="0" borderId="0" xfId="1" applyFont="1" applyFill="1" applyBorder="1" applyAlignment="1">
      <alignment horizontal="left" vertical="center" indent="2"/>
    </xf>
    <xf numFmtId="0" fontId="19" fillId="3" borderId="0" xfId="1" applyFont="1" applyFill="1" applyBorder="1" applyAlignment="1">
      <alignment horizontal="left" vertical="top" wrapText="1"/>
    </xf>
    <xf numFmtId="0" fontId="6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7" fillId="4" borderId="1" xfId="2" applyFill="1" applyBorder="1" applyAlignment="1" applyProtection="1">
      <alignment horizontal="center" vertical="top" wrapText="1"/>
      <protection locked="0"/>
    </xf>
    <xf numFmtId="0" fontId="7" fillId="4" borderId="3" xfId="2" applyFill="1" applyBorder="1" applyAlignment="1" applyProtection="1">
      <alignment horizontal="center" vertical="top" wrapText="1"/>
      <protection locked="0"/>
    </xf>
    <xf numFmtId="0" fontId="4" fillId="0" borderId="0" xfId="1" applyFont="1" applyFill="1" applyBorder="1" applyAlignment="1">
      <alignment horizontal="right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2" fillId="0" borderId="0" xfId="1" applyBorder="1" applyAlignment="1">
      <alignment horizontal="center"/>
    </xf>
    <xf numFmtId="0" fontId="4" fillId="0" borderId="0" xfId="1" applyFont="1" applyAlignment="1">
      <alignment horizontal="right"/>
    </xf>
    <xf numFmtId="0" fontId="4" fillId="0" borderId="4" xfId="1" applyFont="1" applyBorder="1" applyAlignment="1">
      <alignment horizontal="right"/>
    </xf>
    <xf numFmtId="0" fontId="7" fillId="4" borderId="1" xfId="2" applyFill="1" applyBorder="1" applyAlignment="1" applyProtection="1">
      <alignment horizontal="center" vertical="center" wrapText="1"/>
      <protection locked="0"/>
    </xf>
    <xf numFmtId="0" fontId="7" fillId="4" borderId="3" xfId="2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3" xfId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9" fillId="3" borderId="0" xfId="1" applyFont="1" applyFill="1" applyBorder="1" applyAlignment="1">
      <alignment horizontal="left" vertical="center" wrapText="1"/>
    </xf>
    <xf numFmtId="0" fontId="22" fillId="4" borderId="1" xfId="5" applyFill="1" applyBorder="1" applyAlignment="1" applyProtection="1">
      <alignment horizontal="center" vertical="center" wrapText="1"/>
      <protection locked="0"/>
    </xf>
    <xf numFmtId="0" fontId="2" fillId="0" borderId="1" xfId="1" applyBorder="1" applyAlignment="1">
      <alignment horizontal="center" wrapText="1"/>
    </xf>
    <xf numFmtId="0" fontId="2" fillId="0" borderId="2" xfId="1" applyBorder="1" applyAlignment="1">
      <alignment horizontal="center" wrapText="1"/>
    </xf>
    <xf numFmtId="0" fontId="2" fillId="0" borderId="3" xfId="1" applyBorder="1" applyAlignment="1">
      <alignment horizontal="center" wrapText="1"/>
    </xf>
    <xf numFmtId="0" fontId="4" fillId="0" borderId="0" xfId="1" applyFont="1" applyFill="1" applyBorder="1" applyAlignment="1" applyProtection="1">
      <alignment horizontal="right" vertical="top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4" borderId="8" xfId="1" applyFont="1" applyFill="1" applyBorder="1" applyAlignment="1" applyProtection="1">
      <alignment horizontal="center" vertical="top" wrapText="1"/>
      <protection locked="0"/>
    </xf>
    <xf numFmtId="0" fontId="4" fillId="4" borderId="7" xfId="1" applyFont="1" applyFill="1" applyBorder="1" applyAlignment="1" applyProtection="1">
      <alignment horizontal="center" vertical="top" wrapText="1"/>
      <protection locked="0"/>
    </xf>
    <xf numFmtId="0" fontId="4" fillId="3" borderId="8" xfId="1" applyFont="1" applyFill="1" applyBorder="1" applyAlignment="1" applyProtection="1">
      <alignment horizontal="left" vertical="top" wrapText="1"/>
    </xf>
    <xf numFmtId="0" fontId="4" fillId="3" borderId="9" xfId="1" applyFont="1" applyFill="1" applyBorder="1" applyAlignment="1" applyProtection="1">
      <alignment horizontal="left" vertical="top" wrapText="1"/>
    </xf>
    <xf numFmtId="0" fontId="4" fillId="3" borderId="7" xfId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wrapText="1"/>
    </xf>
    <xf numFmtId="0" fontId="4" fillId="0" borderId="2" xfId="1" applyFont="1" applyBorder="1" applyAlignment="1" applyProtection="1">
      <alignment horizontal="center" wrapText="1"/>
    </xf>
    <xf numFmtId="0" fontId="4" fillId="0" borderId="3" xfId="1" applyFont="1" applyBorder="1" applyAlignment="1" applyProtection="1">
      <alignment horizontal="center" wrapText="1"/>
    </xf>
    <xf numFmtId="0" fontId="2" fillId="0" borderId="0" xfId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4" fillId="0" borderId="4" xfId="1" applyFont="1" applyBorder="1" applyAlignment="1" applyProtection="1">
      <alignment horizontal="right"/>
    </xf>
    <xf numFmtId="0" fontId="6" fillId="3" borderId="0" xfId="1" applyFont="1" applyFill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4" fillId="3" borderId="11" xfId="1" applyFont="1" applyFill="1" applyBorder="1" applyAlignment="1" applyProtection="1">
      <alignment horizontal="left" vertical="top" wrapText="1"/>
    </xf>
    <xf numFmtId="0" fontId="4" fillId="3" borderId="12" xfId="1" applyFont="1" applyFill="1" applyBorder="1" applyAlignment="1" applyProtection="1">
      <alignment horizontal="left" vertical="top" wrapText="1"/>
    </xf>
    <xf numFmtId="0" fontId="4" fillId="3" borderId="13" xfId="1" applyFont="1" applyFill="1" applyBorder="1" applyAlignment="1" applyProtection="1">
      <alignment horizontal="left" vertical="top" wrapText="1"/>
    </xf>
    <xf numFmtId="0" fontId="4" fillId="4" borderId="11" xfId="1" applyFont="1" applyFill="1" applyBorder="1" applyAlignment="1" applyProtection="1">
      <alignment horizontal="center" vertical="top" wrapText="1"/>
      <protection locked="0"/>
    </xf>
    <xf numFmtId="0" fontId="4" fillId="4" borderId="13" xfId="1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6">
    <cellStyle name="Гиперссылка" xfId="5" builtinId="8"/>
    <cellStyle name="Обычный" xfId="0" builtinId="0"/>
    <cellStyle name="Обычный 2" xfId="2"/>
    <cellStyle name="Обычный 2 2" xfId="3"/>
    <cellStyle name="Обычный 2 3" xfId="4"/>
    <cellStyle name="Обычный_3-сх" xfId="1"/>
  </cellStyles>
  <dxfs count="0"/>
  <tableStyles count="0" defaultTableStyle="TableStyleMedium2" defaultPivotStyle="PivotStyleLight16"/>
  <colors>
    <mruColors>
      <color rgb="FFE3FC68"/>
      <color rgb="FFEFFDA9"/>
      <color rgb="FFD7F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agro.cap.ru/action/activity/gospodderzhka" TargetMode="External"/><Relationship Id="rId1" Type="http://schemas.openxmlformats.org/officeDocument/2006/relationships/hyperlink" Target="https://agro.cap.ru/action/activity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"/>
  <sheetViews>
    <sheetView showGridLines="0" view="pageBreakPreview" zoomScale="70" zoomScaleNormal="70" zoomScaleSheetLayoutView="70" workbookViewId="0">
      <selection activeCell="D28" sqref="D28"/>
    </sheetView>
  </sheetViews>
  <sheetFormatPr defaultRowHeight="15" x14ac:dyDescent="0.25"/>
  <cols>
    <col min="1" max="1" width="1.5703125" customWidth="1"/>
    <col min="3" max="3" width="25.5703125" customWidth="1"/>
    <col min="4" max="4" width="22.140625" customWidth="1"/>
    <col min="5" max="5" width="15.85546875" customWidth="1"/>
    <col min="6" max="6" width="6.7109375" customWidth="1"/>
    <col min="7" max="7" width="19.28515625" customWidth="1"/>
    <col min="8" max="8" width="22.85546875" customWidth="1"/>
    <col min="9" max="9" width="21.42578125" customWidth="1"/>
    <col min="10" max="10" width="5.28515625" customWidth="1"/>
    <col min="11" max="11" width="15.28515625" customWidth="1"/>
    <col min="12" max="12" width="24.140625" customWidth="1"/>
    <col min="18" max="18" width="10.140625" bestFit="1" customWidth="1"/>
  </cols>
  <sheetData>
    <row r="1" spans="1:18" x14ac:dyDescent="0.25">
      <c r="A1" s="61">
        <v>45017</v>
      </c>
    </row>
    <row r="2" spans="1:18" ht="36" hidden="1" customHeight="1" thickBot="1" x14ac:dyDescent="0.3">
      <c r="A2" s="21" t="s">
        <v>143</v>
      </c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1:18" x14ac:dyDescent="0.25">
      <c r="A3" s="49" t="s">
        <v>142</v>
      </c>
    </row>
    <row r="4" spans="1:18" ht="36" customHeight="1" x14ac:dyDescent="0.25">
      <c r="B4" s="80" t="s">
        <v>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8" ht="15.75" thickBot="1" x14ac:dyDescent="0.3"/>
    <row r="6" spans="1:18" ht="24" customHeight="1" thickBot="1" x14ac:dyDescent="0.3">
      <c r="C6" s="57" t="s">
        <v>2</v>
      </c>
      <c r="D6" s="81" t="s">
        <v>145</v>
      </c>
      <c r="E6" s="82"/>
      <c r="F6" s="82"/>
      <c r="G6" s="83"/>
      <c r="K6" s="59" t="s">
        <v>139</v>
      </c>
      <c r="L6" s="11" t="s">
        <v>144</v>
      </c>
    </row>
    <row r="7" spans="1:18" ht="15.75" thickBot="1" x14ac:dyDescent="0.3">
      <c r="C7" s="2"/>
      <c r="D7" s="2"/>
      <c r="E7" s="2"/>
      <c r="F7" s="2"/>
      <c r="G7" s="2"/>
    </row>
    <row r="8" spans="1:18" ht="35.25" customHeight="1" thickBot="1" x14ac:dyDescent="0.3">
      <c r="C8" s="58" t="s">
        <v>3</v>
      </c>
      <c r="D8" s="84" t="s">
        <v>141</v>
      </c>
      <c r="E8" s="85"/>
      <c r="F8" s="85"/>
      <c r="G8" s="86"/>
      <c r="H8" s="87" t="s">
        <v>4</v>
      </c>
      <c r="I8" s="87"/>
      <c r="J8" s="87"/>
      <c r="K8" s="88"/>
      <c r="L8" s="12">
        <f>date+6</f>
        <v>45023</v>
      </c>
      <c r="R8" s="56"/>
    </row>
    <row r="9" spans="1:18" x14ac:dyDescent="0.25">
      <c r="R9" s="56"/>
    </row>
    <row r="10" spans="1:18" ht="28.15" customHeight="1" x14ac:dyDescent="0.25">
      <c r="B10" s="3"/>
      <c r="C10" s="3"/>
      <c r="D10" s="75" t="s">
        <v>6</v>
      </c>
      <c r="E10" s="76"/>
      <c r="F10" s="76"/>
      <c r="G10" s="76"/>
      <c r="H10" s="76"/>
      <c r="I10" s="76"/>
      <c r="J10" s="76"/>
      <c r="K10" s="76"/>
      <c r="L10" s="76"/>
      <c r="M10" s="3"/>
      <c r="N10" s="3"/>
    </row>
    <row r="11" spans="1:18" ht="28.9" customHeight="1" thickBot="1" x14ac:dyDescent="0.3">
      <c r="A11" s="21" t="str">
        <f>IF(LEN(C11)=0,"","ОШИБКА!")</f>
        <v/>
      </c>
      <c r="B11" s="3"/>
      <c r="C11" s="74" t="str">
        <f>CONCATENATE(ФЛК!A4,ФЛК!A5,ФЛК!A6,ФЛК!A7)</f>
        <v/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3"/>
    </row>
    <row r="12" spans="1:18" ht="135.75" customHeight="1" thickBot="1" x14ac:dyDescent="0.3">
      <c r="B12" s="3"/>
      <c r="C12" s="4" t="s">
        <v>7</v>
      </c>
      <c r="D12" s="68" t="s">
        <v>155</v>
      </c>
      <c r="E12" s="69"/>
      <c r="F12" s="5"/>
      <c r="G12" s="6" t="s">
        <v>8</v>
      </c>
      <c r="H12" s="68" t="s">
        <v>156</v>
      </c>
      <c r="I12" s="69"/>
      <c r="J12" s="7"/>
      <c r="K12" s="8" t="s">
        <v>9</v>
      </c>
      <c r="L12" s="68" t="s">
        <v>157</v>
      </c>
      <c r="M12" s="69"/>
      <c r="N12" s="4"/>
    </row>
    <row r="13" spans="1:18" ht="33.6" customHeight="1" x14ac:dyDescent="0.25">
      <c r="B13" s="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8" s="14" customFormat="1" ht="22.15" customHeight="1" x14ac:dyDescent="0.25">
      <c r="B14" s="1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8" ht="75" customHeight="1" x14ac:dyDescent="0.25">
      <c r="C15" s="70" t="s">
        <v>10</v>
      </c>
      <c r="D15" s="70"/>
      <c r="E15" s="72" t="s">
        <v>140</v>
      </c>
      <c r="F15" s="73"/>
      <c r="G15" s="73"/>
      <c r="H15" s="70" t="s">
        <v>11</v>
      </c>
      <c r="I15" s="70"/>
      <c r="J15" s="10"/>
      <c r="K15" s="71" t="s">
        <v>12</v>
      </c>
      <c r="L15" s="71"/>
    </row>
  </sheetData>
  <sheetProtection algorithmName="SHA-512" hashValue="ms+HRubGQtik9a+mwPVbYk/iBw7CyW1kGcizcF/LoBF9fe8wmJknGHY80jcjjxRlXpy2prdsZSbiiiV0GF98Ww==" saltValue="HmnO3wN7xkYH2mFuPMflew==" spinCount="100000" sheet="1" scenarios="1" formatCells="0" formatColumns="0" formatRows="0" insertColumns="0" insertRows="0" insertHyperlinks="0" deleteColumns="0" deleteRows="0"/>
  <mergeCells count="14">
    <mergeCell ref="C11:M11"/>
    <mergeCell ref="D10:L10"/>
    <mergeCell ref="B2:N2"/>
    <mergeCell ref="B4:N4"/>
    <mergeCell ref="D6:G6"/>
    <mergeCell ref="D8:G8"/>
    <mergeCell ref="H8:K8"/>
    <mergeCell ref="D12:E12"/>
    <mergeCell ref="H12:I12"/>
    <mergeCell ref="L12:M12"/>
    <mergeCell ref="C15:D15"/>
    <mergeCell ref="H15:I15"/>
    <mergeCell ref="K15:L15"/>
    <mergeCell ref="E15:G15"/>
  </mergeCells>
  <pageMargins left="0.7" right="0.7" top="0.75" bottom="0.75" header="0.3" footer="0.3"/>
  <pageSetup paperSize="9" scale="6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5"/>
  <sheetViews>
    <sheetView showGridLines="0" view="pageBreakPreview" zoomScale="80" zoomScaleNormal="80" zoomScaleSheetLayoutView="80" workbookViewId="0">
      <selection activeCell="D12" sqref="D12:E12"/>
    </sheetView>
  </sheetViews>
  <sheetFormatPr defaultRowHeight="15" x14ac:dyDescent="0.25"/>
  <cols>
    <col min="1" max="1" width="1.7109375" customWidth="1"/>
    <col min="3" max="3" width="25.5703125" customWidth="1"/>
    <col min="5" max="5" width="15.85546875" customWidth="1"/>
    <col min="6" max="6" width="4.7109375" customWidth="1"/>
    <col min="7" max="7" width="18.7109375" customWidth="1"/>
    <col min="8" max="8" width="9.42578125" customWidth="1"/>
    <col min="9" max="9" width="20" customWidth="1"/>
    <col min="10" max="10" width="5.28515625" customWidth="1"/>
    <col min="11" max="11" width="15.28515625" customWidth="1"/>
    <col min="12" max="12" width="16.5703125" customWidth="1"/>
    <col min="13" max="13" width="9.140625" customWidth="1"/>
  </cols>
  <sheetData>
    <row r="2" spans="1:14" ht="36" hidden="1" customHeight="1" thickBot="1" x14ac:dyDescent="0.3"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4" spans="1:14" ht="36" customHeight="1" x14ac:dyDescent="0.25">
      <c r="B4" s="80" t="s">
        <v>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5.75" thickBot="1" x14ac:dyDescent="0.3"/>
    <row r="6" spans="1:14" ht="16.5" thickBot="1" x14ac:dyDescent="0.3">
      <c r="C6" s="1" t="s">
        <v>2</v>
      </c>
      <c r="D6" s="94" t="str">
        <f>РЦТ!D6</f>
        <v>Чувашская Республика</v>
      </c>
      <c r="E6" s="95"/>
      <c r="F6" s="95"/>
      <c r="G6" s="96"/>
      <c r="K6" s="1" t="s">
        <v>5</v>
      </c>
      <c r="L6" s="11" t="str">
        <f>Period</f>
        <v>1 квартал 2023 г.</v>
      </c>
    </row>
    <row r="7" spans="1:14" ht="15.75" thickBot="1" x14ac:dyDescent="0.3">
      <c r="C7" s="2"/>
      <c r="D7" s="2"/>
      <c r="E7" s="2"/>
      <c r="F7" s="2"/>
      <c r="G7" s="2"/>
    </row>
    <row r="8" spans="1:14" ht="16.5" thickBot="1" x14ac:dyDescent="0.3">
      <c r="C8" s="1"/>
      <c r="D8" s="97"/>
      <c r="E8" s="97"/>
      <c r="F8" s="97"/>
      <c r="G8" s="97"/>
      <c r="H8" s="98" t="s">
        <v>4</v>
      </c>
      <c r="I8" s="98"/>
      <c r="J8" s="98"/>
      <c r="K8" s="99"/>
      <c r="L8" s="12">
        <f>date</f>
        <v>45017</v>
      </c>
    </row>
    <row r="10" spans="1:14" ht="28.15" customHeight="1" x14ac:dyDescent="0.25">
      <c r="B10" s="3"/>
      <c r="C10" s="3"/>
      <c r="D10" s="75" t="s">
        <v>13</v>
      </c>
      <c r="E10" s="76"/>
      <c r="F10" s="76"/>
      <c r="G10" s="76"/>
      <c r="H10" s="76"/>
      <c r="I10" s="76"/>
      <c r="J10" s="76"/>
      <c r="K10" s="76"/>
      <c r="L10" s="76"/>
      <c r="M10" s="3"/>
      <c r="N10" s="3"/>
    </row>
    <row r="11" spans="1:14" ht="28.9" customHeight="1" thickBot="1" x14ac:dyDescent="0.3">
      <c r="A11" s="21" t="str">
        <f>IF(LEN(C11)=0,"","ОШИБКА!")</f>
        <v/>
      </c>
      <c r="B11" s="3"/>
      <c r="C11" s="74" t="str">
        <f>CONCATENATE(ФЛК!A11,ФЛК!A12,ФЛК!A13)</f>
        <v/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3"/>
    </row>
    <row r="12" spans="1:14" ht="146.25" customHeight="1" thickBot="1" x14ac:dyDescent="0.3">
      <c r="B12" s="3"/>
      <c r="C12" s="4" t="s">
        <v>14</v>
      </c>
      <c r="D12" s="89" t="s">
        <v>146</v>
      </c>
      <c r="E12" s="90"/>
      <c r="F12" s="5"/>
      <c r="G12" s="6" t="s">
        <v>8</v>
      </c>
      <c r="H12" s="89" t="s">
        <v>147</v>
      </c>
      <c r="I12" s="90"/>
      <c r="J12" s="7"/>
      <c r="K12" s="8" t="s">
        <v>9</v>
      </c>
      <c r="L12" s="89" t="s">
        <v>148</v>
      </c>
      <c r="M12" s="90"/>
      <c r="N12" s="4"/>
    </row>
    <row r="13" spans="1:14" ht="33.6" customHeight="1" x14ac:dyDescent="0.25">
      <c r="B13" s="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s="14" customFormat="1" ht="22.15" customHeight="1" x14ac:dyDescent="0.25">
      <c r="B14" s="1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75" customHeight="1" x14ac:dyDescent="0.25">
      <c r="C15" s="70" t="s">
        <v>10</v>
      </c>
      <c r="D15" s="70"/>
      <c r="E15" s="92" t="s">
        <v>140</v>
      </c>
      <c r="F15" s="93"/>
      <c r="G15" s="93"/>
      <c r="H15" s="91" t="s">
        <v>11</v>
      </c>
      <c r="I15" s="91"/>
      <c r="J15" s="10"/>
      <c r="K15" s="71" t="s">
        <v>12</v>
      </c>
      <c r="L15" s="71"/>
    </row>
  </sheetData>
  <sheetProtection algorithmName="SHA-512" hashValue="ms+HRubGQtik9a+mwPVbYk/iBw7CyW1kGcizcF/LoBF9fe8wmJknGHY80jcjjxRlXpy2prdsZSbiiiV0GF98Ww==" saltValue="HmnO3wN7xkYH2mFuPMflew==" spinCount="100000" sheet="1" scenarios="1" formatCells="0" formatColumns="0" formatRows="0" insertColumns="0" insertRows="0" insertHyperlinks="0" deleteColumns="0" deleteRows="0"/>
  <mergeCells count="14">
    <mergeCell ref="D10:L10"/>
    <mergeCell ref="B2:N2"/>
    <mergeCell ref="B4:N4"/>
    <mergeCell ref="D6:G6"/>
    <mergeCell ref="D8:G8"/>
    <mergeCell ref="H8:K8"/>
    <mergeCell ref="C11:M11"/>
    <mergeCell ref="D12:E12"/>
    <mergeCell ref="H12:I12"/>
    <mergeCell ref="L12:M12"/>
    <mergeCell ref="C15:D15"/>
    <mergeCell ref="H15:I15"/>
    <mergeCell ref="K15:L15"/>
    <mergeCell ref="E15:G15"/>
  </mergeCells>
  <pageMargins left="0.7" right="0.7" top="0.75" bottom="0.75" header="0.3" footer="0.3"/>
  <pageSetup paperSize="9" scale="7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7"/>
  <sheetViews>
    <sheetView showGridLines="0" view="pageBreakPreview" zoomScale="70" zoomScaleNormal="80" zoomScaleSheetLayoutView="70" workbookViewId="0">
      <selection activeCell="L13" sqref="L13"/>
    </sheetView>
  </sheetViews>
  <sheetFormatPr defaultRowHeight="15" x14ac:dyDescent="0.25"/>
  <cols>
    <col min="1" max="1" width="1.7109375" customWidth="1"/>
    <col min="3" max="3" width="25.5703125" customWidth="1"/>
    <col min="5" max="5" width="15.85546875" customWidth="1"/>
    <col min="6" max="6" width="4.7109375" customWidth="1"/>
    <col min="7" max="7" width="18.7109375" customWidth="1"/>
    <col min="8" max="8" width="9.42578125" customWidth="1"/>
    <col min="9" max="9" width="24.85546875" customWidth="1"/>
    <col min="10" max="10" width="5.28515625" customWidth="1"/>
    <col min="11" max="11" width="15.28515625" customWidth="1"/>
    <col min="12" max="12" width="16.5703125" customWidth="1"/>
    <col min="13" max="13" width="21.140625" customWidth="1"/>
    <col min="14" max="14" width="2.28515625" customWidth="1"/>
  </cols>
  <sheetData>
    <row r="2" spans="1:14" ht="36" hidden="1" customHeight="1" thickBot="1" x14ac:dyDescent="0.3"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4" spans="1:14" ht="36" customHeight="1" x14ac:dyDescent="0.25">
      <c r="B4" s="80" t="s">
        <v>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5.75" thickBot="1" x14ac:dyDescent="0.3"/>
    <row r="6" spans="1:14" ht="16.5" thickBot="1" x14ac:dyDescent="0.3">
      <c r="C6" s="1" t="s">
        <v>2</v>
      </c>
      <c r="D6" s="94" t="str">
        <f>РЦТ!D6</f>
        <v>Чувашская Республика</v>
      </c>
      <c r="E6" s="95"/>
      <c r="F6" s="95"/>
      <c r="G6" s="96"/>
      <c r="K6" s="1" t="s">
        <v>5</v>
      </c>
      <c r="L6" s="11" t="str">
        <f>Period</f>
        <v>1 квартал 2023 г.</v>
      </c>
    </row>
    <row r="7" spans="1:14" ht="15.75" thickBot="1" x14ac:dyDescent="0.3">
      <c r="C7" s="2"/>
      <c r="D7" s="2"/>
      <c r="E7" s="2"/>
      <c r="F7" s="2"/>
      <c r="G7" s="2"/>
    </row>
    <row r="8" spans="1:14" ht="16.5" thickBot="1" x14ac:dyDescent="0.3">
      <c r="C8" s="1"/>
      <c r="D8" s="97"/>
      <c r="E8" s="97"/>
      <c r="F8" s="97"/>
      <c r="G8" s="97"/>
      <c r="H8" s="98" t="s">
        <v>4</v>
      </c>
      <c r="I8" s="98"/>
      <c r="J8" s="98"/>
      <c r="K8" s="99"/>
      <c r="L8" s="12">
        <f>date</f>
        <v>45017</v>
      </c>
    </row>
    <row r="10" spans="1:14" ht="28.15" customHeight="1" x14ac:dyDescent="0.25">
      <c r="B10" s="3"/>
      <c r="C10" s="3"/>
      <c r="D10" s="75" t="s">
        <v>15</v>
      </c>
      <c r="E10" s="76"/>
      <c r="F10" s="76"/>
      <c r="G10" s="76"/>
      <c r="H10" s="76"/>
      <c r="I10" s="76"/>
      <c r="J10" s="76"/>
      <c r="K10" s="76"/>
      <c r="L10" s="76"/>
      <c r="M10" s="3"/>
      <c r="N10" s="3"/>
    </row>
    <row r="11" spans="1:14" ht="28.9" customHeight="1" thickBot="1" x14ac:dyDescent="0.3">
      <c r="A11" s="21" t="str">
        <f>IF(LEN(C11)=0,"","ОШИБКА!")</f>
        <v/>
      </c>
      <c r="B11" s="3"/>
      <c r="C11" s="74" t="str">
        <f>CONCATENATE(ФЛК!A18,ФЛК!A19,ФЛК!A20,ФЛК!A21,ФЛК!A22)</f>
        <v/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51"/>
    </row>
    <row r="12" spans="1:14" ht="87.75" customHeight="1" thickBot="1" x14ac:dyDescent="0.3">
      <c r="B12" s="3"/>
      <c r="C12" s="4" t="s">
        <v>16</v>
      </c>
      <c r="D12" s="3"/>
      <c r="E12" s="46">
        <v>0</v>
      </c>
      <c r="F12" s="5"/>
      <c r="G12" s="6" t="s">
        <v>8</v>
      </c>
      <c r="H12" s="100"/>
      <c r="I12" s="101"/>
      <c r="J12" s="7"/>
      <c r="K12" s="8" t="s">
        <v>9</v>
      </c>
      <c r="L12" s="102" t="s">
        <v>187</v>
      </c>
      <c r="M12" s="103"/>
      <c r="N12" s="4"/>
    </row>
    <row r="13" spans="1:14" ht="13.9" customHeight="1" thickBot="1" x14ac:dyDescent="0.3">
      <c r="B13" s="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05.75" customHeight="1" thickBot="1" x14ac:dyDescent="0.3">
      <c r="B14" s="3"/>
      <c r="C14" s="104" t="s">
        <v>17</v>
      </c>
      <c r="D14" s="105"/>
      <c r="E14" s="46">
        <v>1</v>
      </c>
      <c r="F14" s="8"/>
      <c r="G14" s="6" t="s">
        <v>70</v>
      </c>
      <c r="H14" s="89" t="s">
        <v>149</v>
      </c>
      <c r="I14" s="90"/>
      <c r="J14" s="8"/>
      <c r="K14" s="8"/>
      <c r="L14" s="8"/>
      <c r="M14" s="8"/>
      <c r="N14" s="8"/>
    </row>
    <row r="15" spans="1:14" ht="13.9" customHeight="1" x14ac:dyDescent="0.25">
      <c r="B15" s="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14" customFormat="1" ht="15.6" customHeight="1" x14ac:dyDescent="0.25">
      <c r="B16" s="1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3:12" ht="75" customHeight="1" x14ac:dyDescent="0.25">
      <c r="C17" s="91" t="s">
        <v>10</v>
      </c>
      <c r="D17" s="91"/>
      <c r="E17" s="92" t="s">
        <v>140</v>
      </c>
      <c r="F17" s="93"/>
      <c r="G17" s="93"/>
      <c r="H17" s="91" t="s">
        <v>11</v>
      </c>
      <c r="I17" s="91"/>
      <c r="J17" s="10"/>
      <c r="K17" s="71" t="s">
        <v>12</v>
      </c>
      <c r="L17" s="71"/>
    </row>
  </sheetData>
  <sheetProtection algorithmName="SHA-512" hashValue="ms+HRubGQtik9a+mwPVbYk/iBw7CyW1kGcizcF/LoBF9fe8wmJknGHY80jcjjxRlXpy2prdsZSbiiiV0GF98Ww==" saltValue="HmnO3wN7xkYH2mFuPMflew==" spinCount="100000" sheet="1" scenarios="1" formatCells="0" formatColumns="0" formatRows="0" insertColumns="0" insertRows="0" insertHyperlinks="0" deleteColumns="0" deleteRows="0"/>
  <mergeCells count="15">
    <mergeCell ref="D10:L10"/>
    <mergeCell ref="B2:N2"/>
    <mergeCell ref="B4:N4"/>
    <mergeCell ref="D6:G6"/>
    <mergeCell ref="D8:G8"/>
    <mergeCell ref="H8:K8"/>
    <mergeCell ref="C11:M11"/>
    <mergeCell ref="H12:I12"/>
    <mergeCell ref="L12:M12"/>
    <mergeCell ref="C17:D17"/>
    <mergeCell ref="H17:I17"/>
    <mergeCell ref="K17:L17"/>
    <mergeCell ref="E17:G17"/>
    <mergeCell ref="H14:I14"/>
    <mergeCell ref="C14:D14"/>
  </mergeCells>
  <pageMargins left="0.7" right="0.7" top="0.75" bottom="0.75" header="0.3" footer="0.3"/>
  <pageSetup paperSize="9" scale="7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ФЛК!$H$1:$H$2</xm:f>
          </x14:formula1>
          <xm:sqref>E12 E14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5"/>
  <sheetViews>
    <sheetView showGridLines="0" view="pageBreakPreview" zoomScale="80" zoomScaleNormal="80" zoomScaleSheetLayoutView="80" workbookViewId="0">
      <selection activeCell="L12" sqref="L12:M12"/>
    </sheetView>
  </sheetViews>
  <sheetFormatPr defaultRowHeight="15" x14ac:dyDescent="0.25"/>
  <cols>
    <col min="1" max="1" width="1.7109375" customWidth="1"/>
    <col min="3" max="3" width="25.5703125" customWidth="1"/>
    <col min="5" max="5" width="15.85546875" customWidth="1"/>
    <col min="6" max="6" width="4.7109375" customWidth="1"/>
    <col min="7" max="7" width="18.7109375" customWidth="1"/>
    <col min="8" max="8" width="9.42578125" customWidth="1"/>
    <col min="9" max="9" width="17.140625" customWidth="1"/>
    <col min="10" max="10" width="3.85546875" customWidth="1"/>
    <col min="11" max="11" width="19.7109375" customWidth="1"/>
    <col min="12" max="12" width="16.5703125" customWidth="1"/>
    <col min="13" max="13" width="26.140625" customWidth="1"/>
    <col min="14" max="14" width="5.42578125" customWidth="1"/>
  </cols>
  <sheetData>
    <row r="2" spans="1:14" ht="36" hidden="1" customHeight="1" thickBot="1" x14ac:dyDescent="0.3"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4" spans="1:14" ht="36" customHeight="1" x14ac:dyDescent="0.25">
      <c r="B4" s="80" t="s">
        <v>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5.75" thickBot="1" x14ac:dyDescent="0.3"/>
    <row r="6" spans="1:14" ht="16.5" thickBot="1" x14ac:dyDescent="0.3">
      <c r="C6" s="1" t="s">
        <v>2</v>
      </c>
      <c r="D6" s="94" t="str">
        <f>РЦТ!D6</f>
        <v>Чувашская Республика</v>
      </c>
      <c r="E6" s="95"/>
      <c r="F6" s="95"/>
      <c r="G6" s="96"/>
      <c r="K6" s="1" t="s">
        <v>5</v>
      </c>
      <c r="L6" s="11" t="str">
        <f>Period</f>
        <v>1 квартал 2023 г.</v>
      </c>
    </row>
    <row r="7" spans="1:14" ht="15.75" thickBot="1" x14ac:dyDescent="0.3">
      <c r="C7" s="2"/>
      <c r="D7" s="2"/>
      <c r="E7" s="2"/>
      <c r="F7" s="2"/>
      <c r="G7" s="2"/>
    </row>
    <row r="8" spans="1:14" ht="16.5" thickBot="1" x14ac:dyDescent="0.3">
      <c r="C8" s="1"/>
      <c r="D8" s="97"/>
      <c r="E8" s="97"/>
      <c r="F8" s="97"/>
      <c r="G8" s="97"/>
      <c r="H8" s="98" t="s">
        <v>4</v>
      </c>
      <c r="I8" s="98"/>
      <c r="J8" s="98"/>
      <c r="K8" s="99"/>
      <c r="L8" s="12">
        <f>date</f>
        <v>45017</v>
      </c>
    </row>
    <row r="10" spans="1:14" ht="28.15" customHeight="1" x14ac:dyDescent="0.25">
      <c r="B10" s="3"/>
      <c r="C10" s="3"/>
      <c r="D10" s="75" t="s">
        <v>18</v>
      </c>
      <c r="E10" s="76"/>
      <c r="F10" s="76"/>
      <c r="G10" s="76"/>
      <c r="H10" s="76"/>
      <c r="I10" s="76"/>
      <c r="J10" s="76"/>
      <c r="K10" s="76"/>
      <c r="L10" s="76"/>
      <c r="M10" s="3"/>
      <c r="N10" s="3"/>
    </row>
    <row r="11" spans="1:14" ht="28.9" customHeight="1" thickBot="1" x14ac:dyDescent="0.3">
      <c r="A11" s="21" t="str">
        <f>IF(LEN(C11)=0,"","ОШИБКА!")</f>
        <v/>
      </c>
      <c r="B11" s="3"/>
      <c r="C11" s="74" t="str">
        <f>CONCATENATE(ФЛК!A25,ФЛК!A26,ФЛК!A27,ФЛК!A28)</f>
        <v/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3"/>
    </row>
    <row r="12" spans="1:14" ht="146.25" customHeight="1" thickBot="1" x14ac:dyDescent="0.3">
      <c r="B12" s="3"/>
      <c r="C12" s="106" t="s">
        <v>19</v>
      </c>
      <c r="D12" s="107"/>
      <c r="E12" s="28">
        <v>1</v>
      </c>
      <c r="F12" s="5"/>
      <c r="G12" s="106" t="s">
        <v>20</v>
      </c>
      <c r="H12" s="107"/>
      <c r="I12" s="28">
        <v>1</v>
      </c>
      <c r="J12" s="7"/>
      <c r="K12" s="15" t="s">
        <v>8</v>
      </c>
      <c r="L12" s="89" t="s">
        <v>158</v>
      </c>
      <c r="M12" s="90"/>
      <c r="N12" s="4"/>
    </row>
    <row r="13" spans="1:14" ht="33.6" customHeight="1" x14ac:dyDescent="0.25">
      <c r="B13" s="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s="14" customFormat="1" ht="22.15" customHeight="1" x14ac:dyDescent="0.25">
      <c r="B14" s="1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81" customHeight="1" x14ac:dyDescent="0.25">
      <c r="C15" s="91" t="s">
        <v>10</v>
      </c>
      <c r="D15" s="91"/>
      <c r="E15" s="92" t="s">
        <v>140</v>
      </c>
      <c r="F15" s="93"/>
      <c r="G15" s="93"/>
      <c r="H15" s="91" t="s">
        <v>11</v>
      </c>
      <c r="I15" s="91"/>
      <c r="J15" s="10"/>
      <c r="K15" s="71" t="s">
        <v>12</v>
      </c>
      <c r="L15" s="71"/>
    </row>
  </sheetData>
  <sheetProtection algorithmName="SHA-512" hashValue="ms+HRubGQtik9a+mwPVbYk/iBw7CyW1kGcizcF/LoBF9fe8wmJknGHY80jcjjxRlXpy2prdsZSbiiiV0GF98Ww==" saltValue="HmnO3wN7xkYH2mFuPMflew==" spinCount="100000" sheet="1" scenarios="1" formatCells="0" formatColumns="0" formatRows="0" insertColumns="0" insertRows="0" insertHyperlinks="0" deleteColumns="0" deleteRows="0"/>
  <mergeCells count="14">
    <mergeCell ref="D10:L10"/>
    <mergeCell ref="B2:N2"/>
    <mergeCell ref="B4:N4"/>
    <mergeCell ref="D6:G6"/>
    <mergeCell ref="D8:G8"/>
    <mergeCell ref="H8:K8"/>
    <mergeCell ref="C11:M11"/>
    <mergeCell ref="L12:M12"/>
    <mergeCell ref="C15:D15"/>
    <mergeCell ref="H15:I15"/>
    <mergeCell ref="K15:L15"/>
    <mergeCell ref="C12:D12"/>
    <mergeCell ref="G12:H12"/>
    <mergeCell ref="E15:G15"/>
  </mergeCells>
  <pageMargins left="0.7" right="0.7" top="0.75" bottom="0.75" header="0.3" footer="0.3"/>
  <pageSetup paperSize="9" scale="71" orientation="landscape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ФЛК!$H$1:$H$2</xm:f>
          </x14:formula1>
          <xm:sqref>E12 I12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5"/>
  <sheetViews>
    <sheetView showGridLines="0" view="pageBreakPreview" zoomScale="80" zoomScaleNormal="80" zoomScaleSheetLayoutView="80" workbookViewId="0">
      <selection activeCell="Z6" sqref="Z5:Z6"/>
    </sheetView>
  </sheetViews>
  <sheetFormatPr defaultRowHeight="15" x14ac:dyDescent="0.25"/>
  <cols>
    <col min="1" max="1" width="2" customWidth="1"/>
    <col min="3" max="3" width="25.5703125" customWidth="1"/>
    <col min="5" max="5" width="20.140625" customWidth="1"/>
    <col min="6" max="6" width="4.7109375" customWidth="1"/>
    <col min="7" max="7" width="18.7109375" customWidth="1"/>
    <col min="8" max="8" width="9.42578125" customWidth="1"/>
    <col min="9" max="9" width="22.140625" customWidth="1"/>
    <col min="10" max="10" width="5.28515625" customWidth="1"/>
    <col min="11" max="11" width="15.28515625" customWidth="1"/>
    <col min="12" max="12" width="16.5703125" customWidth="1"/>
    <col min="14" max="14" width="5.5703125" customWidth="1"/>
  </cols>
  <sheetData>
    <row r="2" spans="1:14" ht="36" hidden="1" customHeight="1" thickBot="1" x14ac:dyDescent="0.3"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4" spans="1:14" ht="36" customHeight="1" x14ac:dyDescent="0.25">
      <c r="B4" s="80" t="s">
        <v>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5.75" thickBot="1" x14ac:dyDescent="0.3"/>
    <row r="6" spans="1:14" ht="16.5" thickBot="1" x14ac:dyDescent="0.3">
      <c r="C6" s="1" t="s">
        <v>2</v>
      </c>
      <c r="D6" s="94" t="str">
        <f>РЦТ!D6</f>
        <v>Чувашская Республика</v>
      </c>
      <c r="E6" s="95"/>
      <c r="F6" s="95"/>
      <c r="G6" s="96"/>
      <c r="K6" s="1" t="s">
        <v>5</v>
      </c>
      <c r="L6" s="11" t="str">
        <f>Period</f>
        <v>1 квартал 2023 г.</v>
      </c>
    </row>
    <row r="7" spans="1:14" ht="15.75" thickBot="1" x14ac:dyDescent="0.3">
      <c r="C7" s="2"/>
      <c r="D7" s="2"/>
      <c r="E7" s="2"/>
      <c r="F7" s="2"/>
      <c r="G7" s="2"/>
    </row>
    <row r="8" spans="1:14" ht="16.5" thickBot="1" x14ac:dyDescent="0.3">
      <c r="C8" s="1"/>
      <c r="D8" s="97"/>
      <c r="E8" s="97"/>
      <c r="F8" s="97"/>
      <c r="G8" s="97"/>
      <c r="H8" s="98" t="s">
        <v>4</v>
      </c>
      <c r="I8" s="98"/>
      <c r="J8" s="98"/>
      <c r="K8" s="99"/>
      <c r="L8" s="12">
        <f>date</f>
        <v>45017</v>
      </c>
    </row>
    <row r="10" spans="1:14" ht="28.15" customHeight="1" x14ac:dyDescent="0.25">
      <c r="B10" s="3"/>
      <c r="C10" s="3"/>
      <c r="D10" s="75" t="s">
        <v>21</v>
      </c>
      <c r="E10" s="76"/>
      <c r="F10" s="76"/>
      <c r="G10" s="76"/>
      <c r="H10" s="76"/>
      <c r="I10" s="76"/>
      <c r="J10" s="76"/>
      <c r="K10" s="76"/>
      <c r="L10" s="76"/>
      <c r="M10" s="3"/>
      <c r="N10" s="3"/>
    </row>
    <row r="11" spans="1:14" ht="28.9" customHeight="1" thickBot="1" x14ac:dyDescent="0.3">
      <c r="A11" s="21" t="str">
        <f>IF(LEN(C11)=0,"","ОШИБКА!")</f>
        <v/>
      </c>
      <c r="B11" s="3"/>
      <c r="C11" s="74" t="str">
        <f>CONCATENATE(ФЛК!A31,ФЛК!A32,ФЛК!A33,ФЛК!A34)</f>
        <v/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3"/>
    </row>
    <row r="12" spans="1:14" ht="136.5" customHeight="1" thickBot="1" x14ac:dyDescent="0.3">
      <c r="B12" s="3"/>
      <c r="C12" s="6" t="s">
        <v>22</v>
      </c>
      <c r="D12" s="89" t="s">
        <v>188</v>
      </c>
      <c r="E12" s="90"/>
      <c r="F12" s="5"/>
      <c r="G12" s="6" t="s">
        <v>8</v>
      </c>
      <c r="H12" s="89" t="s">
        <v>189</v>
      </c>
      <c r="I12" s="90"/>
      <c r="J12" s="7"/>
      <c r="K12" s="8" t="s">
        <v>9</v>
      </c>
      <c r="L12" s="102"/>
      <c r="M12" s="103"/>
      <c r="N12" s="4"/>
    </row>
    <row r="13" spans="1:14" ht="33.6" customHeight="1" x14ac:dyDescent="0.25">
      <c r="B13" s="3"/>
      <c r="C13" s="8"/>
      <c r="D13" s="8"/>
      <c r="E13" s="8"/>
      <c r="F13" s="8"/>
      <c r="G13" s="8"/>
      <c r="H13" s="8"/>
      <c r="I13" s="50"/>
      <c r="J13" s="8"/>
      <c r="K13" s="8"/>
      <c r="L13" s="8"/>
      <c r="M13" s="8"/>
      <c r="N13" s="8"/>
    </row>
    <row r="14" spans="1:14" s="14" customFormat="1" ht="22.15" customHeight="1" x14ac:dyDescent="0.25">
      <c r="B14" s="1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75" customHeight="1" x14ac:dyDescent="0.25">
      <c r="C15" s="91" t="s">
        <v>10</v>
      </c>
      <c r="D15" s="91"/>
      <c r="E15" s="92" t="s">
        <v>140</v>
      </c>
      <c r="F15" s="93"/>
      <c r="G15" s="93"/>
      <c r="H15" s="91" t="s">
        <v>11</v>
      </c>
      <c r="I15" s="91"/>
      <c r="J15" s="10"/>
      <c r="K15" s="71" t="s">
        <v>12</v>
      </c>
      <c r="L15" s="71"/>
    </row>
  </sheetData>
  <sheetProtection algorithmName="SHA-512" hashValue="ms+HRubGQtik9a+mwPVbYk/iBw7CyW1kGcizcF/LoBF9fe8wmJknGHY80jcjjxRlXpy2prdsZSbiiiV0GF98Ww==" saltValue="HmnO3wN7xkYH2mFuPMflew==" spinCount="100000" sheet="1" scenarios="1" formatCells="0" formatColumns="0" formatRows="0" insertColumns="0" insertRows="0" insertHyperlinks="0" deleteColumns="0" deleteRows="0"/>
  <mergeCells count="14">
    <mergeCell ref="D10:L10"/>
    <mergeCell ref="B2:N2"/>
    <mergeCell ref="B4:N4"/>
    <mergeCell ref="D6:G6"/>
    <mergeCell ref="D8:G8"/>
    <mergeCell ref="H8:K8"/>
    <mergeCell ref="C11:M11"/>
    <mergeCell ref="D12:E12"/>
    <mergeCell ref="H12:I12"/>
    <mergeCell ref="L12:M12"/>
    <mergeCell ref="C15:D15"/>
    <mergeCell ref="H15:I15"/>
    <mergeCell ref="K15:L15"/>
    <mergeCell ref="E15:G15"/>
  </mergeCells>
  <pageMargins left="0.7" right="0.7" top="0.75" bottom="0.75" header="0.3" footer="0.3"/>
  <pageSetup paperSize="9"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7"/>
  <sheetViews>
    <sheetView showGridLines="0" tabSelected="1" view="pageBreakPreview" zoomScale="80" zoomScaleNormal="80" zoomScaleSheetLayoutView="80" workbookViewId="0">
      <selection activeCell="I22" sqref="I22"/>
    </sheetView>
  </sheetViews>
  <sheetFormatPr defaultRowHeight="15" x14ac:dyDescent="0.25"/>
  <cols>
    <col min="1" max="1" width="2" customWidth="1"/>
    <col min="3" max="3" width="25.5703125" customWidth="1"/>
    <col min="5" max="5" width="15.85546875" customWidth="1"/>
    <col min="6" max="6" width="4.7109375" customWidth="1"/>
    <col min="7" max="7" width="18.7109375" customWidth="1"/>
    <col min="8" max="8" width="9.42578125" customWidth="1"/>
    <col min="9" max="9" width="20" customWidth="1"/>
    <col min="10" max="10" width="5.28515625" customWidth="1"/>
    <col min="11" max="11" width="15.28515625" customWidth="1"/>
    <col min="12" max="12" width="16.5703125" customWidth="1"/>
  </cols>
  <sheetData>
    <row r="2" spans="1:14" ht="36" hidden="1" customHeight="1" thickBot="1" x14ac:dyDescent="0.3"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4" spans="1:14" ht="36" customHeight="1" x14ac:dyDescent="0.25">
      <c r="B4" s="80" t="s">
        <v>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5.75" thickBot="1" x14ac:dyDescent="0.3"/>
    <row r="6" spans="1:14" ht="16.5" thickBot="1" x14ac:dyDescent="0.3">
      <c r="C6" s="1" t="s">
        <v>2</v>
      </c>
      <c r="D6" s="94" t="str">
        <f>РЦТ!D6</f>
        <v>Чувашская Республика</v>
      </c>
      <c r="E6" s="95"/>
      <c r="F6" s="95"/>
      <c r="G6" s="96"/>
      <c r="K6" s="1" t="s">
        <v>5</v>
      </c>
      <c r="L6" s="11" t="str">
        <f>Period</f>
        <v>1 квартал 2023 г.</v>
      </c>
    </row>
    <row r="7" spans="1:14" ht="15.75" thickBot="1" x14ac:dyDescent="0.3">
      <c r="C7" s="2"/>
      <c r="D7" s="2"/>
      <c r="E7" s="2"/>
      <c r="F7" s="2"/>
      <c r="G7" s="2"/>
    </row>
    <row r="8" spans="1:14" ht="16.5" thickBot="1" x14ac:dyDescent="0.3">
      <c r="C8" s="1" t="s">
        <v>3</v>
      </c>
      <c r="D8" s="110" t="str">
        <f>РЦТ!D8</f>
        <v>МИНИСТЕРСТВО СЕЛЬСКОГО ХОЗЯЙСТВА ЧУВАШСКОЙ РЕСПУБЛИКИ</v>
      </c>
      <c r="E8" s="111"/>
      <c r="F8" s="111"/>
      <c r="G8" s="112"/>
      <c r="H8" s="98" t="s">
        <v>4</v>
      </c>
      <c r="I8" s="98"/>
      <c r="J8" s="98"/>
      <c r="K8" s="99"/>
      <c r="L8" s="12">
        <f>date</f>
        <v>45017</v>
      </c>
    </row>
    <row r="10" spans="1:14" ht="28.15" customHeight="1" x14ac:dyDescent="0.25">
      <c r="B10" s="3"/>
      <c r="C10" s="3"/>
      <c r="D10" s="75" t="s">
        <v>23</v>
      </c>
      <c r="E10" s="76"/>
      <c r="F10" s="76"/>
      <c r="G10" s="76"/>
      <c r="H10" s="76"/>
      <c r="I10" s="76"/>
      <c r="J10" s="76"/>
      <c r="K10" s="76"/>
      <c r="L10" s="76"/>
      <c r="M10" s="3"/>
      <c r="N10" s="3"/>
    </row>
    <row r="11" spans="1:14" ht="38.25" customHeight="1" thickBot="1" x14ac:dyDescent="0.3">
      <c r="A11" s="21" t="str">
        <f>IF(LEN(C11)=0,"","ОШИБКА!")</f>
        <v/>
      </c>
      <c r="B11" s="3"/>
      <c r="C11" s="108" t="str">
        <f>CONCATENATE(ФЛК!A37,ФЛК!A38,ФЛК!A39,ФЛК!A40,ФЛК!A41,ФЛК!A42,ФЛК!A43,ФЛК!A44,ФЛК!A45)</f>
        <v/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3"/>
    </row>
    <row r="12" spans="1:14" ht="93.75" customHeight="1" thickBot="1" x14ac:dyDescent="0.3">
      <c r="B12" s="3"/>
      <c r="C12" s="6" t="s">
        <v>24</v>
      </c>
      <c r="D12" s="3"/>
      <c r="E12" s="52">
        <v>1</v>
      </c>
      <c r="F12" s="5"/>
      <c r="G12" s="6" t="s">
        <v>26</v>
      </c>
      <c r="H12" s="109" t="s">
        <v>190</v>
      </c>
      <c r="I12" s="101"/>
      <c r="J12" s="7"/>
      <c r="K12" s="8" t="s">
        <v>9</v>
      </c>
      <c r="L12" s="100" t="s">
        <v>151</v>
      </c>
      <c r="M12" s="101"/>
      <c r="N12" s="4"/>
    </row>
    <row r="13" spans="1:14" ht="13.9" customHeight="1" thickBot="1" x14ac:dyDescent="0.3">
      <c r="B13" s="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33.6" customHeight="1" thickBot="1" x14ac:dyDescent="0.3">
      <c r="B14" s="3"/>
      <c r="C14" s="104" t="s">
        <v>25</v>
      </c>
      <c r="D14" s="105"/>
      <c r="E14" s="52">
        <v>1</v>
      </c>
      <c r="F14" s="8"/>
      <c r="G14" s="6" t="s">
        <v>82</v>
      </c>
      <c r="H14" s="109" t="s">
        <v>150</v>
      </c>
      <c r="I14" s="101"/>
      <c r="J14" s="8"/>
      <c r="K14" s="8"/>
      <c r="L14" s="8"/>
      <c r="M14" s="8"/>
      <c r="N14" s="8"/>
    </row>
    <row r="15" spans="1:14" ht="13.9" customHeight="1" x14ac:dyDescent="0.25">
      <c r="B15" s="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14" customFormat="1" ht="15.6" customHeight="1" x14ac:dyDescent="0.25">
      <c r="B16" s="1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3:12" ht="75" customHeight="1" x14ac:dyDescent="0.25">
      <c r="C17" s="91" t="s">
        <v>10</v>
      </c>
      <c r="D17" s="91"/>
      <c r="E17" s="92" t="s">
        <v>140</v>
      </c>
      <c r="F17" s="93"/>
      <c r="G17" s="93"/>
      <c r="H17" s="91" t="s">
        <v>11</v>
      </c>
      <c r="I17" s="91"/>
      <c r="J17" s="10"/>
      <c r="K17" s="71" t="s">
        <v>12</v>
      </c>
      <c r="L17" s="71"/>
    </row>
  </sheetData>
  <sheetProtection algorithmName="SHA-512" hashValue="ms+HRubGQtik9a+mwPVbYk/iBw7CyW1kGcizcF/LoBF9fe8wmJknGHY80jcjjxRlXpy2prdsZSbiiiV0GF98Ww==" saltValue="HmnO3wN7xkYH2mFuPMflew==" spinCount="100000" sheet="1" scenarios="1" formatCells="0" formatColumns="0" formatRows="0" insertColumns="0" insertRows="0" insertHyperlinks="0" deleteColumns="0" deleteRows="0"/>
  <mergeCells count="15">
    <mergeCell ref="B2:N2"/>
    <mergeCell ref="B4:N4"/>
    <mergeCell ref="D6:G6"/>
    <mergeCell ref="D8:G8"/>
    <mergeCell ref="H8:K8"/>
    <mergeCell ref="C17:D17"/>
    <mergeCell ref="E17:G17"/>
    <mergeCell ref="H17:I17"/>
    <mergeCell ref="K17:L17"/>
    <mergeCell ref="D10:L10"/>
    <mergeCell ref="C11:M11"/>
    <mergeCell ref="H12:I12"/>
    <mergeCell ref="L12:M12"/>
    <mergeCell ref="C14:D14"/>
    <mergeCell ref="H14:I14"/>
  </mergeCells>
  <hyperlinks>
    <hyperlink ref="H12" r:id="rId1"/>
    <hyperlink ref="H14" r:id="rId2"/>
  </hyperlinks>
  <pageMargins left="0.7" right="0.7" top="0.75" bottom="0.75" header="0.3" footer="0.3"/>
  <pageSetup paperSize="9" scale="77" orientation="landscape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ФЛК!$H$1:$H$2</xm:f>
          </x14:formula1>
          <xm:sqref>E12 E14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8"/>
  <sheetViews>
    <sheetView showGridLines="0" view="pageBreakPreview" zoomScale="60" zoomScaleNormal="70" workbookViewId="0">
      <pane ySplit="11" topLeftCell="A21" activePane="bottomLeft" state="frozen"/>
      <selection pane="bottomLeft" activeCell="K22" sqref="K22:L22"/>
    </sheetView>
  </sheetViews>
  <sheetFormatPr defaultRowHeight="15" x14ac:dyDescent="0.25"/>
  <cols>
    <col min="1" max="1" width="2.42578125" style="31" customWidth="1"/>
    <col min="2" max="2" width="4.28515625" style="31" customWidth="1"/>
    <col min="3" max="3" width="4.85546875" style="31" customWidth="1"/>
    <col min="4" max="4" width="15.28515625" style="31" customWidth="1"/>
    <col min="5" max="5" width="9.140625" style="31"/>
    <col min="6" max="6" width="25.28515625" style="31" customWidth="1"/>
    <col min="7" max="7" width="11.7109375" style="31" hidden="1" customWidth="1"/>
    <col min="8" max="8" width="12.5703125" style="31" customWidth="1"/>
    <col min="9" max="9" width="15" style="31" customWidth="1"/>
    <col min="10" max="10" width="34" style="31" customWidth="1"/>
    <col min="11" max="11" width="5.28515625" style="31" customWidth="1"/>
    <col min="12" max="12" width="21.42578125" style="31" customWidth="1"/>
    <col min="13" max="13" width="16.5703125" style="31" customWidth="1"/>
    <col min="14" max="14" width="47" style="31" customWidth="1"/>
    <col min="15" max="15" width="4.85546875" style="31" customWidth="1"/>
    <col min="16" max="16" width="46.28515625" style="31" customWidth="1"/>
    <col min="17" max="17" width="15.28515625" style="31" customWidth="1"/>
    <col min="18" max="18" width="14.28515625" style="31" customWidth="1"/>
    <col min="19" max="19" width="15.28515625" style="31" customWidth="1"/>
    <col min="20" max="20" width="19.28515625" style="31" customWidth="1"/>
    <col min="21" max="16384" width="9.140625" style="31"/>
  </cols>
  <sheetData>
    <row r="1" spans="1:20" ht="15.75" thickBot="1" x14ac:dyDescent="0.3"/>
    <row r="2" spans="1:20" ht="24" customHeight="1" thickBot="1" x14ac:dyDescent="0.3">
      <c r="C2" s="122" t="s">
        <v>0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</row>
    <row r="4" spans="1:20" ht="36" customHeight="1" x14ac:dyDescent="0.25">
      <c r="B4" s="133" t="s">
        <v>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20" ht="15.75" thickBot="1" x14ac:dyDescent="0.3"/>
    <row r="6" spans="1:20" ht="16.5" thickBot="1" x14ac:dyDescent="0.3">
      <c r="D6" s="32" t="s">
        <v>2</v>
      </c>
      <c r="E6" s="125" t="str">
        <f>РЦТ!D6</f>
        <v>Чувашская Республика</v>
      </c>
      <c r="F6" s="126"/>
      <c r="G6" s="126"/>
      <c r="H6" s="127"/>
      <c r="L6" s="32" t="s">
        <v>5</v>
      </c>
      <c r="M6" s="33" t="str">
        <f>Period</f>
        <v>1 квартал 2023 г.</v>
      </c>
    </row>
    <row r="7" spans="1:20" ht="15.75" thickBot="1" x14ac:dyDescent="0.3">
      <c r="D7" s="34"/>
      <c r="E7" s="34"/>
      <c r="F7" s="34"/>
      <c r="G7" s="34"/>
      <c r="H7" s="34"/>
    </row>
    <row r="8" spans="1:20" ht="16.5" thickBot="1" x14ac:dyDescent="0.3">
      <c r="D8" s="32"/>
      <c r="E8" s="128"/>
      <c r="F8" s="128"/>
      <c r="G8" s="128"/>
      <c r="H8" s="128"/>
      <c r="I8" s="129" t="s">
        <v>4</v>
      </c>
      <c r="J8" s="129"/>
      <c r="K8" s="129"/>
      <c r="L8" s="130"/>
      <c r="M8" s="35">
        <f>date</f>
        <v>45017</v>
      </c>
    </row>
    <row r="10" spans="1:20" ht="28.15" customHeight="1" thickBot="1" x14ac:dyDescent="0.3">
      <c r="B10" s="36"/>
      <c r="C10" s="36"/>
      <c r="D10" s="48"/>
      <c r="E10" s="131" t="s">
        <v>27</v>
      </c>
      <c r="F10" s="132"/>
      <c r="G10" s="132"/>
      <c r="H10" s="132"/>
      <c r="I10" s="132"/>
      <c r="J10" s="132"/>
      <c r="K10" s="132"/>
      <c r="L10" s="132"/>
      <c r="M10" s="132"/>
      <c r="N10" s="36"/>
      <c r="O10" s="36"/>
    </row>
    <row r="11" spans="1:20" ht="89.45" customHeight="1" thickBot="1" x14ac:dyDescent="0.3">
      <c r="A11" s="60" t="str">
        <f>IF(COUNTBLANK(P12:P34)&lt;&gt;23,"ОШИБКА!","")</f>
        <v>ОШИБКА!</v>
      </c>
      <c r="B11" s="36"/>
      <c r="C11" s="37" t="s">
        <v>28</v>
      </c>
      <c r="D11" s="134" t="s">
        <v>29</v>
      </c>
      <c r="E11" s="135"/>
      <c r="F11" s="135"/>
      <c r="G11" s="136"/>
      <c r="H11" s="37" t="s">
        <v>30</v>
      </c>
      <c r="I11" s="37" t="s">
        <v>35</v>
      </c>
      <c r="J11" s="37" t="s">
        <v>31</v>
      </c>
      <c r="K11" s="134" t="s">
        <v>8</v>
      </c>
      <c r="L11" s="136"/>
      <c r="M11" s="134" t="s">
        <v>9</v>
      </c>
      <c r="N11" s="136"/>
      <c r="O11" s="36"/>
      <c r="Q11" s="142" t="s">
        <v>137</v>
      </c>
      <c r="R11" s="143"/>
      <c r="S11" s="143"/>
      <c r="T11" s="144"/>
    </row>
    <row r="12" spans="1:20" ht="98.25" customHeight="1" x14ac:dyDescent="0.25">
      <c r="B12" s="36"/>
      <c r="C12" s="38">
        <v>1</v>
      </c>
      <c r="D12" s="137" t="s">
        <v>32</v>
      </c>
      <c r="E12" s="138"/>
      <c r="F12" s="138"/>
      <c r="G12" s="139"/>
      <c r="H12" s="63">
        <v>1</v>
      </c>
      <c r="I12" s="64">
        <v>0</v>
      </c>
      <c r="J12" s="64"/>
      <c r="K12" s="117"/>
      <c r="L12" s="118"/>
      <c r="M12" s="140" t="s">
        <v>165</v>
      </c>
      <c r="N12" s="141"/>
      <c r="O12" s="36"/>
      <c r="P12" s="53" t="str">
        <f t="shared" ref="P12" si="0">CONCATENATE(Q12,R12,S12,T12)</f>
        <v/>
      </c>
      <c r="Q12" s="54" t="str">
        <f>IF(AND(OR(J12&lt;&gt;"",I12=1),K12=""),"Укажите подтверждающие документы. ","")</f>
        <v/>
      </c>
      <c r="R12" s="55" t="str">
        <f>IF(AND(I12=1,J12&lt;&gt;""),"Удалите иной показатель. ","")</f>
        <v/>
      </c>
      <c r="S12" s="55" t="str">
        <f>IF(AND(I12=0,J12="",M12="",K12=""),"Показатель не заполнен. ","")</f>
        <v/>
      </c>
      <c r="T12" s="55" t="str">
        <f>IF(AND(K12&lt;&gt;"",I12=0,J12=""),"Укаите наличие показателя/иного показателя. ","")</f>
        <v/>
      </c>
    </row>
    <row r="13" spans="1:20" s="40" customFormat="1" ht="83.25" customHeight="1" x14ac:dyDescent="0.25">
      <c r="B13" s="39"/>
      <c r="C13" s="38">
        <v>2</v>
      </c>
      <c r="D13" s="119" t="s">
        <v>33</v>
      </c>
      <c r="E13" s="120"/>
      <c r="F13" s="120"/>
      <c r="G13" s="121"/>
      <c r="H13" s="65" t="s">
        <v>138</v>
      </c>
      <c r="I13" s="64">
        <v>0</v>
      </c>
      <c r="J13" s="66" t="s">
        <v>154</v>
      </c>
      <c r="K13" s="117" t="s">
        <v>152</v>
      </c>
      <c r="L13" s="118"/>
      <c r="M13" s="117" t="s">
        <v>178</v>
      </c>
      <c r="N13" s="118"/>
      <c r="O13" s="39"/>
      <c r="P13" s="53" t="str">
        <f t="shared" ref="P13:P34" si="1">CONCATENATE(Q13,R13,S13,T13)</f>
        <v/>
      </c>
      <c r="Q13" s="54" t="str">
        <f t="shared" ref="Q13:Q34" si="2">IF(AND(OR(J13&lt;&gt;"",I13=1),K13=""),"Укажите подтверждающие документы. ","")</f>
        <v/>
      </c>
      <c r="R13" s="55" t="str">
        <f t="shared" ref="R13:R34" si="3">IF(AND(I13=1,J13&lt;&gt;""),"Удалите иной показатель. ","")</f>
        <v/>
      </c>
      <c r="S13" s="55" t="str">
        <f t="shared" ref="S13:S34" si="4">IF(AND(I13=0,J13="",M13="",K13=""),"Показатель не заполнен. ","")</f>
        <v/>
      </c>
      <c r="T13" s="55" t="str">
        <f t="shared" ref="T13:T34" si="5">IF(AND(K13&lt;&gt;"",I13=0,J13=""),"Укаите наличие показателя/иного показателя. ","")</f>
        <v/>
      </c>
    </row>
    <row r="14" spans="1:20" s="40" customFormat="1" ht="75" customHeight="1" x14ac:dyDescent="0.25">
      <c r="B14" s="39"/>
      <c r="C14" s="38">
        <v>3</v>
      </c>
      <c r="D14" s="119" t="s">
        <v>34</v>
      </c>
      <c r="E14" s="120"/>
      <c r="F14" s="120"/>
      <c r="G14" s="121"/>
      <c r="H14" s="63">
        <v>1</v>
      </c>
      <c r="I14" s="64">
        <v>1</v>
      </c>
      <c r="J14" s="66"/>
      <c r="K14" s="117" t="s">
        <v>152</v>
      </c>
      <c r="L14" s="118"/>
      <c r="M14" s="117"/>
      <c r="N14" s="118"/>
      <c r="O14" s="39"/>
      <c r="P14" s="53" t="str">
        <f t="shared" si="1"/>
        <v/>
      </c>
      <c r="Q14" s="54" t="str">
        <f t="shared" si="2"/>
        <v/>
      </c>
      <c r="R14" s="55" t="str">
        <f t="shared" si="3"/>
        <v/>
      </c>
      <c r="S14" s="55" t="str">
        <f t="shared" si="4"/>
        <v/>
      </c>
      <c r="T14" s="55" t="str">
        <f t="shared" si="5"/>
        <v/>
      </c>
    </row>
    <row r="15" spans="1:20" s="40" customFormat="1" ht="129.75" customHeight="1" x14ac:dyDescent="0.25">
      <c r="B15" s="39"/>
      <c r="C15" s="38">
        <v>4</v>
      </c>
      <c r="D15" s="119" t="s">
        <v>36</v>
      </c>
      <c r="E15" s="120"/>
      <c r="F15" s="120"/>
      <c r="G15" s="121"/>
      <c r="H15" s="63">
        <v>1</v>
      </c>
      <c r="I15" s="64">
        <v>0</v>
      </c>
      <c r="J15" s="66" t="s">
        <v>159</v>
      </c>
      <c r="K15" s="117" t="s">
        <v>152</v>
      </c>
      <c r="L15" s="118"/>
      <c r="M15" s="117" t="s">
        <v>179</v>
      </c>
      <c r="N15" s="118"/>
      <c r="O15" s="39"/>
      <c r="P15" s="53" t="str">
        <f t="shared" si="1"/>
        <v/>
      </c>
      <c r="Q15" s="54" t="str">
        <f t="shared" si="2"/>
        <v/>
      </c>
      <c r="R15" s="55" t="str">
        <f t="shared" si="3"/>
        <v/>
      </c>
      <c r="S15" s="55" t="str">
        <f t="shared" si="4"/>
        <v/>
      </c>
      <c r="T15" s="55" t="str">
        <f t="shared" si="5"/>
        <v/>
      </c>
    </row>
    <row r="16" spans="1:20" s="40" customFormat="1" ht="98.25" customHeight="1" x14ac:dyDescent="0.25">
      <c r="B16" s="39"/>
      <c r="C16" s="38">
        <v>5</v>
      </c>
      <c r="D16" s="119" t="s">
        <v>37</v>
      </c>
      <c r="E16" s="120"/>
      <c r="F16" s="120"/>
      <c r="G16" s="121"/>
      <c r="H16" s="63">
        <v>1</v>
      </c>
      <c r="I16" s="64">
        <v>0</v>
      </c>
      <c r="J16" s="66" t="s">
        <v>160</v>
      </c>
      <c r="K16" s="117" t="s">
        <v>152</v>
      </c>
      <c r="L16" s="118"/>
      <c r="M16" s="117" t="s">
        <v>164</v>
      </c>
      <c r="N16" s="118"/>
      <c r="O16" s="39"/>
      <c r="P16" s="53" t="str">
        <f t="shared" si="1"/>
        <v/>
      </c>
      <c r="Q16" s="54" t="str">
        <f t="shared" si="2"/>
        <v/>
      </c>
      <c r="R16" s="55" t="str">
        <f t="shared" si="3"/>
        <v/>
      </c>
      <c r="S16" s="55" t="str">
        <f t="shared" si="4"/>
        <v/>
      </c>
      <c r="T16" s="55" t="str">
        <f t="shared" si="5"/>
        <v/>
      </c>
    </row>
    <row r="17" spans="2:20" s="40" customFormat="1" ht="145.5" customHeight="1" x14ac:dyDescent="0.25">
      <c r="B17" s="39"/>
      <c r="C17" s="38">
        <v>6</v>
      </c>
      <c r="D17" s="119" t="s">
        <v>38</v>
      </c>
      <c r="E17" s="120"/>
      <c r="F17" s="120"/>
      <c r="G17" s="121"/>
      <c r="H17" s="67">
        <v>100000</v>
      </c>
      <c r="I17" s="64">
        <v>0</v>
      </c>
      <c r="J17" s="66" t="s">
        <v>161</v>
      </c>
      <c r="K17" s="117" t="s">
        <v>152</v>
      </c>
      <c r="L17" s="118"/>
      <c r="M17" s="117" t="s">
        <v>180</v>
      </c>
      <c r="N17" s="118"/>
      <c r="O17" s="39"/>
      <c r="P17" s="53" t="str">
        <f t="shared" si="1"/>
        <v/>
      </c>
      <c r="Q17" s="54" t="str">
        <f t="shared" si="2"/>
        <v/>
      </c>
      <c r="R17" s="55" t="str">
        <f t="shared" si="3"/>
        <v/>
      </c>
      <c r="S17" s="55" t="str">
        <f t="shared" si="4"/>
        <v/>
      </c>
      <c r="T17" s="55" t="str">
        <f t="shared" si="5"/>
        <v/>
      </c>
    </row>
    <row r="18" spans="2:20" s="40" customFormat="1" ht="99" customHeight="1" x14ac:dyDescent="0.25">
      <c r="B18" s="39"/>
      <c r="C18" s="38">
        <v>7</v>
      </c>
      <c r="D18" s="119" t="s">
        <v>39</v>
      </c>
      <c r="E18" s="120"/>
      <c r="F18" s="120"/>
      <c r="G18" s="121"/>
      <c r="H18" s="63">
        <v>1</v>
      </c>
      <c r="I18" s="64">
        <v>0</v>
      </c>
      <c r="J18" s="66" t="s">
        <v>162</v>
      </c>
      <c r="K18" s="117" t="s">
        <v>152</v>
      </c>
      <c r="L18" s="118"/>
      <c r="M18" s="117" t="s">
        <v>166</v>
      </c>
      <c r="N18" s="118"/>
      <c r="O18" s="39"/>
      <c r="P18" s="53" t="str">
        <f t="shared" si="1"/>
        <v/>
      </c>
      <c r="Q18" s="54" t="str">
        <f t="shared" si="2"/>
        <v/>
      </c>
      <c r="R18" s="55" t="str">
        <f t="shared" si="3"/>
        <v/>
      </c>
      <c r="S18" s="55" t="str">
        <f t="shared" si="4"/>
        <v/>
      </c>
      <c r="T18" s="55" t="str">
        <f t="shared" si="5"/>
        <v/>
      </c>
    </row>
    <row r="19" spans="2:20" s="40" customFormat="1" ht="65.25" customHeight="1" x14ac:dyDescent="0.25">
      <c r="B19" s="39"/>
      <c r="C19" s="38">
        <v>8</v>
      </c>
      <c r="D19" s="119" t="s">
        <v>40</v>
      </c>
      <c r="E19" s="120"/>
      <c r="F19" s="120"/>
      <c r="G19" s="121"/>
      <c r="H19" s="63">
        <v>1</v>
      </c>
      <c r="I19" s="64">
        <v>1</v>
      </c>
      <c r="J19" s="66"/>
      <c r="K19" s="117" t="s">
        <v>152</v>
      </c>
      <c r="L19" s="118"/>
      <c r="M19" s="117" t="s">
        <v>153</v>
      </c>
      <c r="N19" s="118"/>
      <c r="O19" s="39"/>
      <c r="P19" s="53" t="str">
        <f t="shared" si="1"/>
        <v/>
      </c>
      <c r="Q19" s="54" t="str">
        <f t="shared" si="2"/>
        <v/>
      </c>
      <c r="R19" s="55" t="str">
        <f t="shared" si="3"/>
        <v/>
      </c>
      <c r="S19" s="55" t="str">
        <f t="shared" si="4"/>
        <v/>
      </c>
      <c r="T19" s="55" t="str">
        <f t="shared" si="5"/>
        <v/>
      </c>
    </row>
    <row r="20" spans="2:20" s="40" customFormat="1" ht="87" customHeight="1" x14ac:dyDescent="0.25">
      <c r="B20" s="39"/>
      <c r="C20" s="38">
        <v>9</v>
      </c>
      <c r="D20" s="119" t="s">
        <v>41</v>
      </c>
      <c r="E20" s="120"/>
      <c r="F20" s="120"/>
      <c r="G20" s="121"/>
      <c r="H20" s="63">
        <v>1</v>
      </c>
      <c r="I20" s="64">
        <v>1</v>
      </c>
      <c r="J20" s="66"/>
      <c r="K20" s="117" t="s">
        <v>152</v>
      </c>
      <c r="L20" s="118"/>
      <c r="M20" s="117" t="s">
        <v>182</v>
      </c>
      <c r="N20" s="118"/>
      <c r="O20" s="39"/>
      <c r="P20" s="53" t="str">
        <f t="shared" si="1"/>
        <v/>
      </c>
      <c r="Q20" s="54" t="str">
        <f t="shared" si="2"/>
        <v/>
      </c>
      <c r="R20" s="55" t="str">
        <f t="shared" si="3"/>
        <v/>
      </c>
      <c r="S20" s="55" t="str">
        <f t="shared" si="4"/>
        <v/>
      </c>
      <c r="T20" s="55" t="str">
        <f t="shared" si="5"/>
        <v/>
      </c>
    </row>
    <row r="21" spans="2:20" s="40" customFormat="1" ht="131.25" customHeight="1" x14ac:dyDescent="0.25">
      <c r="B21" s="39"/>
      <c r="C21" s="38">
        <v>10</v>
      </c>
      <c r="D21" s="119" t="s">
        <v>42</v>
      </c>
      <c r="E21" s="120"/>
      <c r="F21" s="120"/>
      <c r="G21" s="121"/>
      <c r="H21" s="63">
        <v>1</v>
      </c>
      <c r="I21" s="64">
        <v>0</v>
      </c>
      <c r="J21" s="66" t="s">
        <v>167</v>
      </c>
      <c r="K21" s="117" t="s">
        <v>152</v>
      </c>
      <c r="L21" s="118"/>
      <c r="M21" s="140" t="s">
        <v>163</v>
      </c>
      <c r="N21" s="141"/>
      <c r="O21" s="39"/>
      <c r="P21" s="53" t="str">
        <f t="shared" si="1"/>
        <v/>
      </c>
      <c r="Q21" s="54" t="str">
        <f t="shared" si="2"/>
        <v/>
      </c>
      <c r="R21" s="55" t="str">
        <f t="shared" si="3"/>
        <v/>
      </c>
      <c r="S21" s="55" t="str">
        <f t="shared" si="4"/>
        <v/>
      </c>
      <c r="T21" s="55" t="str">
        <f t="shared" si="5"/>
        <v/>
      </c>
    </row>
    <row r="22" spans="2:20" s="40" customFormat="1" ht="133.5" customHeight="1" x14ac:dyDescent="0.25">
      <c r="B22" s="39"/>
      <c r="C22" s="38">
        <v>11</v>
      </c>
      <c r="D22" s="119" t="s">
        <v>43</v>
      </c>
      <c r="E22" s="120"/>
      <c r="F22" s="120"/>
      <c r="G22" s="121"/>
      <c r="H22" s="63">
        <v>1</v>
      </c>
      <c r="I22" s="64">
        <v>1</v>
      </c>
      <c r="J22" s="66"/>
      <c r="K22" s="117" t="s">
        <v>152</v>
      </c>
      <c r="L22" s="118"/>
      <c r="M22" s="117" t="s">
        <v>181</v>
      </c>
      <c r="N22" s="118"/>
      <c r="O22" s="39"/>
      <c r="P22" s="53" t="str">
        <f t="shared" si="1"/>
        <v/>
      </c>
      <c r="Q22" s="54" t="str">
        <f>IF(AND(OR(J22&lt;&gt;"",I22=1),K22=""),"Укажите подтверждающие документы. ","")</f>
        <v/>
      </c>
      <c r="R22" s="55" t="str">
        <f>IF(AND(I22=1,J22&lt;&gt;""),"Удалите иной показатель. ","")</f>
        <v/>
      </c>
      <c r="S22" s="55" t="str">
        <f>IF(AND(I22=0,J22="",M22="",K22=""),"Показатель не заполнен. ","")</f>
        <v/>
      </c>
      <c r="T22" s="55" t="str">
        <f>IF(AND(K22&lt;&gt;"",I22=0,J22=""),"Укаите наличие показателя/иного показателя. ","")</f>
        <v/>
      </c>
    </row>
    <row r="23" spans="2:20" s="40" customFormat="1" ht="100.5" customHeight="1" x14ac:dyDescent="0.25">
      <c r="B23" s="39"/>
      <c r="C23" s="38">
        <v>12</v>
      </c>
      <c r="D23" s="119" t="s">
        <v>44</v>
      </c>
      <c r="E23" s="120"/>
      <c r="F23" s="120"/>
      <c r="G23" s="121"/>
      <c r="H23" s="63">
        <v>1</v>
      </c>
      <c r="I23" s="64">
        <v>0</v>
      </c>
      <c r="J23" s="62" t="s">
        <v>168</v>
      </c>
      <c r="K23" s="117" t="s">
        <v>152</v>
      </c>
      <c r="L23" s="118"/>
      <c r="M23" s="117" t="s">
        <v>169</v>
      </c>
      <c r="N23" s="118"/>
      <c r="O23" s="39"/>
      <c r="P23" s="53" t="e">
        <f t="shared" si="1"/>
        <v>#REF!</v>
      </c>
      <c r="Q23" s="54" t="e">
        <f>IF(AND(OR(#REF!&lt;&gt;"",I23=1),K23=""),"Укажите подтверждающие документы. ","")</f>
        <v>#REF!</v>
      </c>
      <c r="R23" s="55" t="e">
        <f>IF(AND(I23=1,#REF!&lt;&gt;""),"Удалите иной показатель. ","")</f>
        <v>#REF!</v>
      </c>
      <c r="S23" s="55" t="e">
        <f>IF(AND(I23=0,#REF!="",M23="",K23=""),"Показатель не заполнен. ","")</f>
        <v>#REF!</v>
      </c>
      <c r="T23" s="55" t="e">
        <f>IF(AND(K23&lt;&gt;"",I23=0,#REF!=""),"Укаите наличие показателя/иного показателя. ","")</f>
        <v>#REF!</v>
      </c>
    </row>
    <row r="24" spans="2:20" s="40" customFormat="1" ht="66" customHeight="1" x14ac:dyDescent="0.25">
      <c r="B24" s="39"/>
      <c r="C24" s="38">
        <v>13</v>
      </c>
      <c r="D24" s="119" t="s">
        <v>45</v>
      </c>
      <c r="E24" s="120"/>
      <c r="F24" s="120"/>
      <c r="G24" s="121"/>
      <c r="H24" s="63">
        <v>1</v>
      </c>
      <c r="I24" s="64">
        <v>0</v>
      </c>
      <c r="J24" s="66" t="s">
        <v>162</v>
      </c>
      <c r="K24" s="117" t="s">
        <v>152</v>
      </c>
      <c r="L24" s="118"/>
      <c r="M24" s="117" t="s">
        <v>183</v>
      </c>
      <c r="N24" s="118"/>
      <c r="O24" s="39"/>
      <c r="P24" s="53" t="str">
        <f t="shared" si="1"/>
        <v/>
      </c>
      <c r="Q24" s="54" t="str">
        <f t="shared" si="2"/>
        <v/>
      </c>
      <c r="R24" s="55" t="str">
        <f t="shared" si="3"/>
        <v/>
      </c>
      <c r="S24" s="55" t="str">
        <f t="shared" si="4"/>
        <v/>
      </c>
      <c r="T24" s="55" t="str">
        <f t="shared" si="5"/>
        <v/>
      </c>
    </row>
    <row r="25" spans="2:20" s="40" customFormat="1" ht="64.5" customHeight="1" x14ac:dyDescent="0.25">
      <c r="B25" s="39"/>
      <c r="C25" s="38">
        <v>14</v>
      </c>
      <c r="D25" s="119" t="s">
        <v>46</v>
      </c>
      <c r="E25" s="120"/>
      <c r="F25" s="120"/>
      <c r="G25" s="121"/>
      <c r="H25" s="63">
        <v>1</v>
      </c>
      <c r="I25" s="64">
        <v>0</v>
      </c>
      <c r="J25" s="66" t="s">
        <v>162</v>
      </c>
      <c r="K25" s="117" t="s">
        <v>152</v>
      </c>
      <c r="L25" s="118"/>
      <c r="M25" s="117" t="s">
        <v>183</v>
      </c>
      <c r="N25" s="118"/>
      <c r="O25" s="39"/>
      <c r="P25" s="53" t="str">
        <f t="shared" si="1"/>
        <v/>
      </c>
      <c r="Q25" s="54" t="str">
        <f t="shared" si="2"/>
        <v/>
      </c>
      <c r="R25" s="55" t="str">
        <f t="shared" si="3"/>
        <v/>
      </c>
      <c r="S25" s="55" t="str">
        <f t="shared" si="4"/>
        <v/>
      </c>
      <c r="T25" s="55" t="str">
        <f t="shared" si="5"/>
        <v/>
      </c>
    </row>
    <row r="26" spans="2:20" s="40" customFormat="1" ht="102" customHeight="1" x14ac:dyDescent="0.25">
      <c r="B26" s="39"/>
      <c r="C26" s="38">
        <v>15</v>
      </c>
      <c r="D26" s="119" t="s">
        <v>47</v>
      </c>
      <c r="E26" s="120"/>
      <c r="F26" s="120"/>
      <c r="G26" s="121"/>
      <c r="H26" s="63">
        <v>1</v>
      </c>
      <c r="I26" s="64">
        <v>0</v>
      </c>
      <c r="J26" s="66" t="s">
        <v>170</v>
      </c>
      <c r="K26" s="117" t="s">
        <v>152</v>
      </c>
      <c r="L26" s="118"/>
      <c r="M26" s="117" t="s">
        <v>171</v>
      </c>
      <c r="N26" s="118"/>
      <c r="O26" s="39"/>
      <c r="P26" s="53" t="str">
        <f t="shared" si="1"/>
        <v/>
      </c>
      <c r="Q26" s="54" t="str">
        <f t="shared" si="2"/>
        <v/>
      </c>
      <c r="R26" s="55" t="str">
        <f t="shared" si="3"/>
        <v/>
      </c>
      <c r="S26" s="55" t="str">
        <f t="shared" si="4"/>
        <v/>
      </c>
      <c r="T26" s="55" t="str">
        <f t="shared" si="5"/>
        <v/>
      </c>
    </row>
    <row r="27" spans="2:20" s="40" customFormat="1" ht="99" customHeight="1" x14ac:dyDescent="0.25">
      <c r="B27" s="39"/>
      <c r="C27" s="38">
        <v>16</v>
      </c>
      <c r="D27" s="119" t="s">
        <v>48</v>
      </c>
      <c r="E27" s="120"/>
      <c r="F27" s="120"/>
      <c r="G27" s="121"/>
      <c r="H27" s="63">
        <v>1</v>
      </c>
      <c r="I27" s="64">
        <v>0</v>
      </c>
      <c r="J27" s="62" t="s">
        <v>172</v>
      </c>
      <c r="K27" s="117" t="s">
        <v>152</v>
      </c>
      <c r="L27" s="118"/>
      <c r="M27" s="117" t="s">
        <v>171</v>
      </c>
      <c r="N27" s="118"/>
      <c r="O27" s="39"/>
      <c r="P27" s="53" t="str">
        <f t="shared" si="1"/>
        <v/>
      </c>
      <c r="Q27" s="54" t="str">
        <f t="shared" si="2"/>
        <v/>
      </c>
      <c r="R27" s="55" t="str">
        <f t="shared" si="3"/>
        <v/>
      </c>
      <c r="S27" s="55" t="str">
        <f t="shared" si="4"/>
        <v/>
      </c>
      <c r="T27" s="55" t="str">
        <f t="shared" si="5"/>
        <v/>
      </c>
    </row>
    <row r="28" spans="2:20" s="40" customFormat="1" ht="100.5" customHeight="1" x14ac:dyDescent="0.25">
      <c r="B28" s="39"/>
      <c r="C28" s="38">
        <v>17</v>
      </c>
      <c r="D28" s="119" t="s">
        <v>49</v>
      </c>
      <c r="E28" s="120"/>
      <c r="F28" s="120"/>
      <c r="G28" s="121"/>
      <c r="H28" s="63">
        <v>1</v>
      </c>
      <c r="I28" s="64">
        <v>0</v>
      </c>
      <c r="J28" s="66" t="s">
        <v>162</v>
      </c>
      <c r="K28" s="117" t="s">
        <v>152</v>
      </c>
      <c r="L28" s="118"/>
      <c r="M28" s="117" t="s">
        <v>171</v>
      </c>
      <c r="N28" s="118"/>
      <c r="O28" s="39"/>
      <c r="P28" s="53" t="str">
        <f t="shared" si="1"/>
        <v/>
      </c>
      <c r="Q28" s="54" t="str">
        <f t="shared" si="2"/>
        <v/>
      </c>
      <c r="R28" s="55" t="str">
        <f t="shared" si="3"/>
        <v/>
      </c>
      <c r="S28" s="55" t="str">
        <f t="shared" si="4"/>
        <v/>
      </c>
      <c r="T28" s="55" t="str">
        <f t="shared" si="5"/>
        <v/>
      </c>
    </row>
    <row r="29" spans="2:20" s="40" customFormat="1" ht="99" customHeight="1" x14ac:dyDescent="0.25">
      <c r="B29" s="39"/>
      <c r="C29" s="38">
        <v>18</v>
      </c>
      <c r="D29" s="119" t="s">
        <v>50</v>
      </c>
      <c r="E29" s="120"/>
      <c r="F29" s="120"/>
      <c r="G29" s="121"/>
      <c r="H29" s="63">
        <v>1</v>
      </c>
      <c r="I29" s="64">
        <v>0</v>
      </c>
      <c r="J29" s="66" t="s">
        <v>162</v>
      </c>
      <c r="K29" s="117" t="s">
        <v>152</v>
      </c>
      <c r="L29" s="118"/>
      <c r="M29" s="117" t="s">
        <v>171</v>
      </c>
      <c r="N29" s="118"/>
      <c r="O29" s="39"/>
      <c r="P29" s="53" t="str">
        <f t="shared" si="1"/>
        <v/>
      </c>
      <c r="Q29" s="54" t="str">
        <f t="shared" si="2"/>
        <v/>
      </c>
      <c r="R29" s="55" t="str">
        <f t="shared" si="3"/>
        <v/>
      </c>
      <c r="S29" s="55" t="str">
        <f t="shared" si="4"/>
        <v/>
      </c>
      <c r="T29" s="55" t="str">
        <f t="shared" si="5"/>
        <v/>
      </c>
    </row>
    <row r="30" spans="2:20" s="40" customFormat="1" ht="132.75" customHeight="1" x14ac:dyDescent="0.25">
      <c r="B30" s="39"/>
      <c r="C30" s="38">
        <v>19</v>
      </c>
      <c r="D30" s="119" t="s">
        <v>51</v>
      </c>
      <c r="E30" s="120"/>
      <c r="F30" s="120"/>
      <c r="G30" s="121"/>
      <c r="H30" s="63">
        <v>1</v>
      </c>
      <c r="I30" s="64">
        <v>0</v>
      </c>
      <c r="J30" s="66" t="s">
        <v>162</v>
      </c>
      <c r="K30" s="117" t="s">
        <v>152</v>
      </c>
      <c r="L30" s="118"/>
      <c r="M30" s="117" t="s">
        <v>176</v>
      </c>
      <c r="N30" s="118"/>
      <c r="O30" s="39"/>
      <c r="P30" s="53" t="str">
        <f t="shared" si="1"/>
        <v/>
      </c>
      <c r="Q30" s="54" t="str">
        <f t="shared" si="2"/>
        <v/>
      </c>
      <c r="R30" s="55" t="str">
        <f t="shared" si="3"/>
        <v/>
      </c>
      <c r="S30" s="55" t="str">
        <f t="shared" si="4"/>
        <v/>
      </c>
      <c r="T30" s="55" t="str">
        <f t="shared" si="5"/>
        <v/>
      </c>
    </row>
    <row r="31" spans="2:20" s="40" customFormat="1" ht="99.75" customHeight="1" x14ac:dyDescent="0.25">
      <c r="B31" s="39"/>
      <c r="C31" s="38">
        <v>20</v>
      </c>
      <c r="D31" s="119" t="s">
        <v>52</v>
      </c>
      <c r="E31" s="120"/>
      <c r="F31" s="120"/>
      <c r="G31" s="121"/>
      <c r="H31" s="63">
        <v>1</v>
      </c>
      <c r="I31" s="64">
        <v>0</v>
      </c>
      <c r="J31" s="66" t="s">
        <v>162</v>
      </c>
      <c r="K31" s="117" t="s">
        <v>152</v>
      </c>
      <c r="L31" s="118"/>
      <c r="M31" s="117" t="s">
        <v>177</v>
      </c>
      <c r="N31" s="118"/>
      <c r="O31" s="39"/>
      <c r="P31" s="53" t="str">
        <f t="shared" si="1"/>
        <v/>
      </c>
      <c r="Q31" s="54" t="str">
        <f t="shared" si="2"/>
        <v/>
      </c>
      <c r="R31" s="55" t="str">
        <f t="shared" si="3"/>
        <v/>
      </c>
      <c r="S31" s="55" t="str">
        <f t="shared" si="4"/>
        <v/>
      </c>
      <c r="T31" s="55" t="str">
        <f t="shared" si="5"/>
        <v/>
      </c>
    </row>
    <row r="32" spans="2:20" s="40" customFormat="1" ht="98.25" customHeight="1" x14ac:dyDescent="0.25">
      <c r="B32" s="39"/>
      <c r="C32" s="38">
        <v>21</v>
      </c>
      <c r="D32" s="119" t="s">
        <v>53</v>
      </c>
      <c r="E32" s="120"/>
      <c r="F32" s="120"/>
      <c r="G32" s="121"/>
      <c r="H32" s="65" t="s">
        <v>54</v>
      </c>
      <c r="I32" s="64">
        <v>0</v>
      </c>
      <c r="J32" s="66" t="s">
        <v>173</v>
      </c>
      <c r="K32" s="117" t="s">
        <v>152</v>
      </c>
      <c r="L32" s="118"/>
      <c r="M32" s="117" t="s">
        <v>184</v>
      </c>
      <c r="N32" s="118"/>
      <c r="O32" s="39"/>
      <c r="P32" s="53" t="str">
        <f t="shared" si="1"/>
        <v/>
      </c>
      <c r="Q32" s="54" t="str">
        <f t="shared" si="2"/>
        <v/>
      </c>
      <c r="R32" s="55" t="str">
        <f t="shared" si="3"/>
        <v/>
      </c>
      <c r="S32" s="55" t="str">
        <f t="shared" si="4"/>
        <v/>
      </c>
      <c r="T32" s="55" t="str">
        <f t="shared" si="5"/>
        <v/>
      </c>
    </row>
    <row r="33" spans="2:20" s="40" customFormat="1" ht="99.75" customHeight="1" x14ac:dyDescent="0.25">
      <c r="B33" s="39"/>
      <c r="C33" s="38">
        <v>22</v>
      </c>
      <c r="D33" s="119" t="s">
        <v>55</v>
      </c>
      <c r="E33" s="120"/>
      <c r="F33" s="120"/>
      <c r="G33" s="121"/>
      <c r="H33" s="63">
        <v>0.5</v>
      </c>
      <c r="I33" s="64">
        <v>0</v>
      </c>
      <c r="J33" s="66" t="s">
        <v>174</v>
      </c>
      <c r="K33" s="117" t="s">
        <v>152</v>
      </c>
      <c r="L33" s="118"/>
      <c r="M33" s="117" t="s">
        <v>185</v>
      </c>
      <c r="N33" s="118"/>
      <c r="O33" s="39"/>
      <c r="P33" s="53" t="str">
        <f t="shared" si="1"/>
        <v/>
      </c>
      <c r="Q33" s="54" t="str">
        <f t="shared" si="2"/>
        <v/>
      </c>
      <c r="R33" s="55" t="str">
        <f t="shared" si="3"/>
        <v/>
      </c>
      <c r="S33" s="55" t="str">
        <f t="shared" si="4"/>
        <v/>
      </c>
      <c r="T33" s="55" t="str">
        <f t="shared" si="5"/>
        <v/>
      </c>
    </row>
    <row r="34" spans="2:20" s="40" customFormat="1" ht="135.75" customHeight="1" x14ac:dyDescent="0.25">
      <c r="B34" s="39"/>
      <c r="C34" s="38">
        <v>23</v>
      </c>
      <c r="D34" s="119" t="s">
        <v>56</v>
      </c>
      <c r="E34" s="120"/>
      <c r="F34" s="120"/>
      <c r="G34" s="121"/>
      <c r="H34" s="63">
        <v>0.47</v>
      </c>
      <c r="I34" s="64">
        <v>0</v>
      </c>
      <c r="J34" s="66" t="s">
        <v>175</v>
      </c>
      <c r="K34" s="117" t="s">
        <v>152</v>
      </c>
      <c r="L34" s="118"/>
      <c r="M34" s="117" t="s">
        <v>186</v>
      </c>
      <c r="N34" s="118"/>
      <c r="O34" s="39"/>
      <c r="P34" s="53" t="str">
        <f t="shared" si="1"/>
        <v/>
      </c>
      <c r="Q34" s="54" t="str">
        <f t="shared" si="2"/>
        <v/>
      </c>
      <c r="R34" s="55" t="str">
        <f t="shared" si="3"/>
        <v/>
      </c>
      <c r="S34" s="55" t="str">
        <f t="shared" si="4"/>
        <v/>
      </c>
      <c r="T34" s="55" t="str">
        <f t="shared" si="5"/>
        <v/>
      </c>
    </row>
    <row r="35" spans="2:20" ht="13.9" customHeight="1" x14ac:dyDescent="0.25">
      <c r="B35" s="36"/>
      <c r="C35" s="36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2:20" ht="13.9" customHeight="1" x14ac:dyDescent="0.25">
      <c r="B36" s="36"/>
      <c r="C36" s="36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2:20" s="42" customFormat="1" ht="15.6" customHeight="1" x14ac:dyDescent="0.25">
      <c r="C37" s="4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2:20" ht="83.25" customHeight="1" x14ac:dyDescent="0.25">
      <c r="D38" s="113" t="s">
        <v>10</v>
      </c>
      <c r="E38" s="113"/>
      <c r="F38" s="114" t="s">
        <v>140</v>
      </c>
      <c r="G38" s="115"/>
      <c r="H38" s="115"/>
      <c r="I38" s="113" t="s">
        <v>11</v>
      </c>
      <c r="J38" s="113"/>
      <c r="K38" s="45"/>
      <c r="L38" s="116" t="s">
        <v>12</v>
      </c>
      <c r="M38" s="116"/>
    </row>
  </sheetData>
  <sheetProtection algorithmName="SHA-512" hashValue="ms+HRubGQtik9a+mwPVbYk/iBw7CyW1kGcizcF/LoBF9fe8wmJknGHY80jcjjxRlXpy2prdsZSbiiiV0GF98Ww==" saltValue="HmnO3wN7xkYH2mFuPMflew==" spinCount="100000" sheet="1" scenarios="1" formatCells="0" formatColumns="0" formatRows="0" insertColumns="0" insertRows="0" insertHyperlinks="0" deleteColumns="0" deleteRows="0"/>
  <mergeCells count="83">
    <mergeCell ref="Q11:T11"/>
    <mergeCell ref="K19:L19"/>
    <mergeCell ref="K18:L18"/>
    <mergeCell ref="K17:L17"/>
    <mergeCell ref="K16:L16"/>
    <mergeCell ref="K15:L15"/>
    <mergeCell ref="M19:N19"/>
    <mergeCell ref="M12:N12"/>
    <mergeCell ref="K12:L12"/>
    <mergeCell ref="M11:N11"/>
    <mergeCell ref="K24:L24"/>
    <mergeCell ref="K23:L23"/>
    <mergeCell ref="K22:L22"/>
    <mergeCell ref="K21:L21"/>
    <mergeCell ref="K20:L20"/>
    <mergeCell ref="K29:L29"/>
    <mergeCell ref="K28:L28"/>
    <mergeCell ref="K27:L27"/>
    <mergeCell ref="K26:L26"/>
    <mergeCell ref="K25:L25"/>
    <mergeCell ref="M34:N34"/>
    <mergeCell ref="K33:L33"/>
    <mergeCell ref="K32:L32"/>
    <mergeCell ref="K31:L31"/>
    <mergeCell ref="K30:L30"/>
    <mergeCell ref="M29:N29"/>
    <mergeCell ref="M30:N30"/>
    <mergeCell ref="M31:N31"/>
    <mergeCell ref="M32:N32"/>
    <mergeCell ref="M33:N33"/>
    <mergeCell ref="M24:N24"/>
    <mergeCell ref="M25:N25"/>
    <mergeCell ref="M26:N26"/>
    <mergeCell ref="M27:N27"/>
    <mergeCell ref="M28:N28"/>
    <mergeCell ref="M22:N22"/>
    <mergeCell ref="M23:N23"/>
    <mergeCell ref="M14:N14"/>
    <mergeCell ref="M15:N15"/>
    <mergeCell ref="M16:N16"/>
    <mergeCell ref="M17:N17"/>
    <mergeCell ref="M18:N18"/>
    <mergeCell ref="M20:N20"/>
    <mergeCell ref="D32:G32"/>
    <mergeCell ref="D33:G33"/>
    <mergeCell ref="D34:G34"/>
    <mergeCell ref="D26:G26"/>
    <mergeCell ref="D27:G27"/>
    <mergeCell ref="D28:G28"/>
    <mergeCell ref="D29:G29"/>
    <mergeCell ref="D30:G30"/>
    <mergeCell ref="D22:G22"/>
    <mergeCell ref="D23:G23"/>
    <mergeCell ref="D24:G24"/>
    <mergeCell ref="D25:G25"/>
    <mergeCell ref="D31:G31"/>
    <mergeCell ref="D11:G11"/>
    <mergeCell ref="D12:G12"/>
    <mergeCell ref="K11:L11"/>
    <mergeCell ref="D21:G21"/>
    <mergeCell ref="M21:N21"/>
    <mergeCell ref="C2:O2"/>
    <mergeCell ref="E6:H6"/>
    <mergeCell ref="E8:H8"/>
    <mergeCell ref="I8:L8"/>
    <mergeCell ref="E10:M10"/>
    <mergeCell ref="B4:O4"/>
    <mergeCell ref="D38:E38"/>
    <mergeCell ref="F38:H38"/>
    <mergeCell ref="I38:J38"/>
    <mergeCell ref="L38:M38"/>
    <mergeCell ref="M13:N13"/>
    <mergeCell ref="D14:G14"/>
    <mergeCell ref="K13:L13"/>
    <mergeCell ref="K14:L14"/>
    <mergeCell ref="K34:L34"/>
    <mergeCell ref="D15:G15"/>
    <mergeCell ref="D16:G16"/>
    <mergeCell ref="D17:G17"/>
    <mergeCell ref="D18:G18"/>
    <mergeCell ref="D20:G20"/>
    <mergeCell ref="D19:G19"/>
    <mergeCell ref="D13:G13"/>
  </mergeCells>
  <pageMargins left="0.7" right="0.7" top="0.75" bottom="0.75" header="0.3" footer="0.3"/>
  <pageSetup paperSize="9" scale="61" orientation="landscape" r:id="rId1"/>
  <rowBreaks count="1" manualBreakCount="1">
    <brk id="22" max="13" man="1"/>
  </rowBreaks>
  <colBreaks count="2" manualBreakCount="2">
    <brk id="14" max="37" man="1"/>
    <brk id="15" max="37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ФЛК!$H$1:$H$2</xm:f>
          </x14:formula1>
          <xm:sqref>I12:I34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B2" sqref="B2"/>
    </sheetView>
  </sheetViews>
  <sheetFormatPr defaultRowHeight="15" x14ac:dyDescent="0.25"/>
  <cols>
    <col min="2" max="2" width="118.85546875" customWidth="1"/>
  </cols>
  <sheetData>
    <row r="1" spans="1:5" ht="46.5" customHeight="1" x14ac:dyDescent="0.25">
      <c r="A1" s="26"/>
      <c r="B1" s="30" t="s">
        <v>121</v>
      </c>
    </row>
    <row r="2" spans="1:5" x14ac:dyDescent="0.25">
      <c r="B2" s="23" t="s">
        <v>57</v>
      </c>
    </row>
    <row r="3" spans="1:5" ht="30" x14ac:dyDescent="0.25">
      <c r="B3" s="24" t="s">
        <v>99</v>
      </c>
    </row>
    <row r="4" spans="1:5" ht="34.15" customHeight="1" x14ac:dyDescent="0.25">
      <c r="B4" s="24" t="s">
        <v>98</v>
      </c>
    </row>
    <row r="5" spans="1:5" ht="45" customHeight="1" x14ac:dyDescent="0.25">
      <c r="B5" s="29" t="s">
        <v>122</v>
      </c>
    </row>
    <row r="6" spans="1:5" ht="30" x14ac:dyDescent="0.25">
      <c r="B6" s="24" t="s">
        <v>100</v>
      </c>
    </row>
    <row r="7" spans="1:5" x14ac:dyDescent="0.25">
      <c r="B7" s="25"/>
    </row>
    <row r="8" spans="1:5" x14ac:dyDescent="0.25">
      <c r="B8" s="23" t="s">
        <v>58</v>
      </c>
    </row>
    <row r="9" spans="1:5" ht="30" x14ac:dyDescent="0.25">
      <c r="B9" s="24" t="s">
        <v>101</v>
      </c>
    </row>
    <row r="10" spans="1:5" ht="75" x14ac:dyDescent="0.25">
      <c r="B10" s="24" t="s">
        <v>107</v>
      </c>
    </row>
    <row r="11" spans="1:5" ht="45" x14ac:dyDescent="0.25">
      <c r="B11" s="29" t="s">
        <v>123</v>
      </c>
    </row>
    <row r="12" spans="1:5" ht="30" x14ac:dyDescent="0.25">
      <c r="B12" s="24" t="s">
        <v>102</v>
      </c>
    </row>
    <row r="13" spans="1:5" x14ac:dyDescent="0.25">
      <c r="B13" s="25"/>
    </row>
    <row r="14" spans="1:5" x14ac:dyDescent="0.25">
      <c r="B14" s="23" t="s">
        <v>68</v>
      </c>
    </row>
    <row r="15" spans="1:5" ht="30" x14ac:dyDescent="0.25">
      <c r="B15" s="24" t="s">
        <v>101</v>
      </c>
    </row>
    <row r="16" spans="1:5" ht="33.6" customHeight="1" x14ac:dyDescent="0.25">
      <c r="B16" s="24" t="s">
        <v>103</v>
      </c>
      <c r="E16" s="24"/>
    </row>
    <row r="17" spans="2:5" ht="45" x14ac:dyDescent="0.25">
      <c r="B17" s="24" t="s">
        <v>104</v>
      </c>
      <c r="E17" s="24"/>
    </row>
    <row r="18" spans="2:5" ht="45" x14ac:dyDescent="0.25">
      <c r="B18" s="29" t="s">
        <v>124</v>
      </c>
      <c r="E18" s="24"/>
    </row>
    <row r="19" spans="2:5" ht="30" x14ac:dyDescent="0.25">
      <c r="B19" s="24" t="s">
        <v>110</v>
      </c>
      <c r="E19" s="24"/>
    </row>
    <row r="20" spans="2:5" x14ac:dyDescent="0.25">
      <c r="B20" s="25"/>
      <c r="E20" s="24"/>
    </row>
    <row r="21" spans="2:5" x14ac:dyDescent="0.25">
      <c r="B21" s="23" t="s">
        <v>75</v>
      </c>
    </row>
    <row r="22" spans="2:5" ht="30" x14ac:dyDescent="0.25">
      <c r="B22" s="24" t="s">
        <v>101</v>
      </c>
    </row>
    <row r="23" spans="2:5" ht="30" x14ac:dyDescent="0.25">
      <c r="B23" s="24" t="s">
        <v>105</v>
      </c>
    </row>
    <row r="24" spans="2:5" ht="30" x14ac:dyDescent="0.25">
      <c r="B24" s="24" t="s">
        <v>106</v>
      </c>
    </row>
    <row r="25" spans="2:5" ht="45" x14ac:dyDescent="0.25">
      <c r="B25" s="29" t="s">
        <v>125</v>
      </c>
    </row>
    <row r="27" spans="2:5" x14ac:dyDescent="0.25">
      <c r="B27" s="23" t="s">
        <v>77</v>
      </c>
    </row>
    <row r="28" spans="2:5" ht="30" x14ac:dyDescent="0.25">
      <c r="B28" s="24" t="s">
        <v>101</v>
      </c>
    </row>
    <row r="29" spans="2:5" ht="45" x14ac:dyDescent="0.25">
      <c r="B29" s="24" t="s">
        <v>108</v>
      </c>
    </row>
    <row r="30" spans="2:5" ht="45" x14ac:dyDescent="0.25">
      <c r="B30" s="29" t="s">
        <v>126</v>
      </c>
    </row>
    <row r="31" spans="2:5" ht="30" x14ac:dyDescent="0.25">
      <c r="B31" s="24" t="s">
        <v>109</v>
      </c>
    </row>
    <row r="32" spans="2:5" x14ac:dyDescent="0.25">
      <c r="B32" s="25"/>
    </row>
    <row r="33" spans="2:2" x14ac:dyDescent="0.25">
      <c r="B33" s="23" t="s">
        <v>83</v>
      </c>
    </row>
    <row r="34" spans="2:2" ht="30" x14ac:dyDescent="0.25">
      <c r="B34" s="24" t="s">
        <v>99</v>
      </c>
    </row>
    <row r="35" spans="2:2" ht="30" x14ac:dyDescent="0.25">
      <c r="B35" s="24" t="s">
        <v>111</v>
      </c>
    </row>
    <row r="36" spans="2:2" ht="60" x14ac:dyDescent="0.25">
      <c r="B36" s="24" t="s">
        <v>112</v>
      </c>
    </row>
    <row r="37" spans="2:2" ht="30" x14ac:dyDescent="0.25">
      <c r="B37" s="24" t="s">
        <v>113</v>
      </c>
    </row>
    <row r="38" spans="2:2" ht="30" x14ac:dyDescent="0.25">
      <c r="B38" s="24" t="s">
        <v>114</v>
      </c>
    </row>
    <row r="39" spans="2:2" x14ac:dyDescent="0.25">
      <c r="B39" s="24"/>
    </row>
    <row r="40" spans="2:2" x14ac:dyDescent="0.25">
      <c r="B40" s="27" t="s">
        <v>91</v>
      </c>
    </row>
    <row r="41" spans="2:2" ht="30" x14ac:dyDescent="0.25">
      <c r="B41" s="24" t="s">
        <v>101</v>
      </c>
    </row>
    <row r="42" spans="2:2" x14ac:dyDescent="0.25">
      <c r="B42" s="24" t="s">
        <v>115</v>
      </c>
    </row>
    <row r="43" spans="2:2" ht="60" x14ac:dyDescent="0.25">
      <c r="B43" s="24" t="s">
        <v>117</v>
      </c>
    </row>
    <row r="44" spans="2:2" ht="30" x14ac:dyDescent="0.25">
      <c r="B44" s="24" t="s">
        <v>118</v>
      </c>
    </row>
    <row r="45" spans="2:2" ht="30" x14ac:dyDescent="0.25">
      <c r="B45" s="24" t="s">
        <v>116</v>
      </c>
    </row>
    <row r="46" spans="2:2" ht="60" x14ac:dyDescent="0.25">
      <c r="B46" s="24" t="s">
        <v>119</v>
      </c>
    </row>
    <row r="47" spans="2:2" ht="45" x14ac:dyDescent="0.25">
      <c r="B47" s="29" t="s">
        <v>127</v>
      </c>
    </row>
    <row r="48" spans="2:2" ht="30" x14ac:dyDescent="0.25">
      <c r="B48" s="24" t="s">
        <v>120</v>
      </c>
    </row>
  </sheetData>
  <sheetProtection algorithmName="SHA-512" hashValue="ms+HRubGQtik9a+mwPVbYk/iBw7CyW1kGcizcF/LoBF9fe8wmJknGHY80jcjjxRlXpy2prdsZSbiiiV0GF98Ww==" saltValue="HmnO3wN7xkYH2mFuPMflew==" spinCount="100000" sheet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13" workbookViewId="0">
      <selection activeCell="D19" sqref="D19"/>
    </sheetView>
  </sheetViews>
  <sheetFormatPr defaultColWidth="9.140625" defaultRowHeight="15" x14ac:dyDescent="0.25"/>
  <cols>
    <col min="1" max="1" width="41" style="16" customWidth="1"/>
    <col min="2" max="2" width="6.28515625" style="16" hidden="1" customWidth="1"/>
    <col min="3" max="3" width="10.28515625" style="16" hidden="1" customWidth="1"/>
    <col min="4" max="4" width="112.28515625" style="25" customWidth="1"/>
    <col min="5" max="7" width="9.140625" style="16"/>
    <col min="8" max="8" width="0" style="16" hidden="1" customWidth="1"/>
    <col min="9" max="16384" width="9.140625" style="16"/>
  </cols>
  <sheetData>
    <row r="1" spans="1:8" x14ac:dyDescent="0.25">
      <c r="H1" s="47">
        <v>0</v>
      </c>
    </row>
    <row r="2" spans="1:8" x14ac:dyDescent="0.25">
      <c r="A2" s="17" t="s">
        <v>59</v>
      </c>
      <c r="B2" s="18" t="s">
        <v>60</v>
      </c>
      <c r="C2" s="18"/>
      <c r="D2" s="22" t="s">
        <v>61</v>
      </c>
      <c r="H2" s="47">
        <v>1</v>
      </c>
    </row>
    <row r="3" spans="1:8" x14ac:dyDescent="0.25">
      <c r="A3" s="20"/>
      <c r="B3" s="19"/>
      <c r="C3"/>
      <c r="D3" s="23" t="s">
        <v>57</v>
      </c>
      <c r="H3" s="47"/>
    </row>
    <row r="4" spans="1:8" x14ac:dyDescent="0.25">
      <c r="A4" s="20"/>
      <c r="B4" s="21"/>
      <c r="C4" s="21"/>
      <c r="D4" s="24" t="s">
        <v>62</v>
      </c>
      <c r="H4" s="47"/>
    </row>
    <row r="5" spans="1:8" x14ac:dyDescent="0.25">
      <c r="A5" s="20" t="str">
        <f>IF(AND(РЦТ!D12&lt;&gt;"",РЦТ!H12=""),"Укажите подтверждающие документы. ","")</f>
        <v/>
      </c>
      <c r="B5" s="21"/>
      <c r="C5" s="21"/>
      <c r="D5" s="24" t="s">
        <v>63</v>
      </c>
      <c r="H5" s="47"/>
    </row>
    <row r="6" spans="1:8" x14ac:dyDescent="0.25">
      <c r="A6" s="20" t="str">
        <f>IF(AND(РЦТ!D12="",РЦТ!L12="",РЦТ!H12=""),"Показатель не заполнен. ","")</f>
        <v/>
      </c>
      <c r="B6" s="21"/>
      <c r="C6" s="21"/>
      <c r="D6" s="24" t="s">
        <v>64</v>
      </c>
    </row>
    <row r="7" spans="1:8" x14ac:dyDescent="0.25">
      <c r="A7" s="20" t="str">
        <f>IF(AND(РЦТ!H12&lt;&gt;"",РЦТ!D12=""),"Укажите ФИО и должность РЦТ. ","")</f>
        <v/>
      </c>
      <c r="B7" s="21"/>
      <c r="C7" s="21"/>
      <c r="D7" s="24" t="s">
        <v>129</v>
      </c>
    </row>
    <row r="8" spans="1:8" x14ac:dyDescent="0.25">
      <c r="A8" s="20"/>
    </row>
    <row r="9" spans="1:8" x14ac:dyDescent="0.25">
      <c r="A9" s="20"/>
      <c r="C9"/>
      <c r="D9" s="23" t="s">
        <v>58</v>
      </c>
    </row>
    <row r="10" spans="1:8" x14ac:dyDescent="0.25">
      <c r="A10" s="20"/>
      <c r="B10" s="21"/>
      <c r="C10" s="21"/>
      <c r="D10" s="24" t="s">
        <v>65</v>
      </c>
    </row>
    <row r="11" spans="1:8" x14ac:dyDescent="0.25">
      <c r="A11" s="20" t="str">
        <f>IF(AND(Команда!D12&lt;&gt;"",Команда!H12=""),"Укажите подтверждающие документы. ","")</f>
        <v/>
      </c>
      <c r="D11" s="24" t="s">
        <v>66</v>
      </c>
    </row>
    <row r="12" spans="1:8" x14ac:dyDescent="0.25">
      <c r="A12" s="20" t="str">
        <f>IF(AND(Команда!D12="",Команда!L12="",Команда!H12=""),"Показатель не заполнен. ","")</f>
        <v/>
      </c>
      <c r="D12" s="24" t="s">
        <v>67</v>
      </c>
    </row>
    <row r="13" spans="1:8" x14ac:dyDescent="0.25">
      <c r="A13" s="20" t="str">
        <f>IF(AND(Команда!H12&lt;&gt;"",Команда!D12=""),"Укажите команду. ","")</f>
        <v/>
      </c>
      <c r="B13" s="21"/>
      <c r="C13" s="21"/>
      <c r="D13" s="24" t="s">
        <v>130</v>
      </c>
    </row>
    <row r="14" spans="1:8" x14ac:dyDescent="0.25">
      <c r="A14" s="20"/>
    </row>
    <row r="15" spans="1:8" x14ac:dyDescent="0.25">
      <c r="A15" s="20"/>
      <c r="D15" s="23" t="s">
        <v>68</v>
      </c>
    </row>
    <row r="16" spans="1:8" ht="16.5" customHeight="1" x14ac:dyDescent="0.25">
      <c r="A16" s="20"/>
      <c r="D16" s="24" t="s">
        <v>69</v>
      </c>
    </row>
    <row r="17" spans="1:8" x14ac:dyDescent="0.25">
      <c r="A17" s="20"/>
      <c r="D17" s="24" t="s">
        <v>71</v>
      </c>
    </row>
    <row r="18" spans="1:8" x14ac:dyDescent="0.25">
      <c r="A18" s="20" t="str">
        <f>IF(AND(Стратегия!E12=1,Стратегия!H12=""),"Укажите подтверждающие документы по отдельной стратегии АПК. ","")</f>
        <v/>
      </c>
      <c r="D18" s="24" t="s">
        <v>72</v>
      </c>
    </row>
    <row r="19" spans="1:8" ht="30" x14ac:dyDescent="0.25">
      <c r="A19" s="20" t="str">
        <f>IF(AND(Стратегия!E14=1,Стратегия!H14=""),"Укажите подтверждающие документы по стратегии АПК как часть региональной стратегии. ","")</f>
        <v/>
      </c>
      <c r="D19" s="24" t="s">
        <v>73</v>
      </c>
    </row>
    <row r="20" spans="1:8" x14ac:dyDescent="0.25">
      <c r="A20" s="20" t="str">
        <f>IF(AND(Стратегия!H12&lt;&gt;"",Стратегия!E12=0),"Отметьте наличие отдельной стратегии АПК. ","")</f>
        <v/>
      </c>
      <c r="B20" s="21"/>
      <c r="C20" s="21"/>
      <c r="D20" s="24" t="s">
        <v>133</v>
      </c>
    </row>
    <row r="21" spans="1:8" ht="30" x14ac:dyDescent="0.25">
      <c r="A21" s="20" t="str">
        <f>IF(AND(Стратегия!H14&lt;&gt;"",Стратегия!E14=0),"Отметьте наличие стратегии АПК как части региональной стратегии. ","")</f>
        <v/>
      </c>
      <c r="B21" s="21"/>
      <c r="C21" s="21"/>
      <c r="D21" s="24" t="s">
        <v>132</v>
      </c>
    </row>
    <row r="22" spans="1:8" ht="30" x14ac:dyDescent="0.25">
      <c r="A22" s="20" t="str">
        <f>IF(AND(Стратегия!E12=0,Стратегия!E14=0,Стратегия!L12="",Стратегия!H12="",Стратегия!H14=""),"Показатель не заполнен. ","")</f>
        <v/>
      </c>
      <c r="D22" s="24" t="s">
        <v>74</v>
      </c>
    </row>
    <row r="23" spans="1:8" x14ac:dyDescent="0.25">
      <c r="A23" s="20"/>
      <c r="G23" s="47"/>
      <c r="H23" s="47"/>
    </row>
    <row r="24" spans="1:8" x14ac:dyDescent="0.25">
      <c r="A24" s="20"/>
      <c r="D24" s="23" t="s">
        <v>75</v>
      </c>
      <c r="G24" s="47"/>
      <c r="H24" s="47"/>
    </row>
    <row r="25" spans="1:8" x14ac:dyDescent="0.25">
      <c r="A25" s="20"/>
      <c r="D25" s="24" t="s">
        <v>78</v>
      </c>
      <c r="G25" s="47"/>
      <c r="H25" s="47"/>
    </row>
    <row r="26" spans="1:8" x14ac:dyDescent="0.25">
      <c r="A26" s="20"/>
      <c r="D26" s="24" t="s">
        <v>76</v>
      </c>
      <c r="G26" s="47"/>
      <c r="H26" s="47"/>
    </row>
    <row r="27" spans="1:8" ht="30" x14ac:dyDescent="0.25">
      <c r="A27" s="20" t="str">
        <f>IF(AND(OR('Цели и задачи'!E12=1,'Цели и задачи'!I12=1),'Цели и задачи'!L12=""),"Укажите подтверждающие документы. ","")</f>
        <v/>
      </c>
      <c r="D27" s="24" t="s">
        <v>128</v>
      </c>
    </row>
    <row r="28" spans="1:8" ht="30" x14ac:dyDescent="0.25">
      <c r="A28" s="20" t="str">
        <f>IF(AND('Цели и задачи'!L12&lt;&gt;"",'Цели и задачи'!E12=0,'Цели и задачи'!I12=0),"Отметьте сформулированы цели и/или Поставлены задачи. ","")</f>
        <v/>
      </c>
      <c r="B28" s="21"/>
      <c r="C28" s="21"/>
      <c r="D28" s="24" t="s">
        <v>134</v>
      </c>
    </row>
    <row r="29" spans="1:8" x14ac:dyDescent="0.25">
      <c r="A29" s="20"/>
    </row>
    <row r="30" spans="1:8" x14ac:dyDescent="0.25">
      <c r="A30" s="20"/>
      <c r="D30" s="23" t="s">
        <v>77</v>
      </c>
    </row>
    <row r="31" spans="1:8" ht="30" x14ac:dyDescent="0.25">
      <c r="A31" s="20"/>
      <c r="D31" s="24" t="s">
        <v>79</v>
      </c>
    </row>
    <row r="32" spans="1:8" ht="30" x14ac:dyDescent="0.25">
      <c r="A32" s="20" t="str">
        <f>IF(AND(План!D12&lt;&gt;"",План!H12=""),"Укажите подтверждающие документы. ","")</f>
        <v/>
      </c>
      <c r="D32" s="24" t="s">
        <v>80</v>
      </c>
    </row>
    <row r="33" spans="1:4" x14ac:dyDescent="0.25">
      <c r="A33" s="20" t="str">
        <f>IF(AND(План!D12="",План!L12="",План!H12=""),"Показатель не заполнен. ","")</f>
        <v/>
      </c>
      <c r="D33" s="24" t="s">
        <v>81</v>
      </c>
    </row>
    <row r="34" spans="1:4" ht="30" x14ac:dyDescent="0.25">
      <c r="A34" s="20" t="str">
        <f>IF(AND(План!H12&lt;&gt;"",План!D12=""),"Укажите наименование плана («дорожной карты») ЦТ. ","")</f>
        <v/>
      </c>
      <c r="B34" s="21"/>
      <c r="C34" s="21"/>
      <c r="D34" s="24" t="s">
        <v>131</v>
      </c>
    </row>
    <row r="35" spans="1:4" x14ac:dyDescent="0.25">
      <c r="A35" s="20"/>
    </row>
    <row r="36" spans="1:4" x14ac:dyDescent="0.25">
      <c r="A36" s="20"/>
      <c r="D36" s="23" t="s">
        <v>83</v>
      </c>
    </row>
    <row r="37" spans="1:4" ht="30" x14ac:dyDescent="0.25">
      <c r="A37" s="20"/>
      <c r="D37" s="24" t="s">
        <v>84</v>
      </c>
    </row>
    <row r="38" spans="1:4" ht="30" x14ac:dyDescent="0.25">
      <c r="A38" s="20"/>
      <c r="D38" s="24" t="s">
        <v>85</v>
      </c>
    </row>
    <row r="39" spans="1:4" x14ac:dyDescent="0.25">
      <c r="A39" s="20"/>
      <c r="D39" s="24" t="s">
        <v>86</v>
      </c>
    </row>
    <row r="40" spans="1:4" x14ac:dyDescent="0.25">
      <c r="A40" s="20"/>
      <c r="D40" s="24" t="s">
        <v>87</v>
      </c>
    </row>
    <row r="41" spans="1:4" ht="30" x14ac:dyDescent="0.25">
      <c r="A41" s="20" t="str">
        <f>IF(AND(Господдержка!E12=1,Господдержка!H12=""),"Укажите подтверждающую ссылку по наличию раздела о мерах господдержки. ","")</f>
        <v/>
      </c>
      <c r="D41" s="24" t="s">
        <v>88</v>
      </c>
    </row>
    <row r="42" spans="1:4" x14ac:dyDescent="0.25">
      <c r="A42" s="20" t="str">
        <f>IF(AND(Господдержка!E14=1,Господдержка!H14=""),"Укажите подтверждающую ссылку по наличию перечня мерах господдержки. ","")</f>
        <v/>
      </c>
      <c r="D42" s="24" t="s">
        <v>89</v>
      </c>
    </row>
    <row r="43" spans="1:4" ht="30" x14ac:dyDescent="0.25">
      <c r="A43" s="20" t="str">
        <f>IF(AND(Господдержка!H12&lt;&gt;"",Господдержка!E12=0),"Укажите наличие раздела о мерах господдержки. ","")</f>
        <v/>
      </c>
      <c r="B43" s="21"/>
      <c r="C43" s="21"/>
      <c r="D43" s="24" t="s">
        <v>135</v>
      </c>
    </row>
    <row r="44" spans="1:4" x14ac:dyDescent="0.25">
      <c r="A44" s="20" t="str">
        <f>IF(AND(Господдержка!H14&lt;&gt;"",Господдержка!E14=0),"Наличие перечня мер господдержки. ","")</f>
        <v/>
      </c>
      <c r="B44" s="21"/>
      <c r="C44" s="21"/>
      <c r="D44" s="24" t="s">
        <v>136</v>
      </c>
    </row>
    <row r="45" spans="1:4" ht="30" x14ac:dyDescent="0.25">
      <c r="A45" s="20" t="str">
        <f>IF(AND(Господдержка!E12=0,Господдержка!E14=0,Господдержка!L12="",Господдержка!H12="",Господдержка!H14=""),"Показатель не заполнен. ","")</f>
        <v/>
      </c>
      <c r="D45" s="24" t="s">
        <v>90</v>
      </c>
    </row>
    <row r="46" spans="1:4" x14ac:dyDescent="0.25">
      <c r="A46" s="20"/>
    </row>
    <row r="47" spans="1:4" x14ac:dyDescent="0.25">
      <c r="A47" s="20"/>
      <c r="D47" s="23" t="s">
        <v>91</v>
      </c>
    </row>
    <row r="48" spans="1:4" x14ac:dyDescent="0.25">
      <c r="A48" s="20"/>
      <c r="D48" s="24" t="s">
        <v>92</v>
      </c>
    </row>
    <row r="49" spans="1:4" ht="30" x14ac:dyDescent="0.25">
      <c r="A49" s="20"/>
      <c r="D49" s="24" t="s">
        <v>93</v>
      </c>
    </row>
    <row r="50" spans="1:4" ht="30" x14ac:dyDescent="0.25">
      <c r="A50" s="20"/>
      <c r="D50" s="24" t="s">
        <v>94</v>
      </c>
    </row>
    <row r="51" spans="1:4" ht="30" x14ac:dyDescent="0.25">
      <c r="A51" s="20"/>
      <c r="D51" s="24" t="s">
        <v>96</v>
      </c>
    </row>
    <row r="52" spans="1:4" ht="30" x14ac:dyDescent="0.25">
      <c r="A52" s="20"/>
      <c r="D52" s="24" t="s">
        <v>95</v>
      </c>
    </row>
    <row r="53" spans="1:4" ht="30" x14ac:dyDescent="0.25">
      <c r="A53" s="20"/>
      <c r="D53" s="24" t="s">
        <v>97</v>
      </c>
    </row>
  </sheetData>
  <sheetProtection algorithmName="SHA-512" hashValue="ms+HRubGQtik9a+mwPVbYk/iBw7CyW1kGcizcF/LoBF9fe8wmJknGHY80jcjjxRlXpy2prdsZSbiiiV0GF98Ww==" saltValue="HmnO3wN7xkYH2mFuPMflew==" spinCount="100000" sheet="1" scenarios="1" formatCells="0" formatColumns="0" formatRows="0" insertColumns="0" insertRows="0" insertHyperlinks="0" deleteColumns="0" delete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РЦТ</vt:lpstr>
      <vt:lpstr>Команда</vt:lpstr>
      <vt:lpstr>Стратегия</vt:lpstr>
      <vt:lpstr>Цели и задачи</vt:lpstr>
      <vt:lpstr>План</vt:lpstr>
      <vt:lpstr>Господдержка</vt:lpstr>
      <vt:lpstr>Показатели стратнаправления</vt:lpstr>
      <vt:lpstr>Инструкция</vt:lpstr>
      <vt:lpstr>ФЛК</vt:lpstr>
      <vt:lpstr>date</vt:lpstr>
      <vt:lpstr>FullName</vt:lpstr>
      <vt:lpstr>KodKomplekta</vt:lpstr>
      <vt:lpstr>Period</vt:lpstr>
      <vt:lpstr>Region</vt:lpstr>
      <vt:lpstr>ST_Code</vt:lpstr>
      <vt:lpstr>'Показатели стратнаправления'!Область_печати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Туманова</dc:creator>
  <cp:lastModifiedBy>Александр Петров</cp:lastModifiedBy>
  <cp:lastPrinted>2023-03-31T06:50:53Z</cp:lastPrinted>
  <dcterms:created xsi:type="dcterms:W3CDTF">2023-03-07T11:37:57Z</dcterms:created>
  <dcterms:modified xsi:type="dcterms:W3CDTF">2023-04-12T09:51:05Z</dcterms:modified>
</cp:coreProperties>
</file>