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-285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<sst xmlns="http://schemas.openxmlformats.org/spreadsheetml/2006/main" count="317" uniqueCount="248">
  <si>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</si>
  <si>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</si>
  <si>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</si>
  <si>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</si>
  <si>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</si>
  <si>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</si>
  <si>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</si>
  <si>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</si>
  <si>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</si>
  <si>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</si>
  <si>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</si>
  <si>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</si>
  <si>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</si>
  <si>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</si>
  <si>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</si>
  <si>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</si>
  <si>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</si>
  <si>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</si>
  <si>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</si>
  <si>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</si>
  <si>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</si>
  <si>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</si>
  <si>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</si>
  <si>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</si>
  <si>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</si>
  <si>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</si>
  <si>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</si>
  <si>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</si>
  <si>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</si>
  <si>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</si>
  <si>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</si>
  <si>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</si>
  <si>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</si>
  <si>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</si>
  <si>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</si>
  <si>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</si>
  <si>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</si>
  <si>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</si>
  <si>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</si>
  <si>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</si>
  <si>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</si>
  <si>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</si>
  <si>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</si>
  <si>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</si>
  <si>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</si>
  <si>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</si>
  <si>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</si>
  <si>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</si>
  <si>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</si>
  <si>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</si>
  <si>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</si>
  <si>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</si>
  <si>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</si>
  <si>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</si>
  <si>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</si>
  <si>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</si>
  <si>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</si>
  <si>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</si>
  <si>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</si>
  <si>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</si>
  <si>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</si>
  <si>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</si>
  <si>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</si>
  <si>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</si>
  <si>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</si>
  <si>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</si>
  <si>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</si>
  <si>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</si>
  <si>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</si>
  <si>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</si>
  <si>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</si>
  <si>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</si>
  <si>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</si>
  <si>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</si>
  <si>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</si>
  <si>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</si>
  <si>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</si>
  <si>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</si>
  <si>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</si>
  <si>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</si>
  <si>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</si>
  <si>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</si>
  <si>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</si>
  <si>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</si>
  <si>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</si>
  <si>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</si>
  <si>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</si>
  <si>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</si>
  <si>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</si>
  <si>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</si>
  <si>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</si>
  <si>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</si>
  <si>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</si>
  <si>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</si>
  <si>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</si>
  <si>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</si>
  <si>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</si>
  <si>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</si>
  <si>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</si>
  <si>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</si>
  <si>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</si>
  <si>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</si>
  <si>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</si>
  <si>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</si>
  <si>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</si>
  <si>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</si>
  <si>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</si>
  <si>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</si>
  <si>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</si>
  <si>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</si>
  <si>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</si>
  <si>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</si>
  <si>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</si>
  <si>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</si>
  <si>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</si>
  <si>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</si>
  <si>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</si>
  <si>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</si>
  <si>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</si>
  <si>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</si>
  <si>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</si>
  <si>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</si>
  <si>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</si>
  <si>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</si>
  <si>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</si>
  <si>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</si>
  <si>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</si>
  <si>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</si>
  <si>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</si>
  <si>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</si>
  <si>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</si>
  <si>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</si>
  <si>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</si>
  <si>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</si>
  <si>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</si>
  <si>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</si>
  <si>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</si>
  <si>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</si>
  <si>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</si>
  <si>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</si>
  <si>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</si>
  <si>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</si>
  <si>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</si>
  <si>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</si>
  <si>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</si>
  <si>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</si>
  <si>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</si>
  <si>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</si>
  <si>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</si>
  <si>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</si>
  <si>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</si>
  <si>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</si>
  <si>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</si>
  <si>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</si>
  <si>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</si>
  <si>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</si>
  <si>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</si>
  <si>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</si>
  <si>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</si>
  <si>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</si>
  <si>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</si>
  <si>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</si>
  <si>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</si>
  <si>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</si>
  <si>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</si>
  <si>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</si>
  <si>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</si>
  <si>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</si>
  <si>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</si>
  <si>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</si>
  <si>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</si>
  <si>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</si>
  <si>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</si>
  <si>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</si>
  <si>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</si>
  <si>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</si>
  <si>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</si>
  <si>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</si>
  <si>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</si>
  <si>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</si>
  <si>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</si>
  <si>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</si>
  <si>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</si>
  <si>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</si>
  <si>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</si>
  <si>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</si>
  <si>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</si>
  <si>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</si>
  <si>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</si>
  <si>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</si>
  <si>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</si>
  <si>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</si>
  <si>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</si>
  <si>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</si>
  <si>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</si>
  <si>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</si>
  <si>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</si>
  <si>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</si>
  <si>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</si>
  <si>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</si>
  <si>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</si>
  <si>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</si>
  <si>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</si>
  <si>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</si>
  <si>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</si>
  <si>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</si>
  <si>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</si>
  <si>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</si>
  <si>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</si>
  <si>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</si>
  <si>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</si>
  <si>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</si>
  <si>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</si>
  <si>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</si>
  <si>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</si>
  <si>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</si>
  <si>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</si>
  <si>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</si>
  <si>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</si>
  <si>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</si>
  <si>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</si>
  <si>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</si>
  <si>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</si>
  <si>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</si>
  <si>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</si>
  <si>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</si>
  <si>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</si>
  <si>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</si>
  <si>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</si>
  <si>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</si>
  <si>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</si>
  <si>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</si>
  <si>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</si>
  <si>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</si>
  <si>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</si>
  <si>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</si>
  <si>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</si>
  <si>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</si>
  <si>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</si>
  <si>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</si>
  <si>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</si>
  <si>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</si>
  <si>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</si>
  <si>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</si>
  <si>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</si>
  <si>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</si>
  <si>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</si>
  <si>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19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</si>
</sst>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20" zoomScaleNormal="60" zoomScaleSheetLayoutView="2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I250" sqref="I250:AC250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4" t="s">
        <v>247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5" t="s">
        <v>3</v>
      </c>
      <c r="B4" s="308" t="s">
        <v>245</v>
      </c>
      <c r="C4" s="301"/>
      <c r="D4" s="311" t="s">
        <v>216</v>
      </c>
      <c r="E4" s="311" t="s">
        <v>194</v>
      </c>
      <c r="F4" s="311" t="s">
        <v>195</v>
      </c>
      <c r="G4" s="311" t="s">
        <v>240</v>
      </c>
      <c r="H4" s="319" t="s">
        <v>197</v>
      </c>
      <c r="I4" s="314" t="s">
        <v>4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6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6"/>
      <c r="B5" s="309"/>
      <c r="C5" s="302"/>
      <c r="D5" s="312"/>
      <c r="E5" s="312"/>
      <c r="F5" s="312"/>
      <c r="G5" s="312"/>
      <c r="H5" s="321"/>
      <c r="I5" s="317" t="s">
        <v>5</v>
      </c>
      <c r="J5" s="317" t="s">
        <v>6</v>
      </c>
      <c r="K5" s="317" t="s">
        <v>7</v>
      </c>
      <c r="L5" s="317" t="s">
        <v>8</v>
      </c>
      <c r="M5" s="317" t="s">
        <v>9</v>
      </c>
      <c r="N5" s="317" t="s">
        <v>10</v>
      </c>
      <c r="O5" s="317" t="s">
        <v>11</v>
      </c>
      <c r="P5" s="317" t="s">
        <v>12</v>
      </c>
      <c r="Q5" s="317" t="s">
        <v>13</v>
      </c>
      <c r="R5" s="317" t="s">
        <v>14</v>
      </c>
      <c r="S5" s="317" t="s">
        <v>15</v>
      </c>
      <c r="T5" s="317" t="s">
        <v>16</v>
      </c>
      <c r="U5" s="317" t="s">
        <v>17</v>
      </c>
      <c r="V5" s="317" t="s">
        <v>18</v>
      </c>
      <c r="W5" s="317" t="s">
        <v>19</v>
      </c>
      <c r="X5" s="317" t="s">
        <v>20</v>
      </c>
      <c r="Y5" s="317" t="s">
        <v>21</v>
      </c>
      <c r="Z5" s="319" t="s">
        <v>22</v>
      </c>
      <c r="AA5" s="317" t="s">
        <v>23</v>
      </c>
      <c r="AB5" s="317" t="s">
        <v>24</v>
      </c>
      <c r="AC5" s="317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7"/>
      <c r="B6" s="310"/>
      <c r="C6" s="303" t="s">
        <v>223</v>
      </c>
      <c r="D6" s="313"/>
      <c r="E6" s="313"/>
      <c r="F6" s="313"/>
      <c r="G6" s="313"/>
      <c r="H6" s="320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18"/>
      <c r="AB6" s="318"/>
      <c r="AC6" s="318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292136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0.94387271681682505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272.06999999999607</v>
      </c>
      <c r="F107" s="213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159791</v>
      </c>
      <c r="C108" s="200">
        <v>161250</v>
      </c>
      <c r="D108" s="200"/>
      <c r="E108" s="203">
        <f t="shared" si="36"/>
        <v>160833.1</v>
      </c>
      <c r="F108" s="213">
        <f>E108/B108</f>
        <v>1.006521643897341</v>
      </c>
      <c r="G108" s="201">
        <f t="shared" ref="G108:G185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3">
        <v>9604</v>
      </c>
      <c r="C109" s="200">
        <v>7568</v>
      </c>
      <c r="D109" s="200"/>
      <c r="E109" s="203">
        <f t="shared" si="36"/>
        <v>7116.4</v>
      </c>
      <c r="F109" s="213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91564</v>
      </c>
      <c r="C112" s="200">
        <v>76549</v>
      </c>
      <c r="D112" s="200"/>
      <c r="E112" s="203">
        <f t="shared" si="36"/>
        <v>71913.299999999988</v>
      </c>
      <c r="F112" s="213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2593</v>
      </c>
      <c r="C115" s="200">
        <v>1010</v>
      </c>
      <c r="D115" s="200"/>
      <c r="E115" s="200">
        <f>SUM(I115:AC115)</f>
        <v>668</v>
      </c>
      <c r="F115" s="213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26.785714285714285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1725</v>
      </c>
      <c r="C118" s="200">
        <v>944</v>
      </c>
      <c r="D118" s="200"/>
      <c r="E118" s="200">
        <f t="shared" si="36"/>
        <v>590</v>
      </c>
      <c r="F118" s="213">
        <f t="shared" si="51"/>
        <v>0.34202898550724636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1.0020065072966575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1.0031826939991082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292136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0.94387271681682505</v>
      </c>
      <c r="G126" s="201">
        <f t="shared" si="47"/>
        <v>0.96564920783896235</v>
      </c>
      <c r="H126" s="202">
        <v>21</v>
      </c>
      <c r="I126" s="222">
        <v>19618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0.99701376398838271</v>
      </c>
      <c r="C127" s="201"/>
      <c r="D127" s="201"/>
      <c r="E127" s="201">
        <f>E126/E105</f>
        <v>0.99901427938069343</v>
      </c>
      <c r="F127" s="201">
        <f>F126/F105</f>
        <v>1.0020065072966575</v>
      </c>
      <c r="G127" s="201"/>
      <c r="H127" s="213"/>
      <c r="I127" s="264">
        <f t="shared" ref="I127:AC127" si="56">I126/I105</f>
        <v>0.97778282834324182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3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245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1725</v>
      </c>
      <c r="C132" s="200">
        <v>944</v>
      </c>
      <c r="D132" s="200"/>
      <c r="E132" s="200">
        <f t="shared" si="36"/>
        <v>590</v>
      </c>
      <c r="F132" s="201">
        <f t="shared" si="57"/>
        <v>0.34202898550724636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975343</v>
      </c>
      <c r="C133" s="200"/>
      <c r="D133" s="200"/>
      <c r="E133" s="222">
        <f t="shared" si="36"/>
        <v>780445.6</v>
      </c>
      <c r="F133" s="259">
        <f t="shared" si="57"/>
        <v>0.8001755279937417</v>
      </c>
      <c r="G133" s="259"/>
      <c r="H133" s="279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567856</v>
      </c>
      <c r="C135" s="200"/>
      <c r="D135" s="200"/>
      <c r="E135" s="203">
        <f t="shared" si="36"/>
        <v>480621.40000000008</v>
      </c>
      <c r="F135" s="213">
        <f t="shared" si="57"/>
        <v>0.84637901158040085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30441</v>
      </c>
      <c r="C136" s="200"/>
      <c r="D136" s="200"/>
      <c r="E136" s="203">
        <f t="shared" si="36"/>
        <v>17880.25</v>
      </c>
      <c r="F136" s="213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201118.9</v>
      </c>
      <c r="F137" s="213">
        <f t="shared" si="57"/>
        <v>0.68971052712800796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3607</v>
      </c>
      <c r="C138" s="200"/>
      <c r="D138" s="200"/>
      <c r="E138" s="203">
        <f t="shared" si="36"/>
        <v>1047.44</v>
      </c>
      <c r="F138" s="213">
        <f t="shared" si="57"/>
        <v>0.29039090657055727</v>
      </c>
      <c r="G138" s="201"/>
      <c r="H138" s="202">
        <v>7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6138</v>
      </c>
      <c r="C139" s="200"/>
      <c r="D139" s="200"/>
      <c r="E139" s="203">
        <f t="shared" si="36"/>
        <v>4390</v>
      </c>
      <c r="F139" s="213">
        <f t="shared" si="57"/>
        <v>0.7152166829586184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3">
        <f t="shared" ref="I144:AC144" si="58">I140/I133*100</f>
        <v>35.240184991391828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33.386607607415726</v>
      </c>
      <c r="C151" s="211"/>
      <c r="D151" s="211"/>
      <c r="E151" s="211">
        <f>E133/E126*10</f>
        <v>28.30375949447884</v>
      </c>
      <c r="F151" s="201">
        <f t="shared" si="57"/>
        <v>0.84775787427387794</v>
      </c>
      <c r="G151" s="201"/>
      <c r="H151" s="263"/>
      <c r="I151" s="263">
        <f t="shared" ref="I151:AC151" si="59">I133/I126*10</f>
        <v>30.199816495055561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35.537420755862343</v>
      </c>
      <c r="C152" s="211"/>
      <c r="D152" s="211"/>
      <c r="E152" s="208">
        <f>E135/E128*10</f>
        <v>29.899598805811195</v>
      </c>
      <c r="F152" s="213">
        <f t="shared" si="57"/>
        <v>0.84135534233667986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35.537420755862343</v>
      </c>
      <c r="C153" s="218"/>
      <c r="D153" s="218"/>
      <c r="E153" s="219">
        <f>E136/E129*10</f>
        <v>25.125414535439269</v>
      </c>
      <c r="F153" s="213">
        <f t="shared" si="57"/>
        <v>0.70701288954107666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31.846468044209516</v>
      </c>
      <c r="C154" s="218"/>
      <c r="D154" s="218"/>
      <c r="E154" s="219">
        <f>E137/E130*10</f>
        <v>27.654218625174117</v>
      </c>
      <c r="F154" s="213">
        <f t="shared" si="57"/>
        <v>0.86836061653004393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13.9105283455457</v>
      </c>
      <c r="C155" s="211"/>
      <c r="D155" s="211"/>
      <c r="E155" s="203">
        <f>E138/E131*10</f>
        <v>15.680239520958084</v>
      </c>
      <c r="F155" s="213">
        <f t="shared" si="57"/>
        <v>1.1272209891279266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3">
        <f t="shared" ref="B156:C156" si="64">B139/B132*10</f>
        <v>35.582608695652176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2.091099623904435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0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792.49</v>
      </c>
      <c r="F174" s="201">
        <f t="shared" si="74"/>
        <v>0.94231866825208088</v>
      </c>
      <c r="G174" s="201">
        <f t="shared" si="47"/>
        <v>0.96175970873786409</v>
      </c>
      <c r="H174" s="202">
        <v>17</v>
      </c>
      <c r="I174" s="263">
        <v>24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3.7855367260154704E-2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0.95766869682907951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1.0442024505041074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32445.73</v>
      </c>
      <c r="F177" s="201">
        <f t="shared" si="74"/>
        <v>0.9806483104636402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409.41500839127309</v>
      </c>
      <c r="F179" s="201">
        <f t="shared" si="74"/>
        <v>1.0406758812097585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1.8050144348732482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35.030000000000086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-1.2641066259706027E-3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40116</v>
      </c>
      <c r="F187" s="201">
        <f>E187/B187</f>
        <v>1.3540808749071762</v>
      </c>
      <c r="G187" s="201">
        <f>E187/D187</f>
        <v>0.88450853287471887</v>
      </c>
      <c r="H187" s="240">
        <v>21</v>
      </c>
      <c r="I187" s="270">
        <f t="shared" si="93"/>
        <v>6404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263</v>
      </c>
      <c r="U187" s="270">
        <f t="shared" ref="U187:AC187" si="94">U198+U201+U218+U204+U213+U207+U210+U221</f>
        <v>3478</v>
      </c>
      <c r="V187" s="270">
        <f t="shared" si="94"/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2.4429155449197326E-2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0.95090904781093699</v>
      </c>
      <c r="F188" s="242"/>
      <c r="G188" s="201"/>
      <c r="H188" s="242"/>
      <c r="I188" s="271">
        <f>I187/I186</f>
        <v>0.74717069186792673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0.53238866396761131</v>
      </c>
      <c r="U188" s="271">
        <f t="shared" si="96"/>
        <v>0.8617443012884044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0.98715783614491159</v>
      </c>
      <c r="AF188" s="19"/>
      <c r="AG188" s="19"/>
      <c r="AH188" s="19"/>
      <c r="AI188" s="19"/>
      <c r="AR188" s="19"/>
      <c r="AS188" s="19"/>
    </row>
    <row r="189" spans="1:52" s="10" customFormat="1" ht="46.5" hidden="1" customHeight="1" x14ac:dyDescent="0.2">
      <c r="A189" s="173" t="s">
        <v>91</v>
      </c>
      <c r="B189" s="240"/>
      <c r="C189" s="241"/>
      <c r="D189" s="241"/>
      <c r="E189" s="243">
        <f>E186-E187</f>
        <v>2071</v>
      </c>
      <c r="F189" s="243">
        <f t="shared" ref="F189:G189" si="97">F186-F187</f>
        <v>-1.3540808749071762</v>
      </c>
      <c r="G189" s="243" t="e">
        <f t="shared" si="97"/>
        <v>#DIV/0!</v>
      </c>
      <c r="H189" s="243"/>
      <c r="I189" s="272">
        <f>I186-I184-I185-I187</f>
        <v>2167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314</v>
      </c>
      <c r="T189" s="272">
        <f t="shared" si="98"/>
        <v>231</v>
      </c>
      <c r="U189" s="272">
        <f t="shared" si="98"/>
        <v>558</v>
      </c>
      <c r="V189" s="272">
        <f t="shared" si="98"/>
        <v>221.5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215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93688.53</v>
      </c>
      <c r="F190" s="213">
        <f>E190/B190</f>
        <v>2.8541821782178216</v>
      </c>
      <c r="G190" s="201"/>
      <c r="H190" s="202">
        <v>21</v>
      </c>
      <c r="I190" s="249">
        <f>I199+I202+I205+I219+I208+I214+I211+I222</f>
        <v>8243.5299999999988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499</v>
      </c>
      <c r="U190" s="249">
        <f t="shared" si="99"/>
        <v>3254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8.1066487007534441E-3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23.354404726293751</v>
      </c>
      <c r="F197" s="201">
        <f>E197/B197</f>
        <v>2.1078373021208789</v>
      </c>
      <c r="G197" s="201"/>
      <c r="H197" s="238"/>
      <c r="I197" s="238">
        <f t="shared" ref="I197:AC197" si="100">I190/I187*10</f>
        <v>12.872470331043095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18.973384030418249</v>
      </c>
      <c r="U197" s="238">
        <f t="shared" si="100"/>
        <v>9.3559516963772289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0.33184318293818887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25392</v>
      </c>
      <c r="F198" s="201">
        <f t="shared" ref="F198:F219" si="101">E198/B198</f>
        <v>1.9598641556035814</v>
      </c>
      <c r="G198" s="201">
        <f>E198/D198</f>
        <v>0.89759270387783241</v>
      </c>
      <c r="H198" s="202">
        <v>20</v>
      </c>
      <c r="I198" s="269">
        <v>5741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2653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1.7288909892879647E-2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30399.129999999997</v>
      </c>
      <c r="F199" s="201">
        <f t="shared" si="101"/>
        <v>1.6179216562882537</v>
      </c>
      <c r="G199" s="201"/>
      <c r="H199" s="202">
        <v>20</v>
      </c>
      <c r="I199" s="212">
        <v>6982.03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2772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1.1957579049137263E-2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11.971932104599874</v>
      </c>
      <c r="F200" s="201">
        <f t="shared" si="101"/>
        <v>0.82552744875829465</v>
      </c>
      <c r="G200" s="201"/>
      <c r="H200" s="231"/>
      <c r="I200" s="238">
        <f t="shared" ref="I200:J200" si="103">I199/I198*10</f>
        <v>12.161696568542066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10.448548812664908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0.69163290937515565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14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/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4168.9000000000005</v>
      </c>
      <c r="F202" s="201">
        <f t="shared" si="101"/>
        <v>0.6518999218139172</v>
      </c>
      <c r="G202" s="201"/>
      <c r="H202" s="202">
        <v>13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/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0.79927759302695978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1078</v>
      </c>
      <c r="F204" s="201">
        <f t="shared" si="101"/>
        <v>0.96768402154398558</v>
      </c>
      <c r="G204" s="201">
        <f>E204/D204</f>
        <v>0.94395796847635727</v>
      </c>
      <c r="H204" s="202">
        <v>8</v>
      </c>
      <c r="I204" s="284">
        <v>623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8.3487940630797772E-3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1852.5</v>
      </c>
      <c r="F205" s="201">
        <f t="shared" si="101"/>
        <v>1.2542315504400812</v>
      </c>
      <c r="G205" s="201"/>
      <c r="H205" s="202">
        <v>8</v>
      </c>
      <c r="I205" s="219">
        <v>1236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8.6369770580296892E-3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17.18460111317254</v>
      </c>
      <c r="F206" s="201">
        <f t="shared" si="101"/>
        <v>1.2961168341282472</v>
      </c>
      <c r="G206" s="201"/>
      <c r="H206" s="202"/>
      <c r="I206" s="219">
        <f t="shared" si="110"/>
        <v>19.839486356340288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1.0345179187284452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3782</v>
      </c>
      <c r="F213" s="201">
        <f t="shared" si="101"/>
        <v>0.760048231511254</v>
      </c>
      <c r="G213" s="201">
        <f>E213/D213</f>
        <v>0.93637038871007672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22.937599153886833</v>
      </c>
      <c r="F215" s="231">
        <f t="shared" si="118"/>
        <v>12.156512236632324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96.75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1267</v>
      </c>
      <c r="F218" s="201">
        <f t="shared" si="101"/>
        <v>1.8204022988505748</v>
      </c>
      <c r="G218" s="201"/>
      <c r="H218" s="202">
        <v>10</v>
      </c>
      <c r="I218" s="269"/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7.1033938437253349E-2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1201.4000000000001</v>
      </c>
      <c r="F219" s="213">
        <f t="shared" si="101"/>
        <v>1.3016251354279524</v>
      </c>
      <c r="G219" s="201"/>
      <c r="H219" s="202">
        <v>10</v>
      </c>
      <c r="I219" s="214"/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6.6588979523888786E-2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9.4822415153906867</v>
      </c>
      <c r="F220" s="237">
        <f t="shared" si="123"/>
        <v>7.1502059531006701</v>
      </c>
      <c r="G220" s="201"/>
      <c r="H220" s="237"/>
      <c r="I220" s="224"/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0.93742485618630123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930.5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5.6700698549167114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120166</v>
      </c>
      <c r="F235" s="201">
        <f t="shared" si="128"/>
        <v>0.76067910768997038</v>
      </c>
      <c r="G235" s="201"/>
      <c r="H235" s="202">
        <v>17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12351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2.4965464440856816E-2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115620.5</v>
      </c>
      <c r="F260" s="201">
        <f t="shared" si="142"/>
        <v>1.0763806136888359</v>
      </c>
      <c r="G260" s="201"/>
      <c r="H260" s="230">
        <v>21</v>
      </c>
      <c r="I260" s="226">
        <v>1689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3.5421919123338856E-2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52029.224999999999</v>
      </c>
      <c r="F262" s="201">
        <f t="shared" si="142"/>
        <v>1.0763806136888359</v>
      </c>
      <c r="G262" s="201" t="e">
        <f t="shared" si="145"/>
        <v>#DIV/0!</v>
      </c>
      <c r="H262" s="230"/>
      <c r="I262" s="226">
        <f>I260*0.45</f>
        <v>760.05000000000007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3.5421919123338856E-2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1.0814173721716225</v>
      </c>
      <c r="F263" s="201">
        <f t="shared" si="142"/>
        <v>1.7084002719930844</v>
      </c>
      <c r="G263" s="201" t="e">
        <f t="shared" si="145"/>
        <v>#DIV/0!</v>
      </c>
      <c r="H263" s="262"/>
      <c r="I263" s="275">
        <f t="shared" ref="I263:AB263" si="149">I260/I261</f>
        <v>1.3984875248399204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1.0406785782634533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244906.32800000001</v>
      </c>
      <c r="F277" s="215">
        <f t="shared" ref="F277:F288" si="157">E277/B277</f>
        <v>1.1715589013405465</v>
      </c>
      <c r="G277" s="201"/>
      <c r="H277" s="230">
        <v>21</v>
      </c>
      <c r="I277" s="226">
        <f>I275+I273+I270+I266+I262</f>
        <v>922.05000000000007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0.14155931895724636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32.888386227790171</v>
      </c>
      <c r="F279" s="215">
        <f>E279/B279</f>
        <v>1.1589427497465286</v>
      </c>
      <c r="G279" s="201"/>
      <c r="H279" s="230">
        <v>21</v>
      </c>
      <c r="I279" s="284">
        <f>I277/I278*10</f>
        <v>28.502318392581145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1.013834295699775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</row>
    <row r="291" spans="1:46" ht="20.25" hidden="1" customHeight="1" x14ac:dyDescent="0.25">
      <c r="A291" s="322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2024-11-19T08:12:42Z</cp:lastPrinted>
  <dcterms:created xsi:type="dcterms:W3CDTF">2017-06-08T05:54:08Z</dcterms:created>
  <dcterms:modified xsi:type="dcterms:W3CDTF">2024-11-19T11:50:05Z</dcterms:modified>
</cp:coreProperties>
</file>