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D203" i="1" l="1"/>
  <c r="D204" i="1"/>
  <c r="D205" i="1"/>
  <c r="D206" i="1"/>
  <c r="D207" i="1"/>
  <c r="D208" i="1"/>
  <c r="D209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02" i="1"/>
  <c r="D103" i="1"/>
  <c r="D104" i="1"/>
  <c r="D105" i="1"/>
  <c r="D106" i="1"/>
  <c r="D107" i="1"/>
  <c r="D109" i="1"/>
  <c r="D110" i="1"/>
  <c r="D111" i="1"/>
  <c r="D112" i="1"/>
  <c r="D113" i="1"/>
  <c r="D114" i="1"/>
  <c r="D116" i="1"/>
  <c r="D117" i="1"/>
  <c r="D118" i="1"/>
  <c r="D119" i="1"/>
  <c r="D120" i="1"/>
  <c r="D121" i="1"/>
  <c r="D122" i="1"/>
  <c r="D124" i="1"/>
  <c r="D125" i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B155" i="1" l="1"/>
  <c r="D131" i="1" l="1"/>
  <c r="D132" i="1"/>
  <c r="C157" i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D153" i="1" l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R126" i="1" l="1"/>
  <c r="N127" i="1"/>
  <c r="N126" i="1"/>
  <c r="P126" i="1" l="1"/>
  <c r="F126" i="1" l="1"/>
  <c r="F127" i="1"/>
  <c r="C158" i="1" l="1"/>
  <c r="C160" i="1"/>
  <c r="C161" i="1"/>
  <c r="C162" i="1"/>
  <c r="C168" i="1"/>
  <c r="C169" i="1"/>
  <c r="C171" i="1"/>
  <c r="C172" i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D191" i="1" s="1"/>
  <c r="C192" i="1"/>
  <c r="D192" i="1" s="1"/>
  <c r="O126" i="1"/>
  <c r="V129" i="1"/>
  <c r="V126" i="1"/>
  <c r="B126" i="1" l="1"/>
  <c r="H129" i="1" l="1"/>
  <c r="L127" i="1" l="1"/>
  <c r="L126" i="1"/>
  <c r="X129" i="1" l="1"/>
  <c r="C115" i="1"/>
  <c r="H127" i="1" l="1"/>
  <c r="U126" i="1" l="1"/>
  <c r="U127" i="1"/>
  <c r="I127" i="1"/>
  <c r="I126" i="1"/>
  <c r="X127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6" i="1"/>
  <c r="C107" i="1"/>
  <c r="C108" i="1"/>
  <c r="C109" i="1"/>
  <c r="C110" i="1"/>
  <c r="C111" i="1"/>
  <c r="C113" i="1"/>
  <c r="C114" i="1"/>
  <c r="C116" i="1"/>
  <c r="C117" i="1"/>
  <c r="C118" i="1"/>
  <c r="C119" i="1"/>
  <c r="C121" i="1"/>
  <c r="C122" i="1"/>
  <c r="C123" i="1"/>
  <c r="C129" i="1" s="1"/>
  <c r="C124" i="1"/>
  <c r="C125" i="1"/>
  <c r="C193" i="1"/>
  <c r="D193" i="1" s="1"/>
  <c r="C194" i="1"/>
  <c r="D194" i="1" s="1"/>
  <c r="C79" i="1"/>
  <c r="C132" i="1" l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C133" i="1" l="1"/>
  <c r="D133" i="1" s="1"/>
  <c r="D126" i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9" i="1" l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Q164" i="1" l="1"/>
  <c r="Q167" i="1" s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C165" i="1"/>
  <c r="P167" i="1"/>
  <c r="C167" i="1" s="1"/>
  <c r="R190" i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T199" i="1" l="1"/>
  <c r="O199" i="1" l="1"/>
  <c r="L145" i="1" l="1"/>
  <c r="G182" i="1" l="1"/>
  <c r="Y159" i="1" l="1"/>
  <c r="F145" i="1" l="1"/>
  <c r="Q145" i="1"/>
  <c r="T176" i="1" l="1"/>
  <c r="W190" i="1" l="1"/>
  <c r="G130" i="1" l="1"/>
  <c r="X130" i="1"/>
  <c r="I145" i="1" l="1"/>
  <c r="G170" i="1" l="1"/>
  <c r="E170" i="1" l="1"/>
  <c r="N145" i="1" l="1"/>
  <c r="M145" i="1"/>
  <c r="W145" i="1" l="1"/>
  <c r="V145" i="1" l="1"/>
  <c r="K145" i="1" l="1"/>
  <c r="Q190" i="1" l="1"/>
  <c r="C207" i="1"/>
  <c r="C206" i="1"/>
  <c r="O145" i="1"/>
  <c r="O170" i="1" l="1"/>
  <c r="U145" i="1" l="1"/>
  <c r="R199" i="1" l="1"/>
  <c r="H170" i="1"/>
  <c r="P145" i="1" l="1"/>
  <c r="S199" i="1" l="1"/>
  <c r="E190" i="1" l="1"/>
  <c r="L170" i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V170" i="1" l="1"/>
  <c r="I170" i="1" l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R145" i="1" l="1"/>
  <c r="W170" i="1" l="1"/>
  <c r="X170" i="1" l="1"/>
  <c r="H190" i="1" l="1"/>
  <c r="C190" i="1" s="1"/>
  <c r="D190" i="1" s="1"/>
  <c r="J145" i="1" l="1"/>
  <c r="J170" i="1"/>
  <c r="P170" i="1" l="1"/>
  <c r="C170" i="1" s="1"/>
  <c r="E145" i="1" l="1"/>
  <c r="U159" i="1" l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F141" i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G140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D140" i="1" s="1"/>
  <c r="C141" i="1"/>
  <c r="D141" i="1" s="1"/>
  <c r="C156" i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G159" i="1"/>
  <c r="C159" i="1" s="1"/>
  <c r="Y154" i="1"/>
  <c r="X154" i="1"/>
  <c r="W154" i="1"/>
  <c r="U154" i="1"/>
  <c r="T154" i="1"/>
  <c r="S154" i="1"/>
  <c r="R154" i="1"/>
  <c r="O154" i="1"/>
  <c r="M154" i="1"/>
  <c r="C154" i="1" s="1"/>
  <c r="B154" i="1"/>
  <c r="C151" i="1"/>
  <c r="D151" i="1" s="1"/>
  <c r="X145" i="1"/>
  <c r="C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54" i="1"/>
  <c r="D145" i="1"/>
  <c r="D14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<sst xmlns="http://schemas.openxmlformats.org/spreadsheetml/2006/main" count="275" uniqueCount="219">
  <si>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</si>
  <si>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</si>
  <si>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</si>
  <si>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</si>
  <si>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</si>
  <si>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</si>
  <si>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</si>
  <si>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</si>
  <si>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</si>
  <si>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</si>
  <si>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</si>
  <si>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</si>
  <si>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</si>
  <si>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</si>
  <si>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</si>
  <si>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</si>
  <si>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</si>
  <si>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</si>
  <si>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</si>
  <si>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</si>
  <si>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</si>
  <si>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</si>
  <si>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</si>
  <si>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</si>
  <si>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</si>
  <si>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</si>
  <si>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</si>
  <si>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</si>
  <si>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</si>
  <si>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</si>
  <si>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</si>
  <si>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</si>
  <si>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</si>
  <si>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</si>
  <si>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</si>
  <si>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</si>
  <si>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</si>
  <si>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</si>
  <si>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</si>
  <si>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</si>
  <si>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</si>
  <si>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</si>
  <si>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</si>
  <si>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</si>
  <si>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</si>
  <si>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</si>
  <si>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</si>
  <si>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</si>
  <si>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</si>
  <si>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</si>
  <si>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</si>
  <si>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</si>
  <si>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</si>
  <si>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</si>
  <si>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</si>
  <si>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</si>
  <si>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</si>
  <si>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</si>
  <si>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</si>
  <si>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</si>
  <si>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</si>
  <si>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</si>
  <si>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</si>
  <si>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</si>
  <si>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</si>
  <si>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</si>
  <si>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</si>
  <si>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</si>
  <si>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</si>
  <si>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</si>
  <si>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</si>
  <si>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</si>
  <si>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</si>
  <si>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</si>
  <si>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</si>
  <si>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</si>
  <si>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</si>
  <si>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</si>
  <si>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</si>
  <si>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</si>
  <si>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</si>
  <si>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</si>
  <si>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</si>
  <si>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</si>
  <si>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</si>
  <si>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</si>
  <si>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</si>
  <si>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</si>
  <si>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</si>
  <si>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</si>
  <si>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</si>
  <si>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</si>
  <si>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</si>
  <si>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</si>
  <si>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</si>
  <si>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</si>
  <si>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</si>
  <si>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</si>
  <si>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</si>
  <si>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</si>
  <si>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</si>
  <si>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</si>
  <si>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</si>
  <si>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</si>
  <si>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</si>
  <si>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</si>
  <si>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</si>
  <si>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</si>
  <si>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</si>
  <si>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</si>
  <si>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</si>
  <si>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</si>
  <si>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</si>
  <si>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</si>
  <si>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</si>
  <si>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</si>
  <si>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</si>
  <si>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</si>
  <si>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</si>
  <si>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</si>
  <si>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</si>
  <si>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</si>
  <si>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</si>
  <si>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</si>
  <si>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</si>
  <si>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</si>
  <si>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</si>
  <si>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</si>
  <si>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</si>
  <si>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</si>
  <si>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</si>
  <si>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</si>
  <si>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</si>
  <si>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</si>
  <si>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</si>
  <si>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</si>
  <si>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</si>
  <si>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</si>
  <si>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</si>
  <si>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</si>
  <si>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</si>
  <si>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</si>
  <si>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</si>
  <si>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</si>
  <si>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</si>
  <si>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</si>
  <si>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</si>
  <si>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</si>
  <si>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</si>
  <si>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</si>
  <si>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</si>
  <si>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</si>
  <si>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</si>
  <si>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</si>
  <si>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</si>
  <si>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</si>
  <si>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</si>
  <si>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</si>
  <si>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</si>
  <si>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</si>
  <si>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</si>
  <si>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</si>
  <si>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</si>
  <si>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</si>
  <si>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</si>
  <si>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</si>
  <si>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</si>
  <si>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</si>
  <si>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</si>
  <si>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</si>
  <si>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</si>
  <si>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</si>
  <si>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</si>
  <si>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</si>
  <si>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</si>
  <si>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</si>
  <si>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</si>
  <si>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</si>
  <si>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</si>
  <si>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</si>
  <si>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</si>
  <si>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</si>
  <si>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</si>
  <si>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</si>
  <si>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</si>
  <si>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</si>
  <si>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</si>
  <si>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</si>
  <si>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</si>
  <si>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</si>
  <si>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</si>
  <si>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</si>
  <si>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</si>
  <si>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</si>
  <si>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</si>
  <si>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</si>
  <si>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</si>
  <si>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</si>
  <si>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</si>
  <si>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</si>
  <si>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</si>
  <si>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</si>
  <si>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</si>
  <si>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</si>
  <si>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</si>
  <si>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</si>
  <si>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</si>
  <si>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</si>
  <si>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</si>
  <si>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</si>
  <si>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</si>
  <si>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</si>
  <si>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</si>
  <si>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</si>
  <si>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</si>
  <si>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</si>
  <si>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</si>
  <si>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</si>
  <si>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3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</si>
</sst>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164" fontId="8" fillId="2" borderId="3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6" t="s">
        <v>3</v>
      </c>
      <c r="B4" s="169" t="s">
        <v>210</v>
      </c>
      <c r="C4" s="172" t="s">
        <v>211</v>
      </c>
      <c r="D4" s="172" t="s">
        <v>212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83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84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09" customFormat="1" ht="30" customHeight="1" collapsed="1" x14ac:dyDescent="0.2">
      <c r="A102" s="124" t="s">
        <v>91</v>
      </c>
      <c r="B102" s="103">
        <v>4212</v>
      </c>
      <c r="C102" s="22">
        <f t="shared" si="23"/>
        <v>31115.3</v>
      </c>
      <c r="D102" s="14">
        <f t="shared" si="14"/>
        <v>7.3872981956315291</v>
      </c>
      <c r="E102" s="88">
        <v>1300</v>
      </c>
      <c r="F102" s="88">
        <v>436</v>
      </c>
      <c r="G102" s="88">
        <v>2963</v>
      </c>
      <c r="H102" s="88">
        <v>1932</v>
      </c>
      <c r="I102" s="88">
        <v>1091</v>
      </c>
      <c r="J102" s="88">
        <v>1585</v>
      </c>
      <c r="K102" s="88">
        <v>856</v>
      </c>
      <c r="L102" s="88">
        <v>1175</v>
      </c>
      <c r="M102" s="88">
        <v>2367.3000000000002</v>
      </c>
      <c r="N102" s="88">
        <v>142.5</v>
      </c>
      <c r="O102" s="88">
        <v>153</v>
      </c>
      <c r="P102" s="88">
        <v>1240</v>
      </c>
      <c r="Q102" s="88">
        <v>1234</v>
      </c>
      <c r="R102" s="88">
        <v>373</v>
      </c>
      <c r="S102" s="88">
        <v>1840</v>
      </c>
      <c r="T102" s="88">
        <v>919.5</v>
      </c>
      <c r="U102" s="88">
        <v>2047</v>
      </c>
      <c r="V102" s="88">
        <v>140</v>
      </c>
      <c r="W102" s="88">
        <v>792</v>
      </c>
      <c r="X102" s="88">
        <v>7719</v>
      </c>
      <c r="Y102" s="88">
        <v>810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298834</v>
      </c>
      <c r="D103" s="14" t="e">
        <f t="shared" si="14"/>
        <v>#DIV/0!</v>
      </c>
      <c r="E103" s="88">
        <f>E101-E100</f>
        <v>15618</v>
      </c>
      <c r="F103" s="88">
        <f>F101-F100-F99</f>
        <v>9790</v>
      </c>
      <c r="G103" s="88">
        <f t="shared" ref="G103:U103" si="25">G101-G100</f>
        <v>17818</v>
      </c>
      <c r="H103" s="88">
        <v>18910</v>
      </c>
      <c r="I103" s="88">
        <f t="shared" si="25"/>
        <v>9522</v>
      </c>
      <c r="J103" s="88">
        <f t="shared" si="25"/>
        <v>22534</v>
      </c>
      <c r="K103" s="88">
        <f t="shared" si="25"/>
        <v>13480</v>
      </c>
      <c r="L103" s="88">
        <f t="shared" si="25"/>
        <v>13503</v>
      </c>
      <c r="M103" s="88">
        <f>M101-M100</f>
        <v>15249</v>
      </c>
      <c r="N103" s="88">
        <f t="shared" si="25"/>
        <v>5835</v>
      </c>
      <c r="O103" s="88">
        <f>O101-O100-O99</f>
        <v>8520</v>
      </c>
      <c r="P103" s="88">
        <f t="shared" si="25"/>
        <v>14945</v>
      </c>
      <c r="Q103" s="88">
        <f>Q101-Q99-Q100</f>
        <v>16470</v>
      </c>
      <c r="R103" s="88">
        <v>17176</v>
      </c>
      <c r="S103" s="88">
        <f t="shared" si="25"/>
        <v>18511</v>
      </c>
      <c r="T103" s="88">
        <f>T101-T100</f>
        <v>13696</v>
      </c>
      <c r="U103" s="88">
        <f t="shared" si="25"/>
        <v>10418</v>
      </c>
      <c r="V103" s="88">
        <f>V101-V100-V99</f>
        <v>5313</v>
      </c>
      <c r="W103" s="88">
        <f>W101-W100-W99</f>
        <v>15447</v>
      </c>
      <c r="X103" s="88">
        <f>X101-X100</f>
        <v>23297</v>
      </c>
      <c r="Y103" s="88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1.3890583622170849E-2</v>
      </c>
      <c r="C104" s="22">
        <f t="shared" si="23"/>
        <v>1.9442476983839256</v>
      </c>
      <c r="D104" s="14">
        <f t="shared" si="14"/>
        <v>139.96875518467772</v>
      </c>
      <c r="E104" s="27">
        <f>E102/E103</f>
        <v>8.3237290306057116E-2</v>
      </c>
      <c r="F104" s="27">
        <f t="shared" ref="F104:Y104" si="26">F102/F103</f>
        <v>4.4535240040858015E-2</v>
      </c>
      <c r="G104" s="27">
        <f t="shared" si="26"/>
        <v>0.16629251318891008</v>
      </c>
      <c r="H104" s="27">
        <f t="shared" si="26"/>
        <v>0.10216816499206768</v>
      </c>
      <c r="I104" s="27">
        <f t="shared" si="26"/>
        <v>0.11457676958622139</v>
      </c>
      <c r="J104" s="27">
        <f t="shared" si="26"/>
        <v>7.0338155675867584E-2</v>
      </c>
      <c r="K104" s="27">
        <f t="shared" si="26"/>
        <v>6.3501483679525225E-2</v>
      </c>
      <c r="L104" s="27">
        <f t="shared" si="26"/>
        <v>8.7017699770421383E-2</v>
      </c>
      <c r="M104" s="27">
        <f>M102/M103</f>
        <v>0.15524296675191818</v>
      </c>
      <c r="N104" s="27">
        <f t="shared" si="26"/>
        <v>2.4421593830334189E-2</v>
      </c>
      <c r="O104" s="27">
        <f t="shared" si="26"/>
        <v>1.795774647887324E-2</v>
      </c>
      <c r="P104" s="27">
        <f t="shared" si="26"/>
        <v>8.2970893275342919E-2</v>
      </c>
      <c r="Q104" s="27">
        <f t="shared" si="26"/>
        <v>7.4924104432301158E-2</v>
      </c>
      <c r="R104" s="27">
        <f t="shared" si="26"/>
        <v>2.1716348393106662E-2</v>
      </c>
      <c r="S104" s="27">
        <f t="shared" si="26"/>
        <v>9.9400356544757165E-2</v>
      </c>
      <c r="T104" s="27">
        <f t="shared" si="26"/>
        <v>6.713639018691589E-2</v>
      </c>
      <c r="U104" s="27">
        <f t="shared" si="26"/>
        <v>0.19648684968324054</v>
      </c>
      <c r="V104" s="27">
        <f t="shared" si="26"/>
        <v>2.6350461133069828E-2</v>
      </c>
      <c r="W104" s="27">
        <f t="shared" si="26"/>
        <v>5.1272091668285107E-2</v>
      </c>
      <c r="X104" s="27">
        <f>X102/X103</f>
        <v>0.33133021419066833</v>
      </c>
      <c r="Y104" s="27">
        <f t="shared" si="26"/>
        <v>6.3370364575183857E-2</v>
      </c>
    </row>
    <row r="105" spans="1:26" s="82" customFormat="1" ht="31.9" hidden="1" customHeight="1" x14ac:dyDescent="0.2">
      <c r="A105" s="80" t="s">
        <v>96</v>
      </c>
      <c r="B105" s="83">
        <f>B101-B102</f>
        <v>299015</v>
      </c>
      <c r="C105" s="22">
        <f t="shared" si="23"/>
        <v>267718.7</v>
      </c>
      <c r="D105" s="14">
        <f t="shared" si="14"/>
        <v>0.89533535106934437</v>
      </c>
      <c r="E105" s="117">
        <f>E103-E102</f>
        <v>14318</v>
      </c>
      <c r="F105" s="117">
        <f t="shared" ref="F105:L105" si="27">F103-F102</f>
        <v>9354</v>
      </c>
      <c r="G105" s="117">
        <f t="shared" si="27"/>
        <v>14855</v>
      </c>
      <c r="H105" s="117">
        <f>H103-H102</f>
        <v>16978</v>
      </c>
      <c r="I105" s="117">
        <f>I103-I102</f>
        <v>8431</v>
      </c>
      <c r="J105" s="117">
        <f t="shared" si="27"/>
        <v>20949</v>
      </c>
      <c r="K105" s="117">
        <f t="shared" si="27"/>
        <v>12624</v>
      </c>
      <c r="L105" s="117">
        <f t="shared" si="27"/>
        <v>12328</v>
      </c>
      <c r="M105" s="117">
        <f>M103-M102</f>
        <v>12881.7</v>
      </c>
      <c r="N105" s="117">
        <f>N103-N102</f>
        <v>5692.5</v>
      </c>
      <c r="O105" s="117">
        <f t="shared" ref="O105:Y105" si="28">O103-O102</f>
        <v>8367</v>
      </c>
      <c r="P105" s="117">
        <f t="shared" si="28"/>
        <v>13705</v>
      </c>
      <c r="Q105" s="117">
        <f>Q103-Q102</f>
        <v>15236</v>
      </c>
      <c r="R105" s="117">
        <f t="shared" si="28"/>
        <v>16803</v>
      </c>
      <c r="S105" s="117">
        <f t="shared" si="28"/>
        <v>16671</v>
      </c>
      <c r="T105" s="117">
        <f t="shared" si="28"/>
        <v>12776.5</v>
      </c>
      <c r="U105" s="117">
        <f t="shared" si="28"/>
        <v>8371</v>
      </c>
      <c r="V105" s="117">
        <f t="shared" si="28"/>
        <v>5173</v>
      </c>
      <c r="W105" s="117">
        <f>W103-W102</f>
        <v>14655</v>
      </c>
      <c r="X105" s="117">
        <f t="shared" si="28"/>
        <v>15578</v>
      </c>
      <c r="Y105" s="117">
        <f t="shared" si="28"/>
        <v>11972</v>
      </c>
      <c r="Z105" s="120"/>
    </row>
    <row r="106" spans="1:26" s="11" customFormat="1" ht="30" customHeight="1" x14ac:dyDescent="0.2">
      <c r="A106" s="10" t="s">
        <v>92</v>
      </c>
      <c r="B106" s="88">
        <v>3563</v>
      </c>
      <c r="C106" s="88">
        <f t="shared" si="23"/>
        <v>17620.3</v>
      </c>
      <c r="D106" s="14">
        <f t="shared" si="14"/>
        <v>4.9453550378894189</v>
      </c>
      <c r="E106" s="9">
        <v>1300</v>
      </c>
      <c r="F106" s="9">
        <v>375</v>
      </c>
      <c r="G106" s="9">
        <v>1247</v>
      </c>
      <c r="H106" s="9">
        <v>1514</v>
      </c>
      <c r="I106" s="9">
        <v>874</v>
      </c>
      <c r="J106" s="9">
        <v>1450</v>
      </c>
      <c r="K106" s="9">
        <v>270</v>
      </c>
      <c r="L106" s="9">
        <v>700</v>
      </c>
      <c r="M106" s="9">
        <v>987.3</v>
      </c>
      <c r="N106" s="9">
        <v>142.5</v>
      </c>
      <c r="O106" s="9">
        <v>20</v>
      </c>
      <c r="P106" s="9">
        <v>1240</v>
      </c>
      <c r="Q106" s="9">
        <v>634</v>
      </c>
      <c r="R106" s="9">
        <v>277</v>
      </c>
      <c r="S106" s="9">
        <v>1053</v>
      </c>
      <c r="T106" s="9">
        <v>452.5</v>
      </c>
      <c r="U106" s="9">
        <v>1205</v>
      </c>
      <c r="V106" s="9">
        <v>90</v>
      </c>
      <c r="W106" s="9">
        <v>792</v>
      </c>
      <c r="X106" s="9">
        <v>2907</v>
      </c>
      <c r="Y106" s="9">
        <v>90</v>
      </c>
    </row>
    <row r="107" spans="1:26" s="11" customFormat="1" ht="30" customHeight="1" x14ac:dyDescent="0.2">
      <c r="A107" s="10" t="s">
        <v>93</v>
      </c>
      <c r="B107" s="88">
        <v>251</v>
      </c>
      <c r="C107" s="88">
        <f t="shared" si="23"/>
        <v>1642</v>
      </c>
      <c r="D107" s="14">
        <f t="shared" si="14"/>
        <v>6.5418326693227096</v>
      </c>
      <c r="E107" s="9"/>
      <c r="F107" s="9"/>
      <c r="G107" s="9"/>
      <c r="H107" s="9">
        <v>50</v>
      </c>
      <c r="I107" s="9"/>
      <c r="J107" s="9"/>
      <c r="K107" s="9">
        <v>435</v>
      </c>
      <c r="L107" s="9"/>
      <c r="M107" s="9"/>
      <c r="N107" s="9"/>
      <c r="O107" s="9">
        <v>100</v>
      </c>
      <c r="P107" s="9"/>
      <c r="Q107" s="9"/>
      <c r="R107" s="9"/>
      <c r="S107" s="9">
        <v>30</v>
      </c>
      <c r="T107" s="9">
        <v>27</v>
      </c>
      <c r="U107" s="9"/>
      <c r="V107" s="9"/>
      <c r="W107" s="9"/>
      <c r="X107" s="9">
        <v>890</v>
      </c>
      <c r="Y107" s="9">
        <v>110</v>
      </c>
    </row>
    <row r="108" spans="1:26" s="11" customFormat="1" ht="30" customHeight="1" x14ac:dyDescent="0.2">
      <c r="A108" s="10" t="s">
        <v>94</v>
      </c>
      <c r="B108" s="88">
        <v>48</v>
      </c>
      <c r="C108" s="88">
        <f t="shared" si="23"/>
        <v>5114</v>
      </c>
      <c r="D108" s="14"/>
      <c r="E108" s="9"/>
      <c r="F108" s="9">
        <v>30</v>
      </c>
      <c r="G108" s="9">
        <v>1473</v>
      </c>
      <c r="H108" s="9">
        <v>220</v>
      </c>
      <c r="I108" s="9">
        <v>217</v>
      </c>
      <c r="J108" s="9">
        <v>135</v>
      </c>
      <c r="K108" s="9"/>
      <c r="L108" s="9"/>
      <c r="M108" s="9"/>
      <c r="N108" s="9"/>
      <c r="O108" s="9"/>
      <c r="P108" s="9"/>
      <c r="Q108" s="9"/>
      <c r="R108" s="9"/>
      <c r="S108" s="9">
        <v>350</v>
      </c>
      <c r="T108" s="9">
        <v>120</v>
      </c>
      <c r="U108" s="9">
        <v>752</v>
      </c>
      <c r="V108" s="9">
        <v>50</v>
      </c>
      <c r="W108" s="9"/>
      <c r="X108" s="9">
        <v>1307</v>
      </c>
      <c r="Y108" s="9">
        <v>460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8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3390</v>
      </c>
      <c r="C111" s="22">
        <f t="shared" si="23"/>
        <v>29585.8</v>
      </c>
      <c r="D111" s="14">
        <f t="shared" si="29"/>
        <v>8.7273746312684359</v>
      </c>
      <c r="E111" s="88">
        <v>1300</v>
      </c>
      <c r="F111" s="88">
        <v>436</v>
      </c>
      <c r="G111" s="88">
        <v>2963</v>
      </c>
      <c r="H111" s="88">
        <v>1932</v>
      </c>
      <c r="I111" s="88">
        <v>1091</v>
      </c>
      <c r="J111" s="88">
        <v>1585</v>
      </c>
      <c r="K111" s="88">
        <v>856</v>
      </c>
      <c r="L111" s="88">
        <v>1075</v>
      </c>
      <c r="M111" s="88">
        <v>2367.3000000000002</v>
      </c>
      <c r="N111" s="88">
        <v>142.5</v>
      </c>
      <c r="O111" s="88">
        <v>153</v>
      </c>
      <c r="P111" s="88">
        <v>1240</v>
      </c>
      <c r="Q111" s="88">
        <v>1234</v>
      </c>
      <c r="R111" s="88">
        <v>373</v>
      </c>
      <c r="S111" s="88">
        <v>1840</v>
      </c>
      <c r="T111" s="88">
        <v>920</v>
      </c>
      <c r="U111" s="88">
        <v>2047</v>
      </c>
      <c r="V111" s="88">
        <v>140</v>
      </c>
      <c r="W111" s="88">
        <v>792</v>
      </c>
      <c r="X111" s="88">
        <v>6289</v>
      </c>
      <c r="Y111" s="88">
        <v>810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1.1179743228670271E-2</v>
      </c>
      <c r="C112" s="22">
        <f t="shared" si="23"/>
        <v>8.1470258750352365</v>
      </c>
      <c r="D112" s="14">
        <f t="shared" si="29"/>
        <v>728.73103687590253</v>
      </c>
      <c r="E112" s="27">
        <f t="shared" ref="E112" si="30">E111/E101</f>
        <v>8.3237290306057116E-2</v>
      </c>
      <c r="F112" s="27">
        <f>F111/F101</f>
        <v>4.4125088553790104E-2</v>
      </c>
      <c r="G112" s="27">
        <f t="shared" ref="G112:Y112" si="31">G111/G101</f>
        <v>0.16629251318891008</v>
      </c>
      <c r="H112" s="27">
        <f t="shared" si="31"/>
        <v>0.10084033613445378</v>
      </c>
      <c r="I112" s="27">
        <f t="shared" si="31"/>
        <v>0.11457676958622139</v>
      </c>
      <c r="J112" s="27">
        <f t="shared" si="31"/>
        <v>7.0338155675867584E-2</v>
      </c>
      <c r="K112" s="27">
        <f t="shared" si="31"/>
        <v>6.3501483679525225E-2</v>
      </c>
      <c r="L112" s="27">
        <f t="shared" si="31"/>
        <v>7.9611938087832332E-2</v>
      </c>
      <c r="M112" s="27">
        <f>M103/M102</f>
        <v>6.4415156507413505</v>
      </c>
      <c r="N112" s="27">
        <f>N111/N101</f>
        <v>2.4421593830334189E-2</v>
      </c>
      <c r="O112" s="27">
        <f t="shared" si="31"/>
        <v>1.7653167185877467E-2</v>
      </c>
      <c r="P112" s="27">
        <f t="shared" si="31"/>
        <v>8.1875206338725651E-2</v>
      </c>
      <c r="Q112" s="27">
        <f t="shared" si="31"/>
        <v>7.0785292261802329E-2</v>
      </c>
      <c r="R112" s="27">
        <f t="shared" si="31"/>
        <v>2.1982555398396983E-2</v>
      </c>
      <c r="S112" s="27">
        <f t="shared" si="31"/>
        <v>9.8128099834675478E-2</v>
      </c>
      <c r="T112" s="27">
        <f t="shared" si="31"/>
        <v>6.7172897196261683E-2</v>
      </c>
      <c r="U112" s="27">
        <f t="shared" si="31"/>
        <v>0.19611036597049245</v>
      </c>
      <c r="V112" s="27">
        <f t="shared" si="31"/>
        <v>2.4471246285614402E-2</v>
      </c>
      <c r="W112" s="27">
        <f t="shared" si="31"/>
        <v>5.1073708647707487E-2</v>
      </c>
      <c r="X112" s="27">
        <f t="shared" si="31"/>
        <v>0.26594215155615697</v>
      </c>
      <c r="Y112" s="27">
        <f t="shared" si="31"/>
        <v>6.3370364575183857E-2</v>
      </c>
    </row>
    <row r="113" spans="1:25" s="11" customFormat="1" ht="30" customHeight="1" x14ac:dyDescent="0.2">
      <c r="A113" s="10" t="s">
        <v>193</v>
      </c>
      <c r="B113" s="88">
        <v>3125</v>
      </c>
      <c r="C113" s="88">
        <f t="shared" si="23"/>
        <v>17410.8</v>
      </c>
      <c r="D113" s="14">
        <f t="shared" si="29"/>
        <v>5.5714559999999995</v>
      </c>
      <c r="E113" s="9">
        <v>1300</v>
      </c>
      <c r="F113" s="9">
        <v>375</v>
      </c>
      <c r="G113" s="9">
        <v>1247</v>
      </c>
      <c r="H113" s="9">
        <v>1514</v>
      </c>
      <c r="I113" s="9">
        <v>874</v>
      </c>
      <c r="J113" s="9">
        <v>1450</v>
      </c>
      <c r="K113" s="9">
        <v>270</v>
      </c>
      <c r="L113" s="9">
        <v>700</v>
      </c>
      <c r="M113" s="9">
        <v>987.3</v>
      </c>
      <c r="N113" s="9">
        <v>142.5</v>
      </c>
      <c r="O113" s="9">
        <v>20</v>
      </c>
      <c r="P113" s="9">
        <v>1240</v>
      </c>
      <c r="Q113" s="9">
        <v>634</v>
      </c>
      <c r="R113" s="9">
        <v>277</v>
      </c>
      <c r="S113" s="9">
        <v>1053</v>
      </c>
      <c r="T113" s="9">
        <v>453</v>
      </c>
      <c r="U113" s="9">
        <v>1105</v>
      </c>
      <c r="V113" s="9">
        <v>90</v>
      </c>
      <c r="W113" s="9">
        <v>792</v>
      </c>
      <c r="X113" s="9">
        <v>2797</v>
      </c>
      <c r="Y113" s="9">
        <v>90</v>
      </c>
    </row>
    <row r="114" spans="1:25" s="11" customFormat="1" ht="30" customHeight="1" x14ac:dyDescent="0.2">
      <c r="A114" s="10" t="s">
        <v>93</v>
      </c>
      <c r="B114" s="88">
        <v>314</v>
      </c>
      <c r="C114" s="88">
        <f t="shared" si="23"/>
        <v>1216</v>
      </c>
      <c r="D114" s="14">
        <f t="shared" si="29"/>
        <v>3.8726114649681529</v>
      </c>
      <c r="E114" s="9"/>
      <c r="F114" s="9"/>
      <c r="G114" s="9"/>
      <c r="H114" s="9">
        <v>50</v>
      </c>
      <c r="I114" s="9"/>
      <c r="J114" s="9"/>
      <c r="K114" s="9">
        <v>435</v>
      </c>
      <c r="L114" s="9"/>
      <c r="M114" s="9"/>
      <c r="N114" s="9"/>
      <c r="O114" s="9">
        <v>100</v>
      </c>
      <c r="P114" s="9"/>
      <c r="Q114" s="9"/>
      <c r="R114" s="9"/>
      <c r="S114" s="9">
        <v>30</v>
      </c>
      <c r="T114" s="9">
        <v>27</v>
      </c>
      <c r="U114" s="9"/>
      <c r="V114" s="9"/>
      <c r="W114" s="9"/>
      <c r="X114" s="9">
        <v>464</v>
      </c>
      <c r="Y114" s="9">
        <v>110</v>
      </c>
    </row>
    <row r="115" spans="1:25" s="11" customFormat="1" ht="30" customHeight="1" x14ac:dyDescent="0.2">
      <c r="A115" s="10" t="s">
        <v>94</v>
      </c>
      <c r="B115" s="88">
        <v>3</v>
      </c>
      <c r="C115" s="88">
        <f>SUM(E115:Y115)</f>
        <v>5367</v>
      </c>
      <c r="D115" s="14"/>
      <c r="E115" s="9"/>
      <c r="F115" s="9">
        <v>30</v>
      </c>
      <c r="G115" s="9">
        <v>1473</v>
      </c>
      <c r="H115" s="9">
        <v>220</v>
      </c>
      <c r="I115" s="9">
        <v>217</v>
      </c>
      <c r="J115" s="9">
        <v>135</v>
      </c>
      <c r="K115" s="9"/>
      <c r="L115" s="9"/>
      <c r="M115" s="9"/>
      <c r="N115" s="9"/>
      <c r="O115" s="9"/>
      <c r="P115" s="9"/>
      <c r="Q115" s="9"/>
      <c r="R115" s="9"/>
      <c r="S115" s="9">
        <v>350</v>
      </c>
      <c r="T115" s="9">
        <v>120</v>
      </c>
      <c r="U115" s="9">
        <v>752</v>
      </c>
      <c r="V115" s="9">
        <v>50</v>
      </c>
      <c r="W115" s="9"/>
      <c r="X115" s="9">
        <v>1560</v>
      </c>
      <c r="Y115" s="9">
        <v>460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14090</v>
      </c>
      <c r="C119" s="22">
        <f t="shared" si="23"/>
        <v>97195.05</v>
      </c>
      <c r="D119" s="14">
        <f t="shared" si="29"/>
        <v>6.898158268275373</v>
      </c>
      <c r="E119" s="88">
        <v>5304</v>
      </c>
      <c r="F119" s="88">
        <v>1133</v>
      </c>
      <c r="G119" s="88">
        <v>9944</v>
      </c>
      <c r="H119" s="88">
        <v>6316</v>
      </c>
      <c r="I119" s="88">
        <v>3086</v>
      </c>
      <c r="J119" s="88">
        <v>5438</v>
      </c>
      <c r="K119" s="88">
        <v>2134</v>
      </c>
      <c r="L119" s="88">
        <v>2747</v>
      </c>
      <c r="M119" s="88">
        <v>6278</v>
      </c>
      <c r="N119" s="88">
        <v>462</v>
      </c>
      <c r="O119" s="88">
        <v>333.6</v>
      </c>
      <c r="P119" s="88">
        <v>4355</v>
      </c>
      <c r="Q119" s="88">
        <v>4294</v>
      </c>
      <c r="R119" s="88">
        <v>1201</v>
      </c>
      <c r="S119" s="88">
        <v>8856</v>
      </c>
      <c r="T119" s="88">
        <v>3378.55</v>
      </c>
      <c r="U119" s="88">
        <v>5611.9</v>
      </c>
      <c r="V119" s="88">
        <v>525</v>
      </c>
      <c r="W119" s="88">
        <v>2645</v>
      </c>
      <c r="X119" s="88">
        <v>20543</v>
      </c>
      <c r="Y119" s="88">
        <v>2610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13151</v>
      </c>
      <c r="C121" s="88">
        <f t="shared" si="23"/>
        <v>59654.5</v>
      </c>
      <c r="D121" s="14">
        <f t="shared" si="29"/>
        <v>4.53611892631739</v>
      </c>
      <c r="E121" s="9">
        <v>5304</v>
      </c>
      <c r="F121" s="9">
        <v>975</v>
      </c>
      <c r="G121" s="9">
        <v>4422</v>
      </c>
      <c r="H121" s="9">
        <v>4701</v>
      </c>
      <c r="I121" s="9">
        <v>2325</v>
      </c>
      <c r="J121" s="9">
        <v>5068</v>
      </c>
      <c r="K121" s="9">
        <v>735</v>
      </c>
      <c r="L121" s="9">
        <v>1664</v>
      </c>
      <c r="M121" s="9">
        <v>3078</v>
      </c>
      <c r="N121" s="9">
        <v>462</v>
      </c>
      <c r="O121" s="9">
        <v>44</v>
      </c>
      <c r="P121" s="9">
        <v>4355</v>
      </c>
      <c r="Q121" s="9">
        <v>1921</v>
      </c>
      <c r="R121" s="9">
        <v>877</v>
      </c>
      <c r="S121" s="9">
        <v>6027</v>
      </c>
      <c r="T121" s="9">
        <v>1852.5</v>
      </c>
      <c r="U121" s="9">
        <v>3094</v>
      </c>
      <c r="V121" s="9">
        <v>350</v>
      </c>
      <c r="W121" s="9">
        <v>2645</v>
      </c>
      <c r="X121" s="9">
        <v>9445</v>
      </c>
      <c r="Y121" s="9">
        <v>310</v>
      </c>
    </row>
    <row r="122" spans="1:25" s="11" customFormat="1" ht="30" customHeight="1" x14ac:dyDescent="0.2">
      <c r="A122" s="10" t="s">
        <v>93</v>
      </c>
      <c r="B122" s="24">
        <v>538</v>
      </c>
      <c r="C122" s="88">
        <f t="shared" si="23"/>
        <v>3813</v>
      </c>
      <c r="D122" s="14">
        <f t="shared" si="29"/>
        <v>7.0873605947955394</v>
      </c>
      <c r="E122" s="9"/>
      <c r="F122" s="9"/>
      <c r="G122" s="9"/>
      <c r="H122" s="9">
        <v>163</v>
      </c>
      <c r="I122" s="9"/>
      <c r="J122" s="9"/>
      <c r="K122" s="9">
        <v>1088</v>
      </c>
      <c r="L122" s="9"/>
      <c r="M122" s="9"/>
      <c r="N122" s="9"/>
      <c r="O122" s="9">
        <v>250</v>
      </c>
      <c r="P122" s="9"/>
      <c r="Q122" s="9"/>
      <c r="R122" s="9">
        <v>324</v>
      </c>
      <c r="S122" s="9">
        <v>88</v>
      </c>
      <c r="T122" s="9">
        <v>146</v>
      </c>
      <c r="U122" s="9"/>
      <c r="V122" s="9"/>
      <c r="W122" s="9"/>
      <c r="X122" s="9">
        <v>1254</v>
      </c>
      <c r="Y122" s="9">
        <v>500</v>
      </c>
    </row>
    <row r="123" spans="1:25" s="11" customFormat="1" ht="30.75" customHeight="1" x14ac:dyDescent="0.2">
      <c r="A123" s="10" t="s">
        <v>94</v>
      </c>
      <c r="B123" s="24">
        <v>10</v>
      </c>
      <c r="C123" s="88">
        <f t="shared" si="23"/>
        <v>17600.400000000001</v>
      </c>
      <c r="D123" s="14"/>
      <c r="E123" s="9"/>
      <c r="F123" s="9"/>
      <c r="G123" s="9">
        <v>4909</v>
      </c>
      <c r="H123" s="9">
        <v>728</v>
      </c>
      <c r="I123" s="9">
        <v>761</v>
      </c>
      <c r="J123" s="9">
        <v>370</v>
      </c>
      <c r="K123" s="9"/>
      <c r="L123" s="9"/>
      <c r="M123" s="9"/>
      <c r="N123" s="9"/>
      <c r="O123" s="9"/>
      <c r="P123" s="9"/>
      <c r="Q123" s="9"/>
      <c r="R123" s="9"/>
      <c r="S123" s="9">
        <v>1525</v>
      </c>
      <c r="T123" s="9">
        <v>504</v>
      </c>
      <c r="U123" s="9">
        <v>2030.4</v>
      </c>
      <c r="V123" s="9">
        <v>175</v>
      </c>
      <c r="W123" s="9"/>
      <c r="X123" s="9">
        <v>5128</v>
      </c>
      <c r="Y123" s="9">
        <v>1470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41.56342182890856</v>
      </c>
      <c r="C126" s="18">
        <f>C119/C111*10</f>
        <v>32.851925585922977</v>
      </c>
      <c r="D126" s="14">
        <f t="shared" ref="D126:D133" si="33">C126/B126</f>
        <v>0.79040473907933906</v>
      </c>
      <c r="E126" s="113">
        <f t="shared" ref="E126:F126" si="34">E119/E111*10</f>
        <v>40.799999999999997</v>
      </c>
      <c r="F126" s="113">
        <f t="shared" si="34"/>
        <v>25.986238532110093</v>
      </c>
      <c r="G126" s="113">
        <f t="shared" ref="G126:I126" si="35">G119/G111*10</f>
        <v>33.560580492743838</v>
      </c>
      <c r="H126" s="113">
        <f t="shared" si="35"/>
        <v>32.691511387163558</v>
      </c>
      <c r="I126" s="113">
        <f t="shared" si="35"/>
        <v>28.285976168652613</v>
      </c>
      <c r="J126" s="113">
        <f>J119/J111*10</f>
        <v>34.309148264984223</v>
      </c>
      <c r="K126" s="113">
        <f>K119/K111*10</f>
        <v>24.929906542056074</v>
      </c>
      <c r="L126" s="113">
        <f>L119/L111*10</f>
        <v>25.553488372093021</v>
      </c>
      <c r="M126" s="113">
        <f>M119/M111*10</f>
        <v>26.519663751953701</v>
      </c>
      <c r="N126" s="113">
        <f t="shared" ref="N126:O126" si="36">N119/N111*10</f>
        <v>32.421052631578945</v>
      </c>
      <c r="O126" s="113">
        <f t="shared" si="36"/>
        <v>21.803921568627452</v>
      </c>
      <c r="P126" s="113">
        <f>P119/P111*10</f>
        <v>35.120967741935488</v>
      </c>
      <c r="Q126" s="113">
        <f t="shared" ref="Q126" si="37">Q119/Q111*10</f>
        <v>34.797406807131281</v>
      </c>
      <c r="R126" s="113">
        <f t="shared" ref="R126:V126" si="38">R119/R111*10</f>
        <v>32.198391420911527</v>
      </c>
      <c r="S126" s="113">
        <f>S119/S111*10</f>
        <v>48.130434782608695</v>
      </c>
      <c r="T126" s="113">
        <f t="shared" si="38"/>
        <v>36.723369565217389</v>
      </c>
      <c r="U126" s="113">
        <f t="shared" si="38"/>
        <v>27.415241817293602</v>
      </c>
      <c r="V126" s="113">
        <f t="shared" si="38"/>
        <v>37.5</v>
      </c>
      <c r="W126" s="113">
        <f>W119/W111*10</f>
        <v>33.396464646464644</v>
      </c>
      <c r="X126" s="113">
        <f>X119/X111*10</f>
        <v>32.664970583558592</v>
      </c>
      <c r="Y126" s="113">
        <f>Y119/Y111*10</f>
        <v>32.222222222222221</v>
      </c>
    </row>
    <row r="127" spans="1:25" s="11" customFormat="1" ht="30" customHeight="1" x14ac:dyDescent="0.2">
      <c r="A127" s="10" t="s">
        <v>92</v>
      </c>
      <c r="B127" s="18">
        <v>41</v>
      </c>
      <c r="C127" s="18">
        <f>C121/C113*10</f>
        <v>34.262928756863559</v>
      </c>
      <c r="D127" s="14">
        <f t="shared" si="33"/>
        <v>0.83568118919179413</v>
      </c>
      <c r="E127" s="114">
        <f t="shared" ref="E127" si="39">E121/E113*10</f>
        <v>40.799999999999997</v>
      </c>
      <c r="F127" s="114">
        <f t="shared" ref="F127:G127" si="40">F121/F113*10</f>
        <v>26</v>
      </c>
      <c r="G127" s="114">
        <f t="shared" si="40"/>
        <v>35.461106655974334</v>
      </c>
      <c r="H127" s="114">
        <f t="shared" ref="H127:J127" si="41">H121/H113*10</f>
        <v>31.050198150594454</v>
      </c>
      <c r="I127" s="114">
        <f t="shared" si="41"/>
        <v>26.601830663615562</v>
      </c>
      <c r="J127" s="114">
        <f>J121/J113*10</f>
        <v>34.951724137931038</v>
      </c>
      <c r="K127" s="114">
        <f>K121/K113*10</f>
        <v>27.222222222222221</v>
      </c>
      <c r="L127" s="114">
        <f>L121/L113*10</f>
        <v>23.771428571428572</v>
      </c>
      <c r="M127" s="114">
        <f>M121/M113*10</f>
        <v>31.175934366453966</v>
      </c>
      <c r="N127" s="114">
        <f t="shared" ref="N127:R127" si="42">N121/N113*10</f>
        <v>32.421052631578945</v>
      </c>
      <c r="O127" s="114">
        <f t="shared" si="42"/>
        <v>22</v>
      </c>
      <c r="P127" s="114">
        <f t="shared" si="42"/>
        <v>35.120967741935488</v>
      </c>
      <c r="Q127" s="114">
        <f t="shared" si="42"/>
        <v>30.29968454258675</v>
      </c>
      <c r="R127" s="114">
        <f t="shared" si="42"/>
        <v>31.660649819494587</v>
      </c>
      <c r="S127" s="114">
        <f>S121/S113*10</f>
        <v>57.236467236467234</v>
      </c>
      <c r="T127" s="114">
        <f t="shared" ref="T127:U127" si="43">T121/T113*10</f>
        <v>40.894039735099341</v>
      </c>
      <c r="U127" s="114">
        <f t="shared" si="43"/>
        <v>28</v>
      </c>
      <c r="V127" s="114">
        <f>V121/V113*10</f>
        <v>38.888888888888886</v>
      </c>
      <c r="W127" s="114">
        <f t="shared" ref="W127:Y127" si="44">W121/W113*10</f>
        <v>33.396464646464644</v>
      </c>
      <c r="X127" s="114">
        <f t="shared" si="44"/>
        <v>33.768323203432246</v>
      </c>
      <c r="Y127" s="114">
        <f t="shared" si="44"/>
        <v>34.444444444444443</v>
      </c>
    </row>
    <row r="128" spans="1:25" s="11" customFormat="1" ht="30" customHeight="1" x14ac:dyDescent="0.2">
      <c r="A128" s="10" t="s">
        <v>93</v>
      </c>
      <c r="B128" s="47">
        <v>43</v>
      </c>
      <c r="C128" s="18">
        <f t="shared" ref="C128:C133" si="45">C121/C113*10</f>
        <v>34.262928756863559</v>
      </c>
      <c r="D128" s="14">
        <f t="shared" si="33"/>
        <v>0.79681229667124553</v>
      </c>
      <c r="E128" s="108"/>
      <c r="F128" s="108"/>
      <c r="G128" s="108"/>
      <c r="H128" s="108">
        <f t="shared" ref="H128:J128" si="46">H122/H114*10</f>
        <v>32.599999999999994</v>
      </c>
      <c r="I128" s="108"/>
      <c r="J128" s="108"/>
      <c r="K128" s="108">
        <f>K122/K114*10</f>
        <v>25.011494252873561</v>
      </c>
      <c r="L128" s="108"/>
      <c r="M128" s="108"/>
      <c r="N128" s="108"/>
      <c r="O128" s="108">
        <f t="shared" ref="O128" si="47">O122/O114*10</f>
        <v>25</v>
      </c>
      <c r="P128" s="108"/>
      <c r="Q128" s="108"/>
      <c r="R128" s="108"/>
      <c r="S128" s="108">
        <f t="shared" ref="S128:W128" si="48">S122/S114*10</f>
        <v>29.333333333333332</v>
      </c>
      <c r="T128" s="108">
        <f t="shared" si="48"/>
        <v>54.074074074074076</v>
      </c>
      <c r="U128" s="108"/>
      <c r="V128" s="108"/>
      <c r="W128" s="108"/>
      <c r="X128" s="108">
        <f>X122/X114*10</f>
        <v>27.025862068965516</v>
      </c>
      <c r="Y128" s="108">
        <f>Y122/Y114*10</f>
        <v>45.45454545454546</v>
      </c>
    </row>
    <row r="129" spans="1:26" s="11" customFormat="1" ht="30" customHeight="1" x14ac:dyDescent="0.2">
      <c r="A129" s="10" t="s">
        <v>94</v>
      </c>
      <c r="B129" s="47"/>
      <c r="C129" s="18">
        <f>C123/C115*10</f>
        <v>32.793739519284514</v>
      </c>
      <c r="D129" s="14"/>
      <c r="E129" s="108"/>
      <c r="F129" s="108"/>
      <c r="G129" s="108">
        <f>G123/G115*10</f>
        <v>33.326544467074001</v>
      </c>
      <c r="H129" s="114">
        <f t="shared" ref="H129" si="49">H123/H115*10</f>
        <v>33.090909090909093</v>
      </c>
      <c r="I129" s="114">
        <f>I123/I115*10</f>
        <v>35.069124423963132</v>
      </c>
      <c r="J129" s="114">
        <f>J123/J115*10</f>
        <v>27.407407407407408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>
        <f t="shared" ref="U129:V129" si="50">U123/U115*10</f>
        <v>27</v>
      </c>
      <c r="V129" s="108">
        <f t="shared" si="50"/>
        <v>35</v>
      </c>
      <c r="W129" s="108"/>
      <c r="X129" s="108">
        <f>X123/X115*10</f>
        <v>32.871794871794869</v>
      </c>
      <c r="Y129" s="108">
        <f>Y123/Y115*10</f>
        <v>31.956521739130434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32.793739519284514</v>
      </c>
      <c r="D130" s="14" t="e">
        <f t="shared" si="33"/>
        <v>#DIV/0!</v>
      </c>
      <c r="E130" s="108" t="e">
        <f>E124/E116*10</f>
        <v>#DIV/0!</v>
      </c>
      <c r="F130" s="48"/>
      <c r="G130" s="88" t="e">
        <f t="shared" ref="G130" si="51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2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4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3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4">S125/S118*10</f>
        <v>#DIV/0!</v>
      </c>
      <c r="T131" s="88" t="e">
        <f t="shared" si="54"/>
        <v>#DIV/0!</v>
      </c>
      <c r="U131" s="88"/>
      <c r="V131" s="88"/>
      <c r="W131" s="88"/>
      <c r="X131" s="88" t="e">
        <f t="shared" si="54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18" t="e">
        <f t="shared" si="45"/>
        <v>#DIV/0!</v>
      </c>
      <c r="D132" s="14" t="e">
        <f t="shared" si="33"/>
        <v>#DIV/0!</v>
      </c>
      <c r="E132" s="88">
        <v>15300</v>
      </c>
      <c r="F132" s="88">
        <v>9690</v>
      </c>
      <c r="G132" s="88">
        <v>16886</v>
      </c>
      <c r="H132" s="88">
        <v>17874</v>
      </c>
      <c r="I132" s="88">
        <v>8746</v>
      </c>
      <c r="J132" s="88">
        <v>22183</v>
      </c>
      <c r="K132" s="88">
        <v>13065</v>
      </c>
      <c r="L132" s="88">
        <v>12269</v>
      </c>
      <c r="M132" s="88">
        <v>14738</v>
      </c>
      <c r="N132" s="88">
        <v>5646</v>
      </c>
      <c r="O132" s="88">
        <v>7708</v>
      </c>
      <c r="P132" s="88">
        <v>14783</v>
      </c>
      <c r="Q132" s="88">
        <v>16172</v>
      </c>
      <c r="R132" s="88">
        <v>16789</v>
      </c>
      <c r="S132" s="88">
        <v>18191</v>
      </c>
      <c r="T132" s="88">
        <v>12646</v>
      </c>
      <c r="U132" s="88">
        <v>10285</v>
      </c>
      <c r="V132" s="88">
        <v>5148</v>
      </c>
      <c r="W132" s="88">
        <v>14824</v>
      </c>
      <c r="X132" s="88">
        <v>22979</v>
      </c>
      <c r="Y132" s="88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 t="e">
        <f t="shared" si="45"/>
        <v>#DIV/0!</v>
      </c>
      <c r="D133" s="14" t="e">
        <f t="shared" si="33"/>
        <v>#DIV/0!</v>
      </c>
      <c r="E133" s="45">
        <f t="shared" ref="E133:Y133" si="55">(E111-E132)/2</f>
        <v>-7000</v>
      </c>
      <c r="F133" s="45">
        <f t="shared" si="55"/>
        <v>-4627</v>
      </c>
      <c r="G133" s="45">
        <f t="shared" si="55"/>
        <v>-6961.5</v>
      </c>
      <c r="H133" s="45">
        <f t="shared" si="55"/>
        <v>-7971</v>
      </c>
      <c r="I133" s="45">
        <f t="shared" si="55"/>
        <v>-3827.5</v>
      </c>
      <c r="J133" s="45">
        <f t="shared" si="55"/>
        <v>-10299</v>
      </c>
      <c r="K133" s="45">
        <f t="shared" si="55"/>
        <v>-6104.5</v>
      </c>
      <c r="L133" s="45">
        <f t="shared" si="55"/>
        <v>-5597</v>
      </c>
      <c r="M133" s="45">
        <f t="shared" si="55"/>
        <v>-6185.35</v>
      </c>
      <c r="N133" s="45">
        <f t="shared" si="55"/>
        <v>-2751.75</v>
      </c>
      <c r="O133" s="45">
        <f t="shared" si="55"/>
        <v>-3777.5</v>
      </c>
      <c r="P133" s="45">
        <f t="shared" si="55"/>
        <v>-6771.5</v>
      </c>
      <c r="Q133" s="45">
        <f t="shared" si="55"/>
        <v>-7469</v>
      </c>
      <c r="R133" s="45">
        <f t="shared" si="55"/>
        <v>-8208</v>
      </c>
      <c r="S133" s="45">
        <f t="shared" si="55"/>
        <v>-8175.5</v>
      </c>
      <c r="T133" s="45">
        <f t="shared" si="55"/>
        <v>-5863</v>
      </c>
      <c r="U133" s="45">
        <f t="shared" si="55"/>
        <v>-4119</v>
      </c>
      <c r="V133" s="45">
        <f t="shared" si="55"/>
        <v>-2504</v>
      </c>
      <c r="W133" s="45">
        <f t="shared" si="55"/>
        <v>-7016</v>
      </c>
      <c r="X133" s="45">
        <f t="shared" si="55"/>
        <v>-8345</v>
      </c>
      <c r="Y133" s="45">
        <f t="shared" si="55"/>
        <v>-5925</v>
      </c>
    </row>
    <row r="134" spans="1:26" s="11" customFormat="1" ht="30" customHeight="1" x14ac:dyDescent="0.2">
      <c r="A134" s="29" t="s">
        <v>100</v>
      </c>
      <c r="B134" s="25">
        <v>68</v>
      </c>
      <c r="C134" s="18">
        <f>SUM(E134:Y134)</f>
        <v>269</v>
      </c>
      <c r="D134" s="14">
        <f t="shared" ref="D134:D197" si="56">C134/B134</f>
        <v>3.9558823529411766</v>
      </c>
      <c r="E134" s="136"/>
      <c r="F134" s="136"/>
      <c r="G134" s="88"/>
      <c r="H134" s="88">
        <v>30</v>
      </c>
      <c r="I134" s="88">
        <v>18</v>
      </c>
      <c r="J134" s="88">
        <v>12</v>
      </c>
      <c r="K134" s="88">
        <v>19</v>
      </c>
      <c r="L134" s="88">
        <v>9</v>
      </c>
      <c r="M134" s="88">
        <v>16</v>
      </c>
      <c r="N134" s="88">
        <v>5</v>
      </c>
      <c r="O134" s="88">
        <v>4</v>
      </c>
      <c r="P134" s="88">
        <v>19</v>
      </c>
      <c r="Q134" s="88"/>
      <c r="R134" s="88"/>
      <c r="S134" s="88">
        <v>27</v>
      </c>
      <c r="T134" s="88">
        <v>11</v>
      </c>
      <c r="U134" s="88">
        <v>24</v>
      </c>
      <c r="V134" s="88"/>
      <c r="W134" s="88">
        <v>19</v>
      </c>
      <c r="X134" s="88">
        <v>34</v>
      </c>
      <c r="Y134" s="88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6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5700</v>
      </c>
      <c r="D136" s="14">
        <f t="shared" si="56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629.5</v>
      </c>
      <c r="D137" s="14" t="e">
        <f t="shared" si="56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5178</v>
      </c>
      <c r="D138" s="14">
        <f t="shared" si="56"/>
        <v>1.0580302411115652</v>
      </c>
      <c r="E138" s="45">
        <v>158</v>
      </c>
      <c r="F138" s="45">
        <f t="shared" ref="F138:Y138" si="58">F136-F137</f>
        <v>54</v>
      </c>
      <c r="G138" s="45">
        <f t="shared" si="58"/>
        <v>782</v>
      </c>
      <c r="H138" s="45">
        <f>377-H137</f>
        <v>343</v>
      </c>
      <c r="I138" s="45">
        <f t="shared" si="58"/>
        <v>10</v>
      </c>
      <c r="J138" s="45">
        <f t="shared" si="58"/>
        <v>144</v>
      </c>
      <c r="K138" s="45">
        <v>604.5</v>
      </c>
      <c r="L138" s="45">
        <f t="shared" si="58"/>
        <v>739</v>
      </c>
      <c r="M138" s="45">
        <f t="shared" si="58"/>
        <v>217</v>
      </c>
      <c r="N138" s="45">
        <f t="shared" si="58"/>
        <v>30</v>
      </c>
      <c r="O138" s="45">
        <v>194</v>
      </c>
      <c r="P138" s="45">
        <f t="shared" si="58"/>
        <v>232</v>
      </c>
      <c r="Q138" s="45">
        <v>14</v>
      </c>
      <c r="R138" s="45">
        <f t="shared" si="58"/>
        <v>679</v>
      </c>
      <c r="S138" s="45">
        <f t="shared" si="58"/>
        <v>154</v>
      </c>
      <c r="T138" s="45">
        <f>T136-T137</f>
        <v>46</v>
      </c>
      <c r="U138" s="45">
        <f t="shared" si="58"/>
        <v>115</v>
      </c>
      <c r="V138" s="45">
        <f>V136-V137</f>
        <v>23.5</v>
      </c>
      <c r="W138" s="45">
        <f>W136-W137</f>
        <v>256</v>
      </c>
      <c r="X138" s="45">
        <f t="shared" si="58"/>
        <v>383</v>
      </c>
      <c r="Y138" s="45">
        <f t="shared" si="58"/>
        <v>0</v>
      </c>
      <c r="Z138" s="67"/>
    </row>
    <row r="139" spans="1:26" s="109" customFormat="1" ht="30" hidden="1" customHeight="1" outlineLevel="1" x14ac:dyDescent="0.2">
      <c r="A139" s="49" t="s">
        <v>105</v>
      </c>
      <c r="B139" s="22">
        <v>4894</v>
      </c>
      <c r="C139" s="18">
        <f t="shared" si="57"/>
        <v>5060</v>
      </c>
      <c r="D139" s="14">
        <f t="shared" si="56"/>
        <v>1.0339190845933797</v>
      </c>
      <c r="E139" s="88">
        <v>158</v>
      </c>
      <c r="F139" s="88">
        <v>54</v>
      </c>
      <c r="G139" s="88">
        <v>782</v>
      </c>
      <c r="H139" s="88">
        <v>343</v>
      </c>
      <c r="I139" s="88">
        <v>10</v>
      </c>
      <c r="J139" s="88">
        <v>144</v>
      </c>
      <c r="K139" s="88">
        <v>506.5</v>
      </c>
      <c r="L139" s="88">
        <v>739</v>
      </c>
      <c r="M139" s="88">
        <v>217</v>
      </c>
      <c r="N139" s="88">
        <v>30</v>
      </c>
      <c r="O139" s="88">
        <v>194</v>
      </c>
      <c r="P139" s="88">
        <v>232</v>
      </c>
      <c r="Q139" s="88">
        <v>14</v>
      </c>
      <c r="R139" s="88">
        <v>659</v>
      </c>
      <c r="S139" s="88">
        <v>154</v>
      </c>
      <c r="T139" s="88">
        <v>46</v>
      </c>
      <c r="U139" s="88">
        <v>115</v>
      </c>
      <c r="V139" s="88">
        <v>23.5</v>
      </c>
      <c r="W139" s="88">
        <v>256</v>
      </c>
      <c r="X139" s="88">
        <v>383</v>
      </c>
      <c r="Y139" s="88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57"/>
        <v>19.808427466558495</v>
      </c>
      <c r="D140" s="14">
        <f t="shared" si="56"/>
        <v>19.808427466558495</v>
      </c>
      <c r="E140" s="32">
        <f>E139/E138</f>
        <v>1</v>
      </c>
      <c r="F140" s="32">
        <f t="shared" ref="F140:X140" si="59">F139/F138</f>
        <v>1</v>
      </c>
      <c r="G140" s="32">
        <f t="shared" si="59"/>
        <v>1</v>
      </c>
      <c r="H140" s="32">
        <f t="shared" si="59"/>
        <v>1</v>
      </c>
      <c r="I140" s="32">
        <f t="shared" si="59"/>
        <v>1</v>
      </c>
      <c r="J140" s="32">
        <f t="shared" si="59"/>
        <v>1</v>
      </c>
      <c r="K140" s="32">
        <f t="shared" si="59"/>
        <v>0.83788254755996694</v>
      </c>
      <c r="L140" s="32">
        <f t="shared" si="59"/>
        <v>1</v>
      </c>
      <c r="M140" s="32">
        <f t="shared" si="59"/>
        <v>1</v>
      </c>
      <c r="N140" s="32">
        <f t="shared" si="59"/>
        <v>1</v>
      </c>
      <c r="O140" s="32">
        <f t="shared" si="59"/>
        <v>1</v>
      </c>
      <c r="P140" s="32">
        <f t="shared" si="59"/>
        <v>1</v>
      </c>
      <c r="Q140" s="32">
        <f t="shared" si="59"/>
        <v>1</v>
      </c>
      <c r="R140" s="32">
        <f t="shared" si="59"/>
        <v>0.97054491899852724</v>
      </c>
      <c r="S140" s="32">
        <f t="shared" si="59"/>
        <v>1</v>
      </c>
      <c r="T140" s="32">
        <f t="shared" si="59"/>
        <v>1</v>
      </c>
      <c r="U140" s="32">
        <f t="shared" si="59"/>
        <v>1</v>
      </c>
      <c r="V140" s="32">
        <f t="shared" si="59"/>
        <v>1</v>
      </c>
      <c r="W140" s="32">
        <f t="shared" si="59"/>
        <v>1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>
        <f>B138-B139</f>
        <v>0</v>
      </c>
      <c r="C141" s="18">
        <f t="shared" si="57"/>
        <v>20</v>
      </c>
      <c r="D141" s="14" t="e">
        <f t="shared" si="56"/>
        <v>#DIV/0!</v>
      </c>
      <c r="E141" s="81">
        <f>E138-E139</f>
        <v>0</v>
      </c>
      <c r="F141" s="81">
        <f t="shared" ref="F141:Y141" si="60">F138-F139</f>
        <v>0</v>
      </c>
      <c r="G141" s="81">
        <f t="shared" si="60"/>
        <v>0</v>
      </c>
      <c r="H141" s="81">
        <f t="shared" si="60"/>
        <v>0</v>
      </c>
      <c r="I141" s="81">
        <f t="shared" si="60"/>
        <v>0</v>
      </c>
      <c r="J141" s="81">
        <f t="shared" si="60"/>
        <v>0</v>
      </c>
      <c r="K141" s="81">
        <f>K138-K139-K137</f>
        <v>0</v>
      </c>
      <c r="L141" s="81">
        <f t="shared" si="60"/>
        <v>0</v>
      </c>
      <c r="M141" s="81">
        <f t="shared" si="60"/>
        <v>0</v>
      </c>
      <c r="N141" s="81">
        <f t="shared" si="60"/>
        <v>0</v>
      </c>
      <c r="O141" s="81">
        <f>O138-O139</f>
        <v>0</v>
      </c>
      <c r="P141" s="81">
        <f t="shared" si="60"/>
        <v>0</v>
      </c>
      <c r="Q141" s="81">
        <f t="shared" si="60"/>
        <v>0</v>
      </c>
      <c r="R141" s="81">
        <f>R138-R139</f>
        <v>20</v>
      </c>
      <c r="S141" s="81">
        <f t="shared" si="60"/>
        <v>0</v>
      </c>
      <c r="T141" s="81">
        <f>T138-T139</f>
        <v>0</v>
      </c>
      <c r="U141" s="81">
        <f t="shared" si="60"/>
        <v>0</v>
      </c>
      <c r="V141" s="81">
        <f>V138-V139</f>
        <v>0</v>
      </c>
      <c r="W141" s="81">
        <f t="shared" si="60"/>
        <v>0</v>
      </c>
      <c r="X141" s="81">
        <f t="shared" si="60"/>
        <v>0</v>
      </c>
      <c r="Y141" s="81">
        <f t="shared" si="60"/>
        <v>0</v>
      </c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6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hidden="1" customHeight="1" x14ac:dyDescent="0.2">
      <c r="A143" s="29" t="s">
        <v>106</v>
      </c>
      <c r="B143" s="22">
        <v>95653</v>
      </c>
      <c r="C143" s="18">
        <f t="shared" si="57"/>
        <v>122635.5</v>
      </c>
      <c r="D143" s="14">
        <f t="shared" si="56"/>
        <v>1.2820873365184573</v>
      </c>
      <c r="E143" s="88">
        <v>2838</v>
      </c>
      <c r="F143" s="88">
        <v>977</v>
      </c>
      <c r="G143" s="88">
        <v>22137</v>
      </c>
      <c r="H143" s="88">
        <v>8582</v>
      </c>
      <c r="I143" s="88">
        <v>180</v>
      </c>
      <c r="J143" s="88">
        <v>3427</v>
      </c>
      <c r="K143" s="88">
        <v>12032</v>
      </c>
      <c r="L143" s="88">
        <v>20130</v>
      </c>
      <c r="M143" s="88">
        <v>4389</v>
      </c>
      <c r="N143" s="88">
        <v>594</v>
      </c>
      <c r="O143" s="88">
        <v>3291</v>
      </c>
      <c r="P143" s="88">
        <v>5331</v>
      </c>
      <c r="Q143" s="88">
        <v>324</v>
      </c>
      <c r="R143" s="88">
        <v>14498</v>
      </c>
      <c r="S143" s="88">
        <v>3449</v>
      </c>
      <c r="T143" s="88">
        <v>927.5</v>
      </c>
      <c r="U143" s="88">
        <v>2311</v>
      </c>
      <c r="V143" s="88">
        <v>435</v>
      </c>
      <c r="W143" s="88">
        <v>6345</v>
      </c>
      <c r="X143" s="88">
        <v>10438</v>
      </c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57"/>
        <v>#DIV/0!</v>
      </c>
      <c r="D144" s="14" t="e">
        <f t="shared" si="56"/>
        <v>#DIV/0!</v>
      </c>
      <c r="E144" s="27" t="e">
        <f t="shared" ref="E144:Y144" si="61">E143/E142</f>
        <v>#DIV/0!</v>
      </c>
      <c r="F144" s="27" t="e">
        <f t="shared" si="61"/>
        <v>#DIV/0!</v>
      </c>
      <c r="G144" s="88" t="e">
        <f t="shared" si="61"/>
        <v>#DIV/0!</v>
      </c>
      <c r="H144" s="88" t="e">
        <f t="shared" si="61"/>
        <v>#DIV/0!</v>
      </c>
      <c r="I144" s="88" t="e">
        <f t="shared" si="61"/>
        <v>#DIV/0!</v>
      </c>
      <c r="J144" s="88" t="e">
        <f t="shared" si="61"/>
        <v>#DIV/0!</v>
      </c>
      <c r="K144" s="88" t="e">
        <f t="shared" si="61"/>
        <v>#DIV/0!</v>
      </c>
      <c r="L144" s="88" t="e">
        <f t="shared" si="61"/>
        <v>#DIV/0!</v>
      </c>
      <c r="M144" s="88" t="e">
        <f t="shared" si="61"/>
        <v>#DIV/0!</v>
      </c>
      <c r="N144" s="88" t="e">
        <f t="shared" si="61"/>
        <v>#DIV/0!</v>
      </c>
      <c r="O144" s="88" t="e">
        <f t="shared" si="61"/>
        <v>#DIV/0!</v>
      </c>
      <c r="P144" s="88" t="e">
        <f t="shared" si="61"/>
        <v>#DIV/0!</v>
      </c>
      <c r="Q144" s="88" t="e">
        <f t="shared" si="61"/>
        <v>#DIV/0!</v>
      </c>
      <c r="R144" s="88" t="e">
        <f t="shared" si="61"/>
        <v>#DIV/0!</v>
      </c>
      <c r="S144" s="88" t="e">
        <f t="shared" si="61"/>
        <v>#DIV/0!</v>
      </c>
      <c r="T144" s="88" t="e">
        <f t="shared" si="61"/>
        <v>#DIV/0!</v>
      </c>
      <c r="U144" s="88" t="e">
        <f t="shared" si="61"/>
        <v>#DIV/0!</v>
      </c>
      <c r="V144" s="88" t="e">
        <f t="shared" si="61"/>
        <v>#DIV/0!</v>
      </c>
      <c r="W144" s="88" t="e">
        <f t="shared" si="61"/>
        <v>#DIV/0!</v>
      </c>
      <c r="X144" s="88" t="e">
        <f t="shared" si="61"/>
        <v>#DIV/0!</v>
      </c>
      <c r="Y144" s="88" t="e">
        <f t="shared" si="61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7"/>
        <v>4404.9140400754795</v>
      </c>
      <c r="D145" s="14">
        <f t="shared" si="56"/>
        <v>22.537347821949545</v>
      </c>
      <c r="E145" s="113">
        <f t="shared" ref="E145" si="62">E143/E139*10</f>
        <v>179.62025316455697</v>
      </c>
      <c r="F145" s="113">
        <f t="shared" ref="F145:G145" si="63">F143/F139*10</f>
        <v>180.92592592592592</v>
      </c>
      <c r="G145" s="113">
        <f t="shared" si="63"/>
        <v>283.08184143222502</v>
      </c>
      <c r="H145" s="113">
        <f>H143/H139*10</f>
        <v>250.20408163265304</v>
      </c>
      <c r="I145" s="113">
        <f>I143/I139*10</f>
        <v>180</v>
      </c>
      <c r="J145" s="113">
        <f>J143/J139*10</f>
        <v>237.98611111111111</v>
      </c>
      <c r="K145" s="113">
        <f>K143/K139*10</f>
        <v>237.5518262586377</v>
      </c>
      <c r="L145" s="113">
        <f>L143/L139*10</f>
        <v>272.39512855209745</v>
      </c>
      <c r="M145" s="113">
        <f t="shared" ref="M145:R145" si="64">M143/M139*10</f>
        <v>202.25806451612902</v>
      </c>
      <c r="N145" s="113">
        <f t="shared" si="64"/>
        <v>198</v>
      </c>
      <c r="O145" s="113">
        <f t="shared" si="64"/>
        <v>169.63917525773195</v>
      </c>
      <c r="P145" s="113">
        <f t="shared" si="64"/>
        <v>229.78448275862067</v>
      </c>
      <c r="Q145" s="113">
        <f t="shared" si="64"/>
        <v>231.42857142857142</v>
      </c>
      <c r="R145" s="113">
        <f t="shared" si="64"/>
        <v>220</v>
      </c>
      <c r="S145" s="113">
        <f>S143/S139*10</f>
        <v>223.96103896103895</v>
      </c>
      <c r="T145" s="113">
        <f>T143/T139*10</f>
        <v>201.63043478260872</v>
      </c>
      <c r="U145" s="113">
        <f t="shared" ref="U145:V145" si="65">U143/U139*10</f>
        <v>200.95652173913044</v>
      </c>
      <c r="V145" s="113">
        <f t="shared" si="65"/>
        <v>185.10638297872339</v>
      </c>
      <c r="W145" s="113">
        <f>W143/W139*10</f>
        <v>247.8515625</v>
      </c>
      <c r="X145" s="113">
        <f>X143/X139*10</f>
        <v>272.53263707571801</v>
      </c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7"/>
        <v>961.5</v>
      </c>
      <c r="D146" s="14">
        <f t="shared" si="56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 t="e">
        <f t="shared" si="56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48</v>
      </c>
      <c r="D148" s="14" t="e">
        <f t="shared" si="56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7"/>
        <v>900.1</v>
      </c>
      <c r="D149" s="14">
        <f t="shared" si="56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10</v>
      </c>
      <c r="C150" s="18">
        <f t="shared" si="57"/>
        <v>13</v>
      </c>
      <c r="D150" s="14">
        <f t="shared" si="56"/>
        <v>1.3</v>
      </c>
      <c r="E150" s="88"/>
      <c r="F150" s="88"/>
      <c r="G150" s="88"/>
      <c r="H150" s="88"/>
      <c r="I150" s="88"/>
      <c r="J150" s="88"/>
      <c r="K150" s="88">
        <v>13</v>
      </c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1.1764705882352941E-2</v>
      </c>
      <c r="C151" s="18">
        <f t="shared" si="57"/>
        <v>0</v>
      </c>
      <c r="D151" s="14">
        <f t="shared" si="56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57"/>
        <v>0</v>
      </c>
      <c r="D152" s="14" t="e">
        <f t="shared" si="56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176</v>
      </c>
      <c r="C153" s="18">
        <f t="shared" si="57"/>
        <v>860</v>
      </c>
      <c r="D153" s="14">
        <f t="shared" si="56"/>
        <v>4.8863636363636367</v>
      </c>
      <c r="E153" s="88"/>
      <c r="F153" s="88"/>
      <c r="G153" s="88"/>
      <c r="H153" s="88"/>
      <c r="I153" s="88"/>
      <c r="J153" s="88"/>
      <c r="K153" s="88">
        <v>860</v>
      </c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6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 t="e">
        <f>X153/X152</f>
        <v>#DIV/0!</v>
      </c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176</v>
      </c>
      <c r="C155" s="18">
        <f>C153/C150*10</f>
        <v>661.53846153846166</v>
      </c>
      <c r="D155" s="14">
        <f t="shared" si="56"/>
        <v>3.7587412587412596</v>
      </c>
      <c r="E155" s="52"/>
      <c r="F155" s="52"/>
      <c r="G155" s="52"/>
      <c r="H155" s="52"/>
      <c r="I155" s="52"/>
      <c r="J155" s="52"/>
      <c r="K155" s="52">
        <f t="shared" ref="K155" si="67">K153/K150*10</f>
        <v>661.53846153846166</v>
      </c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840</v>
      </c>
      <c r="C156" s="18">
        <f t="shared" si="57"/>
        <v>887.1</v>
      </c>
      <c r="D156" s="14">
        <f t="shared" si="56"/>
        <v>1.0560714285714285</v>
      </c>
      <c r="E156" s="116">
        <f>E149-E150</f>
        <v>22</v>
      </c>
      <c r="F156" s="116">
        <f t="shared" ref="F156:Y156" si="68">F149-F150</f>
        <v>86</v>
      </c>
      <c r="G156" s="116">
        <f>G149-G150</f>
        <v>86.3</v>
      </c>
      <c r="H156" s="116">
        <f>H149-H150</f>
        <v>0</v>
      </c>
      <c r="I156" s="116">
        <f t="shared" si="68"/>
        <v>16</v>
      </c>
      <c r="J156" s="116">
        <f t="shared" si="68"/>
        <v>7</v>
      </c>
      <c r="K156" s="116">
        <f t="shared" si="68"/>
        <v>113.7</v>
      </c>
      <c r="L156" s="116">
        <f t="shared" si="68"/>
        <v>94</v>
      </c>
      <c r="M156" s="116">
        <f t="shared" si="68"/>
        <v>47</v>
      </c>
      <c r="N156" s="116">
        <f t="shared" si="68"/>
        <v>24</v>
      </c>
      <c r="O156" s="116">
        <f t="shared" si="68"/>
        <v>28</v>
      </c>
      <c r="P156" s="116">
        <f t="shared" si="68"/>
        <v>129</v>
      </c>
      <c r="Q156" s="116">
        <f t="shared" si="68"/>
        <v>0</v>
      </c>
      <c r="R156" s="116">
        <f t="shared" si="68"/>
        <v>7.1</v>
      </c>
      <c r="S156" s="116">
        <f t="shared" si="68"/>
        <v>36</v>
      </c>
      <c r="T156" s="116">
        <f t="shared" si="68"/>
        <v>21</v>
      </c>
      <c r="U156" s="116">
        <f t="shared" si="68"/>
        <v>0</v>
      </c>
      <c r="V156" s="116">
        <f t="shared" si="68"/>
        <v>11</v>
      </c>
      <c r="W156" s="116">
        <f t="shared" si="68"/>
        <v>95</v>
      </c>
      <c r="X156" s="116">
        <f t="shared" si="68"/>
        <v>58</v>
      </c>
      <c r="Y156" s="116">
        <f t="shared" si="68"/>
        <v>6</v>
      </c>
      <c r="Z156" s="122"/>
    </row>
    <row r="157" spans="1:26" s="11" customFormat="1" ht="30" hidden="1" customHeight="1" outlineLevel="1" x14ac:dyDescent="0.2">
      <c r="A157" s="49" t="s">
        <v>168</v>
      </c>
      <c r="B157" s="22"/>
      <c r="C157" s="18">
        <f>SUM(E157:Y157)</f>
        <v>94</v>
      </c>
      <c r="D157" s="14" t="e">
        <f t="shared" si="56"/>
        <v>#DIV/0!</v>
      </c>
      <c r="E157" s="34"/>
      <c r="F157" s="33"/>
      <c r="G157" s="51">
        <v>80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14</v>
      </c>
      <c r="V157" s="33"/>
      <c r="W157" s="33"/>
      <c r="X157" s="33"/>
      <c r="Y157" s="33"/>
    </row>
    <row r="158" spans="1:26" s="11" customFormat="1" ht="30" hidden="1" customHeight="1" x14ac:dyDescent="0.2">
      <c r="A158" s="29" t="s">
        <v>169</v>
      </c>
      <c r="B158" s="22"/>
      <c r="C158" s="18">
        <f t="shared" ref="C158:C191" si="69">SUM(E158:Y158)</f>
        <v>9433.7999999999993</v>
      </c>
      <c r="D158" s="14" t="e">
        <f t="shared" si="56"/>
        <v>#DIV/0!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/>
      <c r="C159" s="18" t="e">
        <f t="shared" si="69"/>
        <v>#DIV/0!</v>
      </c>
      <c r="D159" s="14" t="e">
        <f t="shared" si="56"/>
        <v>#DIV/0!</v>
      </c>
      <c r="E159" s="34"/>
      <c r="F159" s="52"/>
      <c r="G159" s="52">
        <f>G158/G157*10</f>
        <v>1154.9124999999999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 t="e">
        <f t="shared" ref="R159" si="70">R158/R157*10</f>
        <v>#DIV/0!</v>
      </c>
      <c r="S159" s="52"/>
      <c r="T159" s="52"/>
      <c r="U159" s="52">
        <f t="shared" ref="U159:Y159" si="71">U158/U157*10</f>
        <v>115.71428571428571</v>
      </c>
      <c r="V159" s="52"/>
      <c r="W159" s="52"/>
      <c r="X159" s="52"/>
      <c r="Y159" s="52" t="e">
        <f t="shared" si="71"/>
        <v>#DIV/0!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9"/>
        <v>34305.599999999999</v>
      </c>
      <c r="D160" s="14" t="e">
        <f t="shared" si="56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9"/>
        <v>352.4</v>
      </c>
      <c r="D161" s="14" t="e">
        <f t="shared" si="56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9"/>
        <v>48.3</v>
      </c>
      <c r="D162" s="14" t="e">
        <f t="shared" si="56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9"/>
        <v>34598.5</v>
      </c>
      <c r="D163" s="14" t="e">
        <f t="shared" si="56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9"/>
        <v>25819.399999999998</v>
      </c>
      <c r="D164" s="14" t="e">
        <f t="shared" si="56"/>
        <v>#DIV/0!</v>
      </c>
      <c r="E164" s="115">
        <f>E168+E171+E188+E174+E183</f>
        <v>5950</v>
      </c>
      <c r="F164" s="115">
        <f>F168+F171+F188+F174</f>
        <v>170</v>
      </c>
      <c r="G164" s="115">
        <f>G168+G171+G188+G174+G183</f>
        <v>903</v>
      </c>
      <c r="H164" s="115">
        <f>H168+H171+H188+H174</f>
        <v>287</v>
      </c>
      <c r="I164" s="115">
        <f>I168+I171+I188+I174</f>
        <v>421</v>
      </c>
      <c r="J164" s="115">
        <f>J168+J188+J183+J171</f>
        <v>4116</v>
      </c>
      <c r="K164" s="115">
        <f>K168+K171+K188+K174</f>
        <v>120</v>
      </c>
      <c r="L164" s="115">
        <f>L168+L171+L188+L174+L183</f>
        <v>1065.3</v>
      </c>
      <c r="M164" s="115">
        <f>M168+M171+M188+M174</f>
        <v>0</v>
      </c>
      <c r="N164" s="115">
        <f>N168+N171+N188+N174</f>
        <v>2</v>
      </c>
      <c r="O164" s="115">
        <f>O168+O171+O188+O174</f>
        <v>650</v>
      </c>
      <c r="P164" s="115">
        <f t="shared" ref="P164:Y164" si="73">P168+P171+P188+P174+P177+P183</f>
        <v>1172</v>
      </c>
      <c r="Q164" s="115">
        <f t="shared" si="73"/>
        <v>4369</v>
      </c>
      <c r="R164" s="115">
        <f t="shared" si="73"/>
        <v>495.5</v>
      </c>
      <c r="S164" s="115">
        <f t="shared" si="73"/>
        <v>1005.6</v>
      </c>
      <c r="T164" s="115">
        <f t="shared" si="73"/>
        <v>213</v>
      </c>
      <c r="U164" s="115">
        <f t="shared" si="73"/>
        <v>1353</v>
      </c>
      <c r="V164" s="115">
        <f t="shared" si="73"/>
        <v>522</v>
      </c>
      <c r="W164" s="115">
        <f t="shared" si="73"/>
        <v>1453</v>
      </c>
      <c r="X164" s="115">
        <f t="shared" si="73"/>
        <v>1377</v>
      </c>
      <c r="Y164" s="115">
        <f t="shared" si="73"/>
        <v>175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9"/>
        <v>35891.949999999997</v>
      </c>
      <c r="D165" s="14" t="e">
        <f t="shared" si="56"/>
        <v>#DIV/0!</v>
      </c>
      <c r="E165" s="51">
        <f t="shared" ref="E165:Y165" si="74">E169+E172+E175+E189+E178+E184</f>
        <v>8117</v>
      </c>
      <c r="F165" s="51">
        <f t="shared" si="74"/>
        <v>392</v>
      </c>
      <c r="G165" s="51">
        <f t="shared" si="74"/>
        <v>1341</v>
      </c>
      <c r="H165" s="51">
        <f t="shared" si="74"/>
        <v>301</v>
      </c>
      <c r="I165" s="51">
        <f t="shared" si="74"/>
        <v>510.7</v>
      </c>
      <c r="J165" s="51">
        <f>J169+J172+J175+J189+J178+J184</f>
        <v>3779</v>
      </c>
      <c r="K165" s="51">
        <f t="shared" si="74"/>
        <v>561</v>
      </c>
      <c r="L165" s="51">
        <f t="shared" si="74"/>
        <v>1632</v>
      </c>
      <c r="M165" s="51">
        <f t="shared" si="74"/>
        <v>0</v>
      </c>
      <c r="N165" s="51">
        <f t="shared" si="74"/>
        <v>2</v>
      </c>
      <c r="O165" s="51">
        <f t="shared" si="74"/>
        <v>735</v>
      </c>
      <c r="P165" s="51">
        <f t="shared" si="74"/>
        <v>1680</v>
      </c>
      <c r="Q165" s="51">
        <f t="shared" si="74"/>
        <v>5587</v>
      </c>
      <c r="R165" s="51">
        <f t="shared" si="74"/>
        <v>512.54999999999995</v>
      </c>
      <c r="S165" s="51">
        <f t="shared" si="74"/>
        <v>2262.6999999999998</v>
      </c>
      <c r="T165" s="51">
        <f t="shared" si="74"/>
        <v>393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9"/>
        <v>#DIV/0!</v>
      </c>
      <c r="D166" s="14" t="e">
        <f t="shared" si="56"/>
        <v>#DIV/0!</v>
      </c>
      <c r="E166" s="52">
        <f t="shared" ref="E166:X166" si="75">E165/E164*10</f>
        <v>13.64201680672269</v>
      </c>
      <c r="F166" s="52">
        <f t="shared" si="75"/>
        <v>23.058823529411761</v>
      </c>
      <c r="G166" s="52">
        <f t="shared" si="75"/>
        <v>14.850498338870432</v>
      </c>
      <c r="H166" s="52">
        <f t="shared" si="75"/>
        <v>10.487804878048781</v>
      </c>
      <c r="I166" s="52">
        <f t="shared" si="75"/>
        <v>12.13064133016627</v>
      </c>
      <c r="J166" s="52">
        <f t="shared" si="75"/>
        <v>9.1812439261418852</v>
      </c>
      <c r="K166" s="52">
        <f t="shared" si="75"/>
        <v>46.75</v>
      </c>
      <c r="L166" s="52">
        <f t="shared" si="75"/>
        <v>15.319628273725712</v>
      </c>
      <c r="M166" s="52" t="e">
        <f t="shared" si="75"/>
        <v>#DIV/0!</v>
      </c>
      <c r="N166" s="52">
        <f t="shared" si="75"/>
        <v>10</v>
      </c>
      <c r="O166" s="52">
        <f t="shared" si="75"/>
        <v>11.307692307692307</v>
      </c>
      <c r="P166" s="52">
        <f t="shared" si="75"/>
        <v>14.334470989761092</v>
      </c>
      <c r="Q166" s="52">
        <f t="shared" si="75"/>
        <v>12.787823300526435</v>
      </c>
      <c r="R166" s="52">
        <f t="shared" si="75"/>
        <v>10.34409687184662</v>
      </c>
      <c r="S166" s="52">
        <f t="shared" si="75"/>
        <v>22.500994431185362</v>
      </c>
      <c r="T166" s="52">
        <f t="shared" si="75"/>
        <v>18.450704225352112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9"/>
        <v>8779.1</v>
      </c>
      <c r="D167" s="14" t="e">
        <f t="shared" si="56"/>
        <v>#DIV/0!</v>
      </c>
      <c r="E167" s="116">
        <f t="shared" ref="E167:U167" si="77">E163-E164</f>
        <v>500</v>
      </c>
      <c r="F167" s="116">
        <f t="shared" si="77"/>
        <v>409</v>
      </c>
      <c r="G167" s="116">
        <f>G163-G164</f>
        <v>259.59999999999991</v>
      </c>
      <c r="H167" s="116">
        <f>H163-H164</f>
        <v>757</v>
      </c>
      <c r="I167" s="116">
        <f t="shared" si="77"/>
        <v>568</v>
      </c>
      <c r="J167" s="116">
        <f t="shared" si="77"/>
        <v>1437</v>
      </c>
      <c r="K167" s="116">
        <f t="shared" si="77"/>
        <v>274</v>
      </c>
      <c r="L167" s="116">
        <f t="shared" si="77"/>
        <v>415</v>
      </c>
      <c r="M167" s="116">
        <f t="shared" si="77"/>
        <v>1069</v>
      </c>
      <c r="N167" s="116">
        <f t="shared" si="77"/>
        <v>216</v>
      </c>
      <c r="O167" s="116">
        <f t="shared" si="77"/>
        <v>0</v>
      </c>
      <c r="P167" s="116">
        <f t="shared" si="77"/>
        <v>17</v>
      </c>
      <c r="Q167" s="116">
        <f t="shared" si="77"/>
        <v>909</v>
      </c>
      <c r="R167" s="116">
        <f>R163-R164</f>
        <v>30</v>
      </c>
      <c r="S167" s="116">
        <f t="shared" si="77"/>
        <v>0</v>
      </c>
      <c r="T167" s="116">
        <f t="shared" si="77"/>
        <v>961.5</v>
      </c>
      <c r="U167" s="116">
        <f t="shared" si="77"/>
        <v>902</v>
      </c>
      <c r="V167" s="116">
        <f>V160-V164</f>
        <v>0</v>
      </c>
      <c r="W167" s="116">
        <f>W163-W164</f>
        <v>0</v>
      </c>
      <c r="X167" s="116">
        <f>X163-X164</f>
        <v>0</v>
      </c>
      <c r="Y167" s="116">
        <f>Y163-Y164</f>
        <v>55</v>
      </c>
      <c r="Z167" s="121"/>
    </row>
    <row r="168" spans="1:26" s="106" customFormat="1" ht="30" hidden="1" customHeight="1" x14ac:dyDescent="0.2">
      <c r="A168" s="49" t="s">
        <v>111</v>
      </c>
      <c r="B168" s="25"/>
      <c r="C168" s="18">
        <f t="shared" si="69"/>
        <v>14969.3</v>
      </c>
      <c r="D168" s="14" t="e">
        <f t="shared" si="56"/>
        <v>#DIV/0!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4" t="s">
        <v>112</v>
      </c>
      <c r="B169" s="22"/>
      <c r="C169" s="18">
        <f t="shared" si="69"/>
        <v>21911</v>
      </c>
      <c r="D169" s="14" t="e">
        <f t="shared" si="56"/>
        <v>#DIV/0!</v>
      </c>
      <c r="E169" s="152">
        <v>6857</v>
      </c>
      <c r="F169" s="88">
        <v>336</v>
      </c>
      <c r="G169" s="88">
        <v>205</v>
      </c>
      <c r="H169" s="88">
        <v>100</v>
      </c>
      <c r="I169" s="88">
        <v>42</v>
      </c>
      <c r="J169" s="88">
        <v>1722</v>
      </c>
      <c r="K169" s="88">
        <v>216</v>
      </c>
      <c r="L169" s="105">
        <v>158</v>
      </c>
      <c r="M169" s="105"/>
      <c r="N169" s="147"/>
      <c r="O169" s="152">
        <v>735</v>
      </c>
      <c r="P169" s="152">
        <v>1450</v>
      </c>
      <c r="Q169" s="105">
        <v>3309</v>
      </c>
      <c r="R169" s="105">
        <v>298</v>
      </c>
      <c r="S169" s="105">
        <v>2000</v>
      </c>
      <c r="T169" s="105"/>
      <c r="U169" s="105">
        <v>238</v>
      </c>
      <c r="V169" s="105">
        <v>522</v>
      </c>
      <c r="W169" s="105">
        <v>1508</v>
      </c>
      <c r="X169" s="105">
        <v>2215</v>
      </c>
      <c r="Y169" s="147"/>
    </row>
    <row r="170" spans="1:26" s="11" customFormat="1" ht="30" hidden="1" customHeight="1" x14ac:dyDescent="0.2">
      <c r="A170" s="29" t="s">
        <v>98</v>
      </c>
      <c r="B170" s="47"/>
      <c r="C170" s="18">
        <f t="shared" si="69"/>
        <v>247.04962381423564</v>
      </c>
      <c r="D170" s="14" t="e">
        <f t="shared" si="56"/>
        <v>#DIV/0!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customHeight="1" x14ac:dyDescent="0.2">
      <c r="A171" s="49" t="s">
        <v>174</v>
      </c>
      <c r="B171" s="25"/>
      <c r="C171" s="18">
        <f t="shared" si="69"/>
        <v>63</v>
      </c>
      <c r="D171" s="14"/>
      <c r="E171" s="33"/>
      <c r="F171" s="33"/>
      <c r="G171" s="33"/>
      <c r="H171" s="33"/>
      <c r="I171" s="33">
        <v>63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24"/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/>
      <c r="C172" s="18">
        <f t="shared" si="69"/>
        <v>69</v>
      </c>
      <c r="D172" s="14"/>
      <c r="E172" s="33"/>
      <c r="F172" s="24"/>
      <c r="G172" s="24"/>
      <c r="H172" s="24"/>
      <c r="I172" s="24">
        <v>69</v>
      </c>
      <c r="J172" s="24"/>
      <c r="K172" s="24"/>
      <c r="L172" s="34"/>
      <c r="M172" s="34"/>
      <c r="N172" s="24"/>
      <c r="O172" s="32"/>
      <c r="P172" s="34"/>
      <c r="Q172" s="34"/>
      <c r="R172" s="34"/>
      <c r="S172" s="34"/>
      <c r="T172" s="24"/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/>
      <c r="C173" s="18">
        <f t="shared" si="69"/>
        <v>10.952380952380953</v>
      </c>
      <c r="D173" s="14"/>
      <c r="E173" s="48"/>
      <c r="F173" s="48"/>
      <c r="G173" s="48"/>
      <c r="H173" s="48"/>
      <c r="I173" s="48">
        <f>I172/I171*10</f>
        <v>10.952380952380953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9"/>
        <v>1183.0999999999999</v>
      </c>
      <c r="D174" s="14">
        <f t="shared" si="56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9"/>
        <v>2071.9499999999998</v>
      </c>
      <c r="D175" s="14">
        <f t="shared" si="56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9"/>
        <v>135.97162851171382</v>
      </c>
      <c r="D176" s="14">
        <f t="shared" si="56"/>
        <v>6.0973824444714717</v>
      </c>
      <c r="E176" s="48"/>
      <c r="F176" s="48">
        <f t="shared" ref="F176:G176" si="83">F175/F174*10</f>
        <v>16</v>
      </c>
      <c r="G176" s="48">
        <f t="shared" si="83"/>
        <v>18</v>
      </c>
      <c r="H176" s="48"/>
      <c r="I176" s="48">
        <f t="shared" ref="I176" si="84">I175/I174*10</f>
        <v>5.34</v>
      </c>
      <c r="J176" s="48"/>
      <c r="K176" s="48"/>
      <c r="L176" s="48"/>
      <c r="M176" s="48"/>
      <c r="N176" s="48">
        <f t="shared" ref="N176" si="85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9"/>
        <v>58</v>
      </c>
      <c r="D177" s="14">
        <f t="shared" si="56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9"/>
        <v>85</v>
      </c>
      <c r="D178" s="14">
        <f t="shared" si="56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9"/>
        <v>14.655172413793103</v>
      </c>
      <c r="D179" s="14">
        <f t="shared" si="56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9"/>
        <v>867</v>
      </c>
      <c r="D180" s="14">
        <f t="shared" si="56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9"/>
        <v>26430</v>
      </c>
      <c r="D181" s="14">
        <f t="shared" si="56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9"/>
        <v>944.89208633093529</v>
      </c>
      <c r="D182" s="14">
        <f t="shared" si="56"/>
        <v>8.0137239486761107</v>
      </c>
      <c r="E182" s="52"/>
      <c r="F182" s="52"/>
      <c r="G182" s="52">
        <f t="shared" ref="G182" si="86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7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9"/>
        <v>4867</v>
      </c>
      <c r="D183" s="14">
        <f t="shared" si="56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9"/>
        <v>7275</v>
      </c>
      <c r="D184" s="14">
        <f t="shared" si="56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9"/>
        <v>170.73548636935814</v>
      </c>
      <c r="D185" s="14">
        <f t="shared" si="56"/>
        <v>12.110237027481014</v>
      </c>
      <c r="E185" s="52">
        <f t="shared" ref="E185:G185" si="88">E184/E183*10</f>
        <v>20</v>
      </c>
      <c r="F185" s="52"/>
      <c r="G185" s="52">
        <f t="shared" si="88"/>
        <v>13.729372937293729</v>
      </c>
      <c r="H185" s="52"/>
      <c r="I185" s="52">
        <f t="shared" ref="I185:L185" si="89">I184/I183*10</f>
        <v>13.799999999999999</v>
      </c>
      <c r="J185" s="52">
        <f t="shared" si="89"/>
        <v>10.238853503184712</v>
      </c>
      <c r="K185" s="52">
        <f t="shared" si="89"/>
        <v>21.5625</v>
      </c>
      <c r="L185" s="52">
        <f t="shared" si="89"/>
        <v>16.46927374301676</v>
      </c>
      <c r="M185" s="52"/>
      <c r="N185" s="52"/>
      <c r="O185" s="52"/>
      <c r="P185" s="52"/>
      <c r="Q185" s="52"/>
      <c r="R185" s="52">
        <f t="shared" ref="R185" si="90">R184/R183*10</f>
        <v>9.9047619047619051</v>
      </c>
      <c r="S185" s="52"/>
      <c r="T185" s="52">
        <f t="shared" ref="T185:U185" si="91">T184/T183*10</f>
        <v>10</v>
      </c>
      <c r="U185" s="52">
        <f t="shared" si="91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9"/>
        <v>12695</v>
      </c>
      <c r="D186" s="14">
        <f t="shared" si="56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9"/>
        <v>7</v>
      </c>
      <c r="D187" s="14" t="e">
        <f t="shared" si="56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69"/>
        <v>4939</v>
      </c>
      <c r="D188" s="14" t="e">
        <f t="shared" si="56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69"/>
        <v>4480</v>
      </c>
      <c r="D189" s="14" t="e">
        <f t="shared" si="56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69"/>
        <v>134.80498725256098</v>
      </c>
      <c r="D190" s="14" t="e">
        <f t="shared" si="56"/>
        <v>#DIV/0!</v>
      </c>
      <c r="E190" s="54">
        <f t="shared" ref="E190:F190" si="92">E189/E188*10</f>
        <v>10.996852046169989</v>
      </c>
      <c r="F190" s="54">
        <f t="shared" si="92"/>
        <v>10</v>
      </c>
      <c r="G190" s="54"/>
      <c r="H190" s="54">
        <f>H189/H188*10</f>
        <v>10.748663101604279</v>
      </c>
      <c r="I190" s="54">
        <f t="shared" ref="I190:J190" si="93">I189/I188*10</f>
        <v>9.8739495798319332</v>
      </c>
      <c r="J190" s="54">
        <f t="shared" si="93"/>
        <v>16</v>
      </c>
      <c r="K190" s="54"/>
      <c r="L190" s="54"/>
      <c r="M190" s="54"/>
      <c r="N190" s="54"/>
      <c r="O190" s="54"/>
      <c r="P190" s="54">
        <f t="shared" ref="P190:X190" si="94">P189/P188*10</f>
        <v>10.952380952380953</v>
      </c>
      <c r="Q190" s="54">
        <f t="shared" si="94"/>
        <v>7.7245745943806892</v>
      </c>
      <c r="R190" s="54">
        <f t="shared" si="94"/>
        <v>10</v>
      </c>
      <c r="S190" s="54">
        <f t="shared" si="94"/>
        <v>5</v>
      </c>
      <c r="T190" s="54">
        <f t="shared" si="94"/>
        <v>10</v>
      </c>
      <c r="U190" s="54"/>
      <c r="V190" s="54"/>
      <c r="W190" s="54">
        <f t="shared" si="94"/>
        <v>7.2585669781931461</v>
      </c>
      <c r="X190" s="54">
        <f t="shared" si="94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9"/>
        <v>39.25</v>
      </c>
      <c r="D191" s="14" t="e">
        <f t="shared" si="56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95">SUM(E192:Y192)</f>
        <v>51.5</v>
      </c>
      <c r="D192" s="14" t="e">
        <f t="shared" si="56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95"/>
        <v>42.22</v>
      </c>
      <c r="D193" s="14" t="e">
        <f t="shared" si="56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95"/>
        <v>67.19</v>
      </c>
      <c r="D194" s="14" t="e">
        <f t="shared" si="56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6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6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6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9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96"/>
        <v>1.1732036905939913</v>
      </c>
      <c r="E199" s="152"/>
      <c r="F199" s="152"/>
      <c r="G199" s="102"/>
      <c r="H199" s="102">
        <f t="shared" ref="H199" si="9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98">O198/O197*10</f>
        <v>5.2</v>
      </c>
      <c r="P199" s="102"/>
      <c r="Q199" s="102"/>
      <c r="R199" s="102">
        <f t="shared" ref="R199:T199" si="99">R198/R197*10</f>
        <v>16.700000000000003</v>
      </c>
      <c r="S199" s="102">
        <f t="shared" si="99"/>
        <v>11.210191082802549</v>
      </c>
      <c r="T199" s="102">
        <f t="shared" si="9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50293</v>
      </c>
      <c r="C200" s="25">
        <f>SUM(E200:Y200)</f>
        <v>61166</v>
      </c>
      <c r="D200" s="14">
        <f t="shared" ref="D200:D209" si="100">C200/B200</f>
        <v>1.2161931083848647</v>
      </c>
      <c r="E200" s="88">
        <v>5300</v>
      </c>
      <c r="F200" s="88">
        <v>1980</v>
      </c>
      <c r="G200" s="88">
        <v>2700</v>
      </c>
      <c r="H200" s="88">
        <v>1414</v>
      </c>
      <c r="I200" s="88">
        <v>1279</v>
      </c>
      <c r="J200" s="88">
        <v>5820</v>
      </c>
      <c r="K200" s="88">
        <v>2297</v>
      </c>
      <c r="L200" s="88">
        <v>5051</v>
      </c>
      <c r="M200" s="88">
        <v>1350</v>
      </c>
      <c r="N200" s="88">
        <v>1375</v>
      </c>
      <c r="O200" s="88">
        <v>1523</v>
      </c>
      <c r="P200" s="88">
        <v>2135</v>
      </c>
      <c r="Q200" s="88">
        <v>5229</v>
      </c>
      <c r="R200" s="88">
        <v>2540</v>
      </c>
      <c r="S200" s="88">
        <v>6077</v>
      </c>
      <c r="T200" s="88">
        <v>1213</v>
      </c>
      <c r="U200" s="88">
        <v>2200</v>
      </c>
      <c r="V200" s="88">
        <v>1210</v>
      </c>
      <c r="W200" s="88">
        <v>4425</v>
      </c>
      <c r="X200" s="88">
        <v>4318</v>
      </c>
      <c r="Y200" s="88">
        <v>1730</v>
      </c>
    </row>
    <row r="201" spans="1:25" s="44" customFormat="1" ht="30" customHeight="1" x14ac:dyDescent="0.2">
      <c r="A201" s="12" t="s">
        <v>119</v>
      </c>
      <c r="B201" s="185">
        <f>B200/B203</f>
        <v>0.4789809523809524</v>
      </c>
      <c r="C201" s="185">
        <f>C200/C203</f>
        <v>0.58253333333333335</v>
      </c>
      <c r="D201" s="14">
        <f t="shared" si="100"/>
        <v>1.2161931083848647</v>
      </c>
      <c r="E201" s="160">
        <f>E200/E203</f>
        <v>0.71169598496038677</v>
      </c>
      <c r="F201" s="160">
        <f t="shared" ref="F201:Y201" si="101">F200/F203</f>
        <v>0.48458149779735682</v>
      </c>
      <c r="G201" s="160">
        <f t="shared" si="101"/>
        <v>0.49135577797998181</v>
      </c>
      <c r="H201" s="160">
        <f t="shared" si="101"/>
        <v>0.20794117647058824</v>
      </c>
      <c r="I201" s="160">
        <f t="shared" si="101"/>
        <v>0.37941263719964402</v>
      </c>
      <c r="J201" s="160">
        <f t="shared" si="101"/>
        <v>0.98644067796610169</v>
      </c>
      <c r="K201" s="160">
        <f t="shared" si="101"/>
        <v>0.53431030472202834</v>
      </c>
      <c r="L201" s="160">
        <f t="shared" si="101"/>
        <v>1</v>
      </c>
      <c r="M201" s="160">
        <f t="shared" si="101"/>
        <v>0.298606502986065</v>
      </c>
      <c r="N201" s="160">
        <f t="shared" si="101"/>
        <v>0.61686855091969495</v>
      </c>
      <c r="O201" s="160">
        <f t="shared" si="101"/>
        <v>0.44794117647058823</v>
      </c>
      <c r="P201" s="160">
        <f t="shared" si="101"/>
        <v>0.30270806748901175</v>
      </c>
      <c r="Q201" s="160">
        <f t="shared" si="101"/>
        <v>0.7313286713286713</v>
      </c>
      <c r="R201" s="160">
        <f t="shared" si="101"/>
        <v>0.49716187120767275</v>
      </c>
      <c r="S201" s="160">
        <f t="shared" si="101"/>
        <v>0.79303144982382878</v>
      </c>
      <c r="T201" s="160">
        <f t="shared" si="101"/>
        <v>0.29694002447980417</v>
      </c>
      <c r="U201" s="160">
        <f t="shared" si="101"/>
        <v>0.66808381415122986</v>
      </c>
      <c r="V201" s="160">
        <f t="shared" si="101"/>
        <v>0.55000000000000004</v>
      </c>
      <c r="W201" s="160">
        <f t="shared" si="101"/>
        <v>0.72540983606557374</v>
      </c>
      <c r="X201" s="160">
        <f t="shared" si="101"/>
        <v>0.6257064193595131</v>
      </c>
      <c r="Y201" s="160">
        <f t="shared" si="101"/>
        <v>0.60765718299964877</v>
      </c>
    </row>
    <row r="202" spans="1:25" s="109" customFormat="1" ht="30" customHeight="1" x14ac:dyDescent="0.2">
      <c r="A202" s="29" t="s">
        <v>120</v>
      </c>
      <c r="B202" s="22"/>
      <c r="C202" s="25">
        <f>SUM(E202:Y202)</f>
        <v>4508</v>
      </c>
      <c r="D202" s="14"/>
      <c r="E202" s="9"/>
      <c r="F202" s="9"/>
      <c r="G202" s="9"/>
      <c r="H202" s="9"/>
      <c r="I202" s="9">
        <v>300</v>
      </c>
      <c r="J202" s="9">
        <v>1780</v>
      </c>
      <c r="K202" s="9">
        <v>174</v>
      </c>
      <c r="L202" s="9">
        <v>10</v>
      </c>
      <c r="M202" s="9">
        <v>416</v>
      </c>
      <c r="N202" s="9"/>
      <c r="O202" s="9">
        <v>178</v>
      </c>
      <c r="P202" s="9"/>
      <c r="Q202" s="9"/>
      <c r="R202" s="9"/>
      <c r="S202" s="9"/>
      <c r="T202" s="9"/>
      <c r="U202" s="9">
        <v>150</v>
      </c>
      <c r="V202" s="9"/>
      <c r="W202" s="9"/>
      <c r="X202" s="9">
        <v>1500</v>
      </c>
      <c r="Y202" s="9"/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10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0"/>
        <v>0.91988652322903208</v>
      </c>
      <c r="E204" s="88">
        <v>7600</v>
      </c>
      <c r="F204" s="88">
        <v>1982</v>
      </c>
      <c r="G204" s="88">
        <v>4437</v>
      </c>
      <c r="H204" s="88">
        <v>4816</v>
      </c>
      <c r="I204" s="88">
        <v>3103</v>
      </c>
      <c r="J204" s="88">
        <v>5900</v>
      </c>
      <c r="K204" s="88">
        <v>2435</v>
      </c>
      <c r="L204" s="88">
        <v>2683</v>
      </c>
      <c r="M204" s="88">
        <v>4229</v>
      </c>
      <c r="N204" s="88">
        <v>1458.5</v>
      </c>
      <c r="O204" s="88">
        <v>2125</v>
      </c>
      <c r="P204" s="88">
        <v>5235</v>
      </c>
      <c r="Q204" s="88">
        <v>3645</v>
      </c>
      <c r="R204" s="88">
        <v>5112</v>
      </c>
      <c r="S204" s="88">
        <v>6830</v>
      </c>
      <c r="T204" s="88">
        <v>3550</v>
      </c>
      <c r="U204" s="88">
        <v>1693</v>
      </c>
      <c r="V204" s="88">
        <v>1141</v>
      </c>
      <c r="W204" s="88">
        <v>6338</v>
      </c>
      <c r="X204" s="88">
        <v>5492</v>
      </c>
      <c r="Y204" s="88">
        <v>2070</v>
      </c>
    </row>
    <row r="205" spans="1:25" s="11" customFormat="1" ht="30" hidden="1" customHeight="1" x14ac:dyDescent="0.2">
      <c r="A205" s="12" t="s">
        <v>52</v>
      </c>
      <c r="B205" s="79">
        <f>B204/B203</f>
        <v>0.84766666666666668</v>
      </c>
      <c r="C205" s="79">
        <f>C204/C203</f>
        <v>0.77975714285714282</v>
      </c>
      <c r="D205" s="14">
        <f t="shared" si="100"/>
        <v>0.91988652322903197</v>
      </c>
      <c r="E205" s="15">
        <f t="shared" ref="E205:Y205" si="102">E204/E203</f>
        <v>1.020545185980932</v>
      </c>
      <c r="F205" s="15">
        <f t="shared" si="102"/>
        <v>0.48507097405775818</v>
      </c>
      <c r="G205" s="15">
        <f t="shared" si="102"/>
        <v>0.80746132848043672</v>
      </c>
      <c r="H205" s="15">
        <f t="shared" si="102"/>
        <v>0.70823529411764707</v>
      </c>
      <c r="I205" s="15">
        <f t="shared" si="102"/>
        <v>0.92049836843666566</v>
      </c>
      <c r="J205" s="15">
        <f t="shared" si="102"/>
        <v>1</v>
      </c>
      <c r="K205" s="15">
        <f t="shared" si="102"/>
        <v>0.5664107932077227</v>
      </c>
      <c r="L205" s="15">
        <f t="shared" si="102"/>
        <v>0.5311819441694714</v>
      </c>
      <c r="M205" s="15">
        <f t="shared" si="102"/>
        <v>0.93541251935412517</v>
      </c>
      <c r="N205" s="15">
        <f t="shared" si="102"/>
        <v>0.6543292956482728</v>
      </c>
      <c r="O205" s="15">
        <f t="shared" si="102"/>
        <v>0.625</v>
      </c>
      <c r="P205" s="15">
        <f t="shared" si="102"/>
        <v>0.74223734581029355</v>
      </c>
      <c r="Q205" s="15">
        <f t="shared" si="102"/>
        <v>0.50979020979020984</v>
      </c>
      <c r="R205" s="15">
        <f t="shared" si="102"/>
        <v>1.0005871990604815</v>
      </c>
      <c r="S205" s="15">
        <f t="shared" si="102"/>
        <v>0.89129583713950145</v>
      </c>
      <c r="T205" s="15">
        <f t="shared" si="102"/>
        <v>0.86903304773561807</v>
      </c>
      <c r="U205" s="15">
        <f t="shared" si="102"/>
        <v>0.51412086243546917</v>
      </c>
      <c r="V205" s="15">
        <f t="shared" si="102"/>
        <v>0.51863636363636367</v>
      </c>
      <c r="W205" s="15">
        <f t="shared" si="102"/>
        <v>1.0390163934426229</v>
      </c>
      <c r="X205" s="15">
        <f t="shared" si="102"/>
        <v>0.7958266917837995</v>
      </c>
      <c r="Y205" s="15">
        <f t="shared" si="102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0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0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0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100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customHeight="1" outlineLevel="1" x14ac:dyDescent="0.2">
      <c r="A210" s="29" t="s">
        <v>216</v>
      </c>
      <c r="B210" s="25">
        <v>76413</v>
      </c>
      <c r="C210" s="25">
        <f>SUM(E210:Y210)</f>
        <v>86208.7</v>
      </c>
      <c r="D210" s="14">
        <f t="shared" ref="D210:D226" si="103">C210/B210</f>
        <v>1.1281941554447541</v>
      </c>
      <c r="E210" s="33">
        <v>820</v>
      </c>
      <c r="F210" s="33">
        <v>2130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2486.1999999999998</v>
      </c>
      <c r="N210" s="33">
        <v>2754</v>
      </c>
      <c r="O210" s="33">
        <v>2567</v>
      </c>
      <c r="P210" s="33">
        <v>3980</v>
      </c>
      <c r="Q210" s="33">
        <v>5030</v>
      </c>
      <c r="R210" s="33">
        <v>2047</v>
      </c>
      <c r="S210" s="33">
        <v>5443</v>
      </c>
      <c r="T210" s="33">
        <v>4362.8</v>
      </c>
      <c r="U210" s="33">
        <v>1150</v>
      </c>
      <c r="V210" s="33">
        <v>1380.7</v>
      </c>
      <c r="W210" s="33">
        <v>7992</v>
      </c>
      <c r="X210" s="33">
        <v>8681</v>
      </c>
      <c r="Y210" s="33">
        <v>4500</v>
      </c>
    </row>
    <row r="211" spans="1:35" s="44" customFormat="1" ht="30" customHeight="1" x14ac:dyDescent="0.2">
      <c r="A211" s="10" t="s">
        <v>125</v>
      </c>
      <c r="B211" s="46">
        <v>0.89200000000000002</v>
      </c>
      <c r="C211" s="46">
        <f>C210/C209</f>
        <v>0.99867618095094401</v>
      </c>
      <c r="D211" s="14">
        <f t="shared" si="103"/>
        <v>1.1195921311109238</v>
      </c>
      <c r="E211" s="66">
        <f t="shared" ref="E211:Y211" si="104">E210/E209</f>
        <v>1.0038071221339471</v>
      </c>
      <c r="F211" s="66">
        <f t="shared" si="104"/>
        <v>1.1358909544683711</v>
      </c>
      <c r="G211" s="66">
        <f t="shared" si="104"/>
        <v>1.0006675089994517</v>
      </c>
      <c r="H211" s="66">
        <f t="shared" si="104"/>
        <v>0.77369224365200495</v>
      </c>
      <c r="I211" s="66">
        <f t="shared" si="104"/>
        <v>0.90046507441709933</v>
      </c>
      <c r="J211" s="66">
        <f t="shared" si="104"/>
        <v>1</v>
      </c>
      <c r="K211" s="66">
        <f t="shared" si="104"/>
        <v>1.1207714195384129</v>
      </c>
      <c r="L211" s="66">
        <f t="shared" si="104"/>
        <v>1.3202894666309299</v>
      </c>
      <c r="M211" s="66">
        <f t="shared" si="104"/>
        <v>1</v>
      </c>
      <c r="N211" s="66">
        <f t="shared" si="104"/>
        <v>0.99985477781004939</v>
      </c>
      <c r="O211" s="66">
        <f t="shared" si="104"/>
        <v>1.0036753206130749</v>
      </c>
      <c r="P211" s="66">
        <f t="shared" si="104"/>
        <v>1.0189191264944575</v>
      </c>
      <c r="Q211" s="66">
        <f t="shared" si="104"/>
        <v>0.97840886986967512</v>
      </c>
      <c r="R211" s="66">
        <f t="shared" si="104"/>
        <v>0.77187028657616896</v>
      </c>
      <c r="S211" s="66">
        <f t="shared" si="104"/>
        <v>1.2597204221440474</v>
      </c>
      <c r="T211" s="66">
        <f t="shared" si="104"/>
        <v>1</v>
      </c>
      <c r="U211" s="66">
        <f t="shared" si="104"/>
        <v>1.2243159799850953</v>
      </c>
      <c r="V211" s="66">
        <f t="shared" si="104"/>
        <v>0.8867694283879255</v>
      </c>
      <c r="W211" s="66">
        <f t="shared" si="104"/>
        <v>0.97430145803871859</v>
      </c>
      <c r="X211" s="66">
        <f t="shared" si="104"/>
        <v>0.99994816534104314</v>
      </c>
      <c r="Y211" s="66">
        <f t="shared" si="104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3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84506</v>
      </c>
      <c r="C216" s="25">
        <f>SUM(E216:Y216)</f>
        <v>90036</v>
      </c>
      <c r="D216" s="14">
        <f t="shared" si="103"/>
        <v>1.065439140416065</v>
      </c>
      <c r="E216" s="24">
        <v>2500</v>
      </c>
      <c r="F216" s="24">
        <v>2680</v>
      </c>
      <c r="G216" s="24">
        <v>12840</v>
      </c>
      <c r="H216" s="24">
        <v>6000</v>
      </c>
      <c r="I216" s="24">
        <v>3534</v>
      </c>
      <c r="J216" s="24">
        <v>5210</v>
      </c>
      <c r="K216" s="24">
        <v>3180</v>
      </c>
      <c r="L216" s="24">
        <v>5339</v>
      </c>
      <c r="M216" s="24">
        <v>2337</v>
      </c>
      <c r="N216" s="24">
        <v>4360</v>
      </c>
      <c r="O216" s="24">
        <v>2115</v>
      </c>
      <c r="P216" s="24">
        <v>4843</v>
      </c>
      <c r="Q216" s="24">
        <v>7440</v>
      </c>
      <c r="R216" s="24">
        <v>1586</v>
      </c>
      <c r="S216" s="24">
        <v>2459</v>
      </c>
      <c r="T216" s="24">
        <v>2432</v>
      </c>
      <c r="U216" s="24">
        <v>2400</v>
      </c>
      <c r="V216" s="24">
        <v>787</v>
      </c>
      <c r="W216" s="24">
        <v>5874</v>
      </c>
      <c r="X216" s="24">
        <v>6120</v>
      </c>
      <c r="Y216" s="24">
        <v>6000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103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38027.700000000004</v>
      </c>
      <c r="C218" s="25">
        <f>C216*0.45</f>
        <v>40516.200000000004</v>
      </c>
      <c r="D218" s="14">
        <f t="shared" si="103"/>
        <v>1.065439140416065</v>
      </c>
      <c r="E218" s="24">
        <f>E216*0.45</f>
        <v>1125</v>
      </c>
      <c r="F218" s="24">
        <f t="shared" ref="F218:X218" si="105">F216*0.45</f>
        <v>1206</v>
      </c>
      <c r="G218" s="24">
        <f t="shared" si="105"/>
        <v>5778</v>
      </c>
      <c r="H218" s="24">
        <f t="shared" si="105"/>
        <v>2700</v>
      </c>
      <c r="I218" s="24">
        <f t="shared" si="105"/>
        <v>1590.3</v>
      </c>
      <c r="J218" s="24">
        <f t="shared" si="105"/>
        <v>2344.5</v>
      </c>
      <c r="K218" s="24">
        <f t="shared" si="105"/>
        <v>1431</v>
      </c>
      <c r="L218" s="24">
        <f t="shared" si="105"/>
        <v>2402.5500000000002</v>
      </c>
      <c r="M218" s="24">
        <f t="shared" si="105"/>
        <v>1051.6500000000001</v>
      </c>
      <c r="N218" s="24">
        <f t="shared" si="105"/>
        <v>1962</v>
      </c>
      <c r="O218" s="24">
        <f t="shared" si="105"/>
        <v>951.75</v>
      </c>
      <c r="P218" s="24">
        <f t="shared" si="105"/>
        <v>2179.35</v>
      </c>
      <c r="Q218" s="24">
        <f t="shared" si="105"/>
        <v>3348</v>
      </c>
      <c r="R218" s="24">
        <f t="shared" si="105"/>
        <v>713.7</v>
      </c>
      <c r="S218" s="24">
        <f t="shared" si="105"/>
        <v>1106.55</v>
      </c>
      <c r="T218" s="24">
        <f t="shared" si="105"/>
        <v>1094.4000000000001</v>
      </c>
      <c r="U218" s="24">
        <f t="shared" si="105"/>
        <v>1080</v>
      </c>
      <c r="V218" s="24">
        <f t="shared" si="105"/>
        <v>354.15000000000003</v>
      </c>
      <c r="W218" s="24">
        <f t="shared" si="105"/>
        <v>2643.3</v>
      </c>
      <c r="X218" s="24">
        <f t="shared" si="105"/>
        <v>2754</v>
      </c>
      <c r="Y218" s="24">
        <f>Y216*0.45</f>
        <v>2700</v>
      </c>
      <c r="Z218" s="57"/>
    </row>
    <row r="219" spans="1:35" s="44" customFormat="1" ht="30" customHeight="1" collapsed="1" x14ac:dyDescent="0.2">
      <c r="A219" s="12" t="s">
        <v>133</v>
      </c>
      <c r="B219" s="46">
        <v>0.73299999999999998</v>
      </c>
      <c r="C219" s="46">
        <f>C216/C217</f>
        <v>0.85242679775564434</v>
      </c>
      <c r="D219" s="14">
        <f t="shared" si="103"/>
        <v>1.1629287827498558</v>
      </c>
      <c r="E219" s="66">
        <f t="shared" ref="E219:Y219" si="106">E216/E217</f>
        <v>0.9840453448094888</v>
      </c>
      <c r="F219" s="66">
        <f t="shared" si="106"/>
        <v>0.8757597542644272</v>
      </c>
      <c r="G219" s="66">
        <f t="shared" si="106"/>
        <v>0.99548367765990409</v>
      </c>
      <c r="H219" s="66">
        <f t="shared" si="106"/>
        <v>0.66666666666666663</v>
      </c>
      <c r="I219" s="66">
        <f t="shared" si="106"/>
        <v>0.52857657887050569</v>
      </c>
      <c r="J219" s="66">
        <f t="shared" si="106"/>
        <v>1.1349163589153017</v>
      </c>
      <c r="K219" s="66">
        <f t="shared" si="106"/>
        <v>0.55900498830894385</v>
      </c>
      <c r="L219" s="66">
        <f t="shared" si="106"/>
        <v>0.70023467938808492</v>
      </c>
      <c r="M219" s="66">
        <f t="shared" si="106"/>
        <v>0.46604173069671911</v>
      </c>
      <c r="N219" s="66">
        <f t="shared" si="106"/>
        <v>1.0487061467649821</v>
      </c>
      <c r="O219" s="66">
        <f t="shared" si="106"/>
        <v>0.67734274119166205</v>
      </c>
      <c r="P219" s="66">
        <f t="shared" si="106"/>
        <v>0.9393115154975733</v>
      </c>
      <c r="Q219" s="66">
        <f t="shared" si="106"/>
        <v>2.657142857142857</v>
      </c>
      <c r="R219" s="66">
        <f t="shared" si="106"/>
        <v>0.49548736462093856</v>
      </c>
      <c r="S219" s="66">
        <f t="shared" si="106"/>
        <v>0.50791373246709615</v>
      </c>
      <c r="T219" s="66">
        <f t="shared" si="106"/>
        <v>0.73161340007701192</v>
      </c>
      <c r="U219" s="66">
        <f t="shared" si="106"/>
        <v>0.99585429545152759</v>
      </c>
      <c r="V219" s="66">
        <f t="shared" si="106"/>
        <v>0.69500456271525723</v>
      </c>
      <c r="W219" s="66">
        <f t="shared" si="106"/>
        <v>1.0083081570996979</v>
      </c>
      <c r="X219" s="66">
        <f t="shared" si="106"/>
        <v>1.1034980165885322</v>
      </c>
      <c r="Y219" s="66">
        <f t="shared" si="106"/>
        <v>0.85671324944481819</v>
      </c>
    </row>
    <row r="220" spans="1:35" s="111" customFormat="1" ht="30" customHeight="1" outlineLevel="1" x14ac:dyDescent="0.2">
      <c r="A220" s="49" t="s">
        <v>134</v>
      </c>
      <c r="B220" s="22">
        <v>230500</v>
      </c>
      <c r="C220" s="25">
        <f>SUM(E220:Y220)</f>
        <v>278275</v>
      </c>
      <c r="D220" s="14">
        <f t="shared" si="103"/>
        <v>1.2072668112798264</v>
      </c>
      <c r="E220" s="24">
        <v>570</v>
      </c>
      <c r="F220" s="24">
        <v>8600</v>
      </c>
      <c r="G220" s="24">
        <v>26500</v>
      </c>
      <c r="H220" s="24">
        <v>19728</v>
      </c>
      <c r="I220" s="24">
        <v>10226</v>
      </c>
      <c r="J220" s="24">
        <v>10150</v>
      </c>
      <c r="K220" s="24">
        <v>4754</v>
      </c>
      <c r="L220" s="24">
        <v>17050</v>
      </c>
      <c r="M220" s="24">
        <v>8584</v>
      </c>
      <c r="N220" s="24">
        <v>11500</v>
      </c>
      <c r="O220" s="24">
        <v>8540</v>
      </c>
      <c r="P220" s="24">
        <v>21650</v>
      </c>
      <c r="Q220" s="24">
        <v>1908</v>
      </c>
      <c r="R220" s="24">
        <v>3850</v>
      </c>
      <c r="S220" s="24">
        <v>9750</v>
      </c>
      <c r="T220" s="24">
        <v>37570</v>
      </c>
      <c r="U220" s="24">
        <v>4500</v>
      </c>
      <c r="V220" s="24">
        <v>1100</v>
      </c>
      <c r="W220" s="24">
        <v>9618</v>
      </c>
      <c r="X220" s="24">
        <v>42867</v>
      </c>
      <c r="Y220" s="24">
        <v>19260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103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69150</v>
      </c>
      <c r="C222" s="25">
        <f>C220*0.3</f>
        <v>83482.5</v>
      </c>
      <c r="D222" s="14">
        <f t="shared" si="103"/>
        <v>1.2072668112798264</v>
      </c>
      <c r="E222" s="24">
        <f>E220*0.3</f>
        <v>171</v>
      </c>
      <c r="F222" s="24">
        <f t="shared" ref="F222:Y222" si="107">F220*0.3</f>
        <v>2580</v>
      </c>
      <c r="G222" s="24">
        <f t="shared" si="107"/>
        <v>7950</v>
      </c>
      <c r="H222" s="24">
        <f t="shared" si="107"/>
        <v>5918.4</v>
      </c>
      <c r="I222" s="24">
        <f t="shared" si="107"/>
        <v>3067.7999999999997</v>
      </c>
      <c r="J222" s="24">
        <f t="shared" si="107"/>
        <v>3045</v>
      </c>
      <c r="K222" s="24">
        <f t="shared" si="107"/>
        <v>1426.2</v>
      </c>
      <c r="L222" s="24">
        <f t="shared" si="107"/>
        <v>5115</v>
      </c>
      <c r="M222" s="24">
        <f t="shared" si="107"/>
        <v>2575.1999999999998</v>
      </c>
      <c r="N222" s="24">
        <f t="shared" si="107"/>
        <v>3450</v>
      </c>
      <c r="O222" s="24">
        <f t="shared" si="107"/>
        <v>2562</v>
      </c>
      <c r="P222" s="24">
        <f t="shared" si="107"/>
        <v>6495</v>
      </c>
      <c r="Q222" s="24">
        <f t="shared" si="107"/>
        <v>572.4</v>
      </c>
      <c r="R222" s="24">
        <f t="shared" si="107"/>
        <v>1155</v>
      </c>
      <c r="S222" s="24">
        <f t="shared" si="107"/>
        <v>2925</v>
      </c>
      <c r="T222" s="24">
        <f t="shared" si="107"/>
        <v>11271</v>
      </c>
      <c r="U222" s="24">
        <f t="shared" si="107"/>
        <v>1350</v>
      </c>
      <c r="V222" s="24">
        <f t="shared" si="107"/>
        <v>330</v>
      </c>
      <c r="W222" s="24">
        <f t="shared" si="107"/>
        <v>2885.4</v>
      </c>
      <c r="X222" s="24">
        <f t="shared" si="107"/>
        <v>12860.1</v>
      </c>
      <c r="Y222" s="24">
        <f t="shared" si="107"/>
        <v>5778</v>
      </c>
    </row>
    <row r="223" spans="1:35" s="56" customFormat="1" ht="30" customHeight="1" collapsed="1" x14ac:dyDescent="0.2">
      <c r="A223" s="12" t="s">
        <v>133</v>
      </c>
      <c r="B223" s="8">
        <v>0.80600000000000005</v>
      </c>
      <c r="C223" s="8">
        <f>C220/C221</f>
        <v>0.92288890510271093</v>
      </c>
      <c r="D223" s="14">
        <f t="shared" si="103"/>
        <v>1.1450234554624203</v>
      </c>
      <c r="E223" s="160">
        <f t="shared" ref="E223:Y223" si="108">E220/E221</f>
        <v>0.78512396694214881</v>
      </c>
      <c r="F223" s="160">
        <f t="shared" si="108"/>
        <v>1.0407842188067289</v>
      </c>
      <c r="G223" s="160">
        <f t="shared" si="108"/>
        <v>0.99303005321142168</v>
      </c>
      <c r="H223" s="87">
        <f t="shared" si="108"/>
        <v>1.0260037445392136</v>
      </c>
      <c r="I223" s="87">
        <f t="shared" si="108"/>
        <v>1.124230430958663</v>
      </c>
      <c r="J223" s="87">
        <f t="shared" si="108"/>
        <v>0.84576285309557542</v>
      </c>
      <c r="K223" s="87">
        <f t="shared" si="108"/>
        <v>1.3582857142857143</v>
      </c>
      <c r="L223" s="87">
        <f t="shared" si="108"/>
        <v>0.90140100449378802</v>
      </c>
      <c r="M223" s="87">
        <f t="shared" si="108"/>
        <v>0.62063480587086983</v>
      </c>
      <c r="N223" s="87">
        <f t="shared" si="108"/>
        <v>0.80470226016373947</v>
      </c>
      <c r="O223" s="87">
        <f t="shared" si="108"/>
        <v>1.1287338091461803</v>
      </c>
      <c r="P223" s="87">
        <f t="shared" si="108"/>
        <v>1.4295146913172665</v>
      </c>
      <c r="Q223" s="87">
        <f t="shared" si="108"/>
        <v>0.57993920972644375</v>
      </c>
      <c r="R223" s="87">
        <f t="shared" si="108"/>
        <v>1.02803738317757</v>
      </c>
      <c r="S223" s="87">
        <f t="shared" si="108"/>
        <v>0.93158799923562008</v>
      </c>
      <c r="T223" s="87">
        <f t="shared" si="108"/>
        <v>0.62789337344363672</v>
      </c>
      <c r="U223" s="87">
        <f t="shared" si="108"/>
        <v>1.0893246187363834</v>
      </c>
      <c r="V223" s="87">
        <f t="shared" si="108"/>
        <v>1.9434628975265018</v>
      </c>
      <c r="W223" s="87">
        <f t="shared" si="108"/>
        <v>1.2948303715670437</v>
      </c>
      <c r="X223" s="87">
        <f t="shared" si="108"/>
        <v>1.0059134107708554</v>
      </c>
      <c r="Y223" s="87">
        <f t="shared" si="108"/>
        <v>0.95337095337095334</v>
      </c>
    </row>
    <row r="224" spans="1:35" s="111" customFormat="1" ht="30" customHeight="1" outlineLevel="1" x14ac:dyDescent="0.2">
      <c r="A224" s="49" t="s">
        <v>135</v>
      </c>
      <c r="B224" s="22">
        <v>13452</v>
      </c>
      <c r="C224" s="25">
        <f>SUM(E224:Y224)</f>
        <v>8760</v>
      </c>
      <c r="D224" s="8">
        <f t="shared" si="103"/>
        <v>0.65120428189116863</v>
      </c>
      <c r="E224" s="159"/>
      <c r="F224" s="158"/>
      <c r="G224" s="159"/>
      <c r="H224" s="157">
        <v>1000</v>
      </c>
      <c r="I224" s="157">
        <v>3500</v>
      </c>
      <c r="J224" s="158">
        <v>560</v>
      </c>
      <c r="K224" s="158"/>
      <c r="L224" s="159"/>
      <c r="M224" s="158"/>
      <c r="N224" s="158"/>
      <c r="O224" s="159"/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3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1664.4</v>
      </c>
      <c r="D226" s="8">
        <f t="shared" si="103"/>
        <v>1.9604240282685514</v>
      </c>
      <c r="E226" s="159"/>
      <c r="F226" s="159">
        <f t="shared" ref="F226:Y226" si="109">F224*0.19</f>
        <v>0</v>
      </c>
      <c r="G226" s="159">
        <f t="shared" si="109"/>
        <v>0</v>
      </c>
      <c r="H226" s="159">
        <f t="shared" si="109"/>
        <v>190</v>
      </c>
      <c r="I226" s="159">
        <f t="shared" si="109"/>
        <v>665</v>
      </c>
      <c r="J226" s="159">
        <f t="shared" si="109"/>
        <v>106.4</v>
      </c>
      <c r="K226" s="159">
        <f t="shared" si="109"/>
        <v>0</v>
      </c>
      <c r="L226" s="159">
        <f t="shared" si="109"/>
        <v>0</v>
      </c>
      <c r="M226" s="159">
        <f t="shared" si="109"/>
        <v>0</v>
      </c>
      <c r="N226" s="159">
        <f t="shared" si="109"/>
        <v>0</v>
      </c>
      <c r="O226" s="159">
        <f t="shared" si="109"/>
        <v>0</v>
      </c>
      <c r="P226" s="159">
        <f t="shared" si="109"/>
        <v>608</v>
      </c>
      <c r="Q226" s="159">
        <f t="shared" si="109"/>
        <v>0</v>
      </c>
      <c r="R226" s="159">
        <f t="shared" si="109"/>
        <v>0</v>
      </c>
      <c r="S226" s="159">
        <f t="shared" si="109"/>
        <v>95</v>
      </c>
      <c r="T226" s="159">
        <f t="shared" si="109"/>
        <v>0</v>
      </c>
      <c r="U226" s="159">
        <f t="shared" si="109"/>
        <v>0</v>
      </c>
      <c r="V226" s="159"/>
      <c r="W226" s="159">
        <f t="shared" si="109"/>
        <v>0</v>
      </c>
      <c r="X226" s="159">
        <f t="shared" si="109"/>
        <v>0</v>
      </c>
      <c r="Y226" s="159">
        <f t="shared" si="109"/>
        <v>0</v>
      </c>
    </row>
    <row r="227" spans="1:25" s="56" customFormat="1" ht="30" customHeight="1" collapsed="1" x14ac:dyDescent="0.2">
      <c r="A227" s="12" t="s">
        <v>137</v>
      </c>
      <c r="B227" s="8">
        <v>5.0999999999999997E-2</v>
      </c>
      <c r="C227" s="8">
        <f>C224/C225</f>
        <v>3.2703529069181406E-2</v>
      </c>
      <c r="D227" s="8">
        <f>C227/B227</f>
        <v>0.64124566802316485</v>
      </c>
      <c r="E227" s="160"/>
      <c r="F227" s="160"/>
      <c r="G227" s="160"/>
      <c r="H227" s="160">
        <f>H224/H225</f>
        <v>3.9840637450199202E-2</v>
      </c>
      <c r="I227" s="160">
        <f t="shared" ref="I227:S227" si="110">I224/I225</f>
        <v>0.50021437759039589</v>
      </c>
      <c r="J227" s="160">
        <f t="shared" si="110"/>
        <v>0.42682926829268292</v>
      </c>
      <c r="K227" s="160"/>
      <c r="L227" s="160"/>
      <c r="M227" s="160"/>
      <c r="N227" s="160"/>
      <c r="O227" s="160"/>
      <c r="P227" s="160">
        <f t="shared" si="110"/>
        <v>0.20545746388443017</v>
      </c>
      <c r="Q227" s="160"/>
      <c r="R227" s="160"/>
      <c r="S227" s="160">
        <f t="shared" si="110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100</v>
      </c>
      <c r="C228" s="25">
        <f>SUM(E228:Y228)</f>
        <v>12</v>
      </c>
      <c r="D228" s="8">
        <f t="shared" ref="D228:D233" si="111">C228/B228</f>
        <v>0.12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70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1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1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125671.5</v>
      </c>
      <c r="D233" s="8">
        <f t="shared" si="111"/>
        <v>1.784599545583641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12">G231+G229+G226+G222+G218</f>
        <v>13728</v>
      </c>
      <c r="H233" s="159">
        <f>H231+H229+H226+H222+H218</f>
        <v>8808.4</v>
      </c>
      <c r="I233" s="159">
        <f t="shared" si="112"/>
        <v>5323.0999999999995</v>
      </c>
      <c r="J233" s="159">
        <f t="shared" si="112"/>
        <v>5495.9</v>
      </c>
      <c r="K233" s="159">
        <f t="shared" si="112"/>
        <v>2857.2</v>
      </c>
      <c r="L233" s="159">
        <f t="shared" si="112"/>
        <v>7517.55</v>
      </c>
      <c r="M233" s="159">
        <f t="shared" si="112"/>
        <v>3626.85</v>
      </c>
      <c r="N233" s="159">
        <f t="shared" si="112"/>
        <v>5412</v>
      </c>
      <c r="O233" s="159">
        <f>O231+O229+O226+O222+O218</f>
        <v>3513.75</v>
      </c>
      <c r="P233" s="156">
        <f t="shared" si="112"/>
        <v>9290.75</v>
      </c>
      <c r="Q233" s="159">
        <f t="shared" si="112"/>
        <v>3920.4</v>
      </c>
      <c r="R233" s="159">
        <f t="shared" si="112"/>
        <v>1868.7</v>
      </c>
      <c r="S233" s="159">
        <f t="shared" si="112"/>
        <v>4126.55</v>
      </c>
      <c r="T233" s="159">
        <f t="shared" si="112"/>
        <v>12365.4</v>
      </c>
      <c r="U233" s="159">
        <f t="shared" si="112"/>
        <v>2430</v>
      </c>
      <c r="V233" s="159">
        <f t="shared" si="112"/>
        <v>684.15000000000009</v>
      </c>
      <c r="W233" s="159">
        <f t="shared" si="112"/>
        <v>5528.7000000000007</v>
      </c>
      <c r="X233" s="159">
        <f t="shared" si="112"/>
        <v>15614.1</v>
      </c>
      <c r="Y233" s="159">
        <f t="shared" si="112"/>
        <v>8478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15.5</v>
      </c>
      <c r="C235" s="47">
        <f>C233/C234*10</f>
        <v>17.06009719808862</v>
      </c>
      <c r="D235" s="8">
        <f>C235/B235</f>
        <v>1.1006514321347496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13">G233/G234*10</f>
        <v>21.262952465034154</v>
      </c>
      <c r="H235" s="155">
        <f>H233/H234*10</f>
        <v>11.97183864303577</v>
      </c>
      <c r="I235" s="155">
        <f t="shared" si="113"/>
        <v>20.008645316493755</v>
      </c>
      <c r="J235" s="155">
        <f t="shared" si="113"/>
        <v>19.554187717924997</v>
      </c>
      <c r="K235" s="155">
        <f>K233/K234*10</f>
        <v>22.813797508783132</v>
      </c>
      <c r="L235" s="155">
        <f>L233/L234*10</f>
        <v>11.963001273074475</v>
      </c>
      <c r="M235" s="155">
        <f>M233/M234*10</f>
        <v>11.808458683336589</v>
      </c>
      <c r="N235" s="155">
        <f t="shared" si="113"/>
        <v>18.050830498298978</v>
      </c>
      <c r="O235" s="155">
        <f>O233/O234*10</f>
        <v>17.554706235011992</v>
      </c>
      <c r="P235" s="155">
        <f t="shared" si="113"/>
        <v>24.987225001344736</v>
      </c>
      <c r="Q235" s="155">
        <f t="shared" si="113"/>
        <v>18.523908523908524</v>
      </c>
      <c r="R235" s="155">
        <f t="shared" si="113"/>
        <v>12.973479589003054</v>
      </c>
      <c r="S235" s="155">
        <f t="shared" si="113"/>
        <v>19.319958799569267</v>
      </c>
      <c r="T235" s="155">
        <f t="shared" si="113"/>
        <v>13.019499663072775</v>
      </c>
      <c r="U235" s="155">
        <f t="shared" si="113"/>
        <v>18.037410926365794</v>
      </c>
      <c r="V235" s="155">
        <f t="shared" si="113"/>
        <v>23.160121868652681</v>
      </c>
      <c r="W235" s="155">
        <f t="shared" si="113"/>
        <v>25.307607800054935</v>
      </c>
      <c r="X235" s="155">
        <f t="shared" si="113"/>
        <v>19.599698738467332</v>
      </c>
      <c r="Y235" s="155">
        <f>Y233/Y234*10</f>
        <v>16.086676027475239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</row>
    <row r="246" spans="1:25" ht="20.25" hidden="1" customHeight="1" x14ac:dyDescent="0.25">
      <c r="A246" s="180"/>
      <c r="B246" s="181"/>
      <c r="C246" s="181"/>
      <c r="D246" s="181"/>
      <c r="E246" s="181"/>
      <c r="F246" s="181"/>
      <c r="G246" s="181"/>
      <c r="H246" s="181"/>
      <c r="I246" s="181"/>
      <c r="J246" s="181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2023-07-25T10:56:07Z</cp:lastPrinted>
  <dcterms:created xsi:type="dcterms:W3CDTF">2017-06-08T05:54:08Z</dcterms:created>
  <dcterms:modified xsi:type="dcterms:W3CDTF">2023-08-03T12:50:07Z</dcterms:modified>
</cp:coreProperties>
</file>