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G164" i="1" l="1"/>
  <c r="G166" i="1"/>
  <c r="G167" i="1" s="1"/>
  <c r="U166" i="1"/>
  <c r="U164" i="1"/>
  <c r="Q163" i="1" l="1"/>
  <c r="Q161" i="1"/>
  <c r="S164" i="1" l="1"/>
  <c r="Y155" i="1"/>
  <c r="S155" i="1"/>
  <c r="L103" i="1" l="1"/>
  <c r="H104" i="1" l="1"/>
  <c r="T163" i="1" l="1"/>
  <c r="C174" i="1"/>
  <c r="C183" i="1"/>
  <c r="C191" i="1"/>
  <c r="T225" i="1"/>
  <c r="C130" i="1"/>
  <c r="U167" i="1" l="1"/>
  <c r="Q221" i="1"/>
  <c r="Q207" i="1"/>
  <c r="U186" i="1"/>
  <c r="R164" i="1" l="1"/>
  <c r="R163" i="1"/>
  <c r="N130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5" i="1"/>
  <c r="I140" i="1"/>
  <c r="S106" i="1"/>
  <c r="G183" i="1"/>
  <c r="S121" i="1" l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W103" i="1" l="1"/>
  <c r="X103" i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51" i="1"/>
  <c r="P149" i="1"/>
  <c r="P151" i="1" s="1"/>
  <c r="Q149" i="1"/>
  <c r="R149" i="1"/>
  <c r="S149" i="1"/>
  <c r="S151" i="1" s="1"/>
  <c r="T149" i="1"/>
  <c r="T151" i="1" s="1"/>
  <c r="U149" i="1"/>
  <c r="V149" i="1"/>
  <c r="W149" i="1"/>
  <c r="W151" i="1" s="1"/>
  <c r="X149" i="1"/>
  <c r="X151" i="1" s="1"/>
  <c r="Y149" i="1"/>
  <c r="Y151" i="1" s="1"/>
  <c r="E149" i="1"/>
  <c r="E151" i="1" s="1"/>
  <c r="D163" i="1" l="1"/>
  <c r="F163" i="1"/>
  <c r="G163" i="1"/>
  <c r="H163" i="1"/>
  <c r="I163" i="1"/>
  <c r="J163" i="1"/>
  <c r="K163" i="1"/>
  <c r="L163" i="1"/>
  <c r="M163" i="1"/>
  <c r="N163" i="1"/>
  <c r="O163" i="1"/>
  <c r="P163" i="1"/>
  <c r="P165" i="1" s="1"/>
  <c r="S163" i="1"/>
  <c r="U163" i="1"/>
  <c r="U165" i="1" s="1"/>
  <c r="W163" i="1"/>
  <c r="X163" i="1"/>
  <c r="Y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R165" i="1"/>
  <c r="S165" i="1"/>
  <c r="T164" i="1"/>
  <c r="T165" i="1" s="1"/>
  <c r="S166" i="1"/>
  <c r="T166" i="1"/>
  <c r="Q191" i="1"/>
  <c r="Q174" i="1"/>
  <c r="W200" i="1"/>
  <c r="U145" i="1"/>
  <c r="Q167" i="1" l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5" i="1" s="1"/>
  <c r="C142" i="1"/>
  <c r="D142" i="1" s="1"/>
  <c r="D146" i="1"/>
  <c r="C147" i="1"/>
  <c r="C148" i="1"/>
  <c r="C152" i="1"/>
  <c r="D152" i="1" s="1"/>
  <c r="C153" i="1"/>
  <c r="C155" i="1" s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C176" i="1"/>
  <c r="C178" i="1"/>
  <c r="D178" i="1" s="1"/>
  <c r="C179" i="1"/>
  <c r="D179" i="1" s="1"/>
  <c r="C181" i="1"/>
  <c r="D181" i="1" s="1"/>
  <c r="C182" i="1"/>
  <c r="D182" i="1" s="1"/>
  <c r="C184" i="1"/>
  <c r="C185" i="1"/>
  <c r="C187" i="1"/>
  <c r="D187" i="1" s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75" i="1" l="1"/>
  <c r="C177" i="1"/>
  <c r="C186" i="1"/>
  <c r="D176" i="1"/>
  <c r="D158" i="1"/>
  <c r="C159" i="1"/>
  <c r="D172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D113" i="1"/>
  <c r="C114" i="1"/>
  <c r="D114" i="1" s="1"/>
  <c r="C116" i="1"/>
  <c r="D116" i="1" s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D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C166" i="1" s="1"/>
  <c r="Y168" i="1" l="1"/>
  <c r="Y165" i="1"/>
  <c r="Y167" i="1"/>
  <c r="L168" i="1" l="1"/>
  <c r="G165" i="1"/>
  <c r="G168" i="1" l="1"/>
  <c r="I164" i="1"/>
  <c r="J168" i="1"/>
  <c r="K164" i="1"/>
  <c r="K165" i="1" s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I166" i="1"/>
  <c r="K166" i="1"/>
  <c r="W166" i="1"/>
  <c r="R168" i="1"/>
  <c r="S168" i="1"/>
  <c r="U168" i="1"/>
  <c r="V168" i="1"/>
  <c r="W164" i="1"/>
  <c r="W168" i="1" l="1"/>
  <c r="W165" i="1"/>
  <c r="T168" i="1"/>
  <c r="C164" i="1"/>
  <c r="C167" i="1" s="1"/>
  <c r="P168" i="1"/>
  <c r="C165" i="1" l="1"/>
  <c r="D165" i="1" s="1"/>
  <c r="D167" i="1"/>
  <c r="D164" i="1"/>
  <c r="C168" i="1"/>
  <c r="D168" i="1" s="1"/>
  <c r="D166" i="1"/>
  <c r="T131" i="1"/>
  <c r="M131" i="1" l="1"/>
  <c r="G131" i="1"/>
  <c r="S131" i="1" l="1"/>
  <c r="X131" i="1"/>
  <c r="X105" i="1" l="1"/>
  <c r="Y105" i="1"/>
  <c r="F227" i="1" l="1"/>
  <c r="G227" i="1"/>
  <c r="I227" i="1"/>
  <c r="I234" i="1" s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s="1"/>
  <c r="C200" i="1" l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<sst xmlns="http://schemas.openxmlformats.org/spreadsheetml/2006/main" count="277" uniqueCount="219">
  <si>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</si>
  <si>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</si>
  <si>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</si>
  <si>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</si>
  <si>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</si>
  <si>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</si>
  <si>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</si>
  <si>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</si>
  <si>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</si>
  <si>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</si>
  <si>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</si>
  <si>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</si>
  <si>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</si>
  <si>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</si>
  <si>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</si>
  <si>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</si>
  <si>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</si>
  <si>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</si>
  <si>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</si>
  <si>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</si>
  <si>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</si>
  <si>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</si>
  <si>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</si>
  <si>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</si>
  <si>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</si>
  <si>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</si>
  <si>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</si>
  <si>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</si>
  <si>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</si>
  <si>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</si>
  <si>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</si>
  <si>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</si>
  <si>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</si>
  <si>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</si>
  <si>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</si>
  <si>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</si>
  <si>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</si>
  <si>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</si>
  <si>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</si>
  <si>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</si>
  <si>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</si>
  <si>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</si>
  <si>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</si>
  <si>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</si>
  <si>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</si>
  <si>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</si>
  <si>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</si>
  <si>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</si>
  <si>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</si>
  <si>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</si>
  <si>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</si>
  <si>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</si>
  <si>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</si>
  <si>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</si>
  <si>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</si>
  <si>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</si>
  <si>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</si>
  <si>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</si>
  <si>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</si>
  <si>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</si>
  <si>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</si>
  <si>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</si>
  <si>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</si>
  <si>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</si>
  <si>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</si>
  <si>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</si>
  <si>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</si>
  <si>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</si>
  <si>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</si>
  <si>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</si>
  <si>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</si>
  <si>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</si>
  <si>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</si>
  <si>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</si>
  <si>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</si>
  <si>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</si>
  <si>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</si>
  <si>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</si>
  <si>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</si>
  <si>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</si>
  <si>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</si>
  <si>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</si>
  <si>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</si>
  <si>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</si>
  <si>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</si>
  <si>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</si>
  <si>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</si>
  <si>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</si>
  <si>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</si>
  <si>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</si>
  <si>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</si>
  <si>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</si>
  <si>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</si>
  <si>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</si>
  <si>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</si>
  <si>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</si>
  <si>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</si>
  <si>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</si>
  <si>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</si>
  <si>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</si>
  <si>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</si>
  <si>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</si>
  <si>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</si>
  <si>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</si>
  <si>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</si>
  <si>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</si>
  <si>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</si>
  <si>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</si>
  <si>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</si>
  <si>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</si>
  <si>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</si>
  <si>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</si>
  <si>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</si>
  <si>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</si>
  <si>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</si>
  <si>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</si>
  <si>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</si>
  <si>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</si>
  <si>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</si>
  <si>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</si>
  <si>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</si>
  <si>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</si>
  <si>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</si>
  <si>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</si>
  <si>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</si>
  <si>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</si>
  <si>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</si>
  <si>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</si>
  <si>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</si>
  <si>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</si>
  <si>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</si>
  <si>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</si>
  <si>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</si>
  <si>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</si>
  <si>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</si>
  <si>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</si>
  <si>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</si>
  <si>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</si>
  <si>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</si>
  <si>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</si>
  <si>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</si>
  <si>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</si>
  <si>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</si>
  <si>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</si>
  <si>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</si>
  <si>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</si>
  <si>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</si>
  <si>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</si>
  <si>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</si>
  <si>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</si>
  <si>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</si>
  <si>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</si>
  <si>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</si>
  <si>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</si>
  <si>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</si>
  <si>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</si>
  <si>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</si>
  <si>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</si>
  <si>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</si>
  <si>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</si>
  <si>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</si>
  <si>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</si>
  <si>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</si>
  <si>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</si>
  <si>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</si>
  <si>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</si>
  <si>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</si>
  <si>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</si>
  <si>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</si>
  <si>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</si>
  <si>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</si>
  <si>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</si>
  <si>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</si>
  <si>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</si>
  <si>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</si>
  <si>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</si>
  <si>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</si>
  <si>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</si>
  <si>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</si>
  <si>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</si>
  <si>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</si>
  <si>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</si>
  <si>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</si>
  <si>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</si>
  <si>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</si>
  <si>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</si>
  <si>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</si>
  <si>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</si>
  <si>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</si>
  <si>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</si>
  <si>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</si>
  <si>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</si>
  <si>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</si>
  <si>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</si>
  <si>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</si>
  <si>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</si>
  <si>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</si>
  <si>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</si>
  <si>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</si>
  <si>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</si>
  <si>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</si>
  <si>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</si>
  <si>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</si>
  <si>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</si>
  <si>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</si>
  <si>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</si>
  <si>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</si>
  <si>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</si>
  <si>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</si>
  <si>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</si>
  <si>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</si>
  <si>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</si>
  <si>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</si>
  <si>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</si>
  <si>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</si>
  <si>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</si>
  <si>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</si>
  <si>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</si>
  <si>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26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</si>
</sst>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150" activePane="bottomRight" state="frozen"/>
      <selection activeCell="A2" sqref="A2"/>
      <selection pane="topRight" activeCell="F2" sqref="F2"/>
      <selection pane="bottomLeft" activeCell="A7" sqref="A7"/>
      <selection pane="bottomRight" activeCell="A171" sqref="A171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84" t="s">
        <v>218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85" t="s">
        <v>3</v>
      </c>
      <c r="B4" s="188" t="s">
        <v>206</v>
      </c>
      <c r="C4" s="181" t="s">
        <v>207</v>
      </c>
      <c r="D4" s="181" t="s">
        <v>208</v>
      </c>
      <c r="E4" s="191" t="s">
        <v>4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3"/>
      <c r="Z4" s="2" t="s">
        <v>0</v>
      </c>
    </row>
    <row r="5" spans="1:26" s="2" customFormat="1" ht="87" customHeight="1" x14ac:dyDescent="0.25">
      <c r="A5" s="186"/>
      <c r="B5" s="189"/>
      <c r="C5" s="182"/>
      <c r="D5" s="182"/>
      <c r="E5" s="177" t="s">
        <v>5</v>
      </c>
      <c r="F5" s="177" t="s">
        <v>6</v>
      </c>
      <c r="G5" s="177" t="s">
        <v>7</v>
      </c>
      <c r="H5" s="177" t="s">
        <v>8</v>
      </c>
      <c r="I5" s="177" t="s">
        <v>9</v>
      </c>
      <c r="J5" s="177" t="s">
        <v>10</v>
      </c>
      <c r="K5" s="179" t="s">
        <v>11</v>
      </c>
      <c r="L5" s="179" t="s">
        <v>12</v>
      </c>
      <c r="M5" s="177" t="s">
        <v>13</v>
      </c>
      <c r="N5" s="177" t="s">
        <v>14</v>
      </c>
      <c r="O5" s="177" t="s">
        <v>15</v>
      </c>
      <c r="P5" s="177" t="s">
        <v>16</v>
      </c>
      <c r="Q5" s="177" t="s">
        <v>17</v>
      </c>
      <c r="R5" s="177" t="s">
        <v>18</v>
      </c>
      <c r="S5" s="177" t="s">
        <v>19</v>
      </c>
      <c r="T5" s="177" t="s">
        <v>20</v>
      </c>
      <c r="U5" s="177" t="s">
        <v>21</v>
      </c>
      <c r="V5" s="177" t="s">
        <v>22</v>
      </c>
      <c r="W5" s="177" t="s">
        <v>23</v>
      </c>
      <c r="X5" s="177" t="s">
        <v>24</v>
      </c>
      <c r="Y5" s="177" t="s">
        <v>25</v>
      </c>
    </row>
    <row r="6" spans="1:26" s="2" customFormat="1" ht="69.75" customHeight="1" thickBot="1" x14ac:dyDescent="0.3">
      <c r="A6" s="187"/>
      <c r="B6" s="190"/>
      <c r="C6" s="183"/>
      <c r="D6" s="183"/>
      <c r="E6" s="178"/>
      <c r="F6" s="178"/>
      <c r="G6" s="178"/>
      <c r="H6" s="178"/>
      <c r="I6" s="178"/>
      <c r="J6" s="178"/>
      <c r="K6" s="180"/>
      <c r="L6" s="180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3882.85</v>
      </c>
      <c r="D100" s="14">
        <f t="shared" si="14"/>
        <v>6.5588682432432428</v>
      </c>
      <c r="E100" s="9"/>
      <c r="F100" s="9"/>
      <c r="G100" s="9"/>
      <c r="H100" s="9">
        <v>50</v>
      </c>
      <c r="I100" s="9"/>
      <c r="J100" s="9"/>
      <c r="K100" s="9"/>
      <c r="L100" s="9">
        <v>555</v>
      </c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9">
        <v>16608</v>
      </c>
      <c r="H101" s="9">
        <v>18351</v>
      </c>
      <c r="I101" s="9">
        <v>9286</v>
      </c>
      <c r="J101" s="9">
        <v>20173</v>
      </c>
      <c r="K101" s="9">
        <v>10102</v>
      </c>
      <c r="L101" s="9">
        <v>14170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296225</v>
      </c>
      <c r="C102" s="22">
        <f>SUM(E102:Y102)</f>
        <v>288368</v>
      </c>
      <c r="D102" s="14">
        <f t="shared" si="14"/>
        <v>0.97347624272090472</v>
      </c>
      <c r="E102" s="88">
        <v>22393</v>
      </c>
      <c r="F102" s="88">
        <v>8600</v>
      </c>
      <c r="G102" s="88">
        <v>16608</v>
      </c>
      <c r="H102" s="88">
        <v>18171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14154</v>
      </c>
      <c r="N102" s="88">
        <v>4917</v>
      </c>
      <c r="O102" s="88">
        <v>8757</v>
      </c>
      <c r="P102" s="88">
        <v>14348</v>
      </c>
      <c r="Q102" s="88">
        <v>16341</v>
      </c>
      <c r="R102" s="88">
        <v>17717</v>
      </c>
      <c r="S102" s="88">
        <v>17666</v>
      </c>
      <c r="T102" s="88">
        <v>12553.5</v>
      </c>
      <c r="U102" s="88">
        <v>10003</v>
      </c>
      <c r="V102" s="88">
        <v>5277.5</v>
      </c>
      <c r="W102" s="88">
        <v>14961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293062.15000000002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L101-L100</f>
        <v>13615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</f>
        <v>15012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0.98799999999999999</v>
      </c>
      <c r="C104" s="164">
        <f>C102/C103</f>
        <v>0.98398240782714508</v>
      </c>
      <c r="D104" s="14">
        <f t="shared" si="14"/>
        <v>0.99593361116107804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>H102/H103</f>
        <v>0.98911327635947965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0.99992655159750277</v>
      </c>
      <c r="M104" s="27">
        <f>M102/M103</f>
        <v>0.99978809069718155</v>
      </c>
      <c r="N104" s="27">
        <f t="shared" si="26"/>
        <v>0.98596350511329456</v>
      </c>
      <c r="O104" s="27">
        <f t="shared" si="26"/>
        <v>1</v>
      </c>
      <c r="P104" s="27">
        <f t="shared" si="26"/>
        <v>1</v>
      </c>
      <c r="Q104" s="27">
        <f>Q102/Q103</f>
        <v>1</v>
      </c>
      <c r="R104" s="27">
        <f t="shared" si="26"/>
        <v>1</v>
      </c>
      <c r="S104" s="27">
        <f t="shared" si="26"/>
        <v>1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0.99660271782573939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7002</v>
      </c>
      <c r="C105" s="22">
        <f t="shared" si="23"/>
        <v>4694.1500000000015</v>
      </c>
      <c r="D105" s="14">
        <f t="shared" si="14"/>
        <v>0.67040131391031155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200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1</v>
      </c>
      <c r="M105" s="116">
        <f>M103-M102</f>
        <v>3</v>
      </c>
      <c r="N105" s="116">
        <f>N103-N102</f>
        <v>70</v>
      </c>
      <c r="O105" s="116">
        <f t="shared" ref="O105:Y105" si="28">O103-O102</f>
        <v>0</v>
      </c>
      <c r="P105" s="116">
        <f t="shared" si="28"/>
        <v>0</v>
      </c>
      <c r="Q105" s="116">
        <f>Q103-Q102</f>
        <v>0</v>
      </c>
      <c r="R105" s="116">
        <f t="shared" si="28"/>
        <v>0</v>
      </c>
      <c r="S105" s="116">
        <f t="shared" si="28"/>
        <v>0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51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163964</v>
      </c>
      <c r="C106" s="88">
        <f t="shared" si="23"/>
        <v>159763.29999999999</v>
      </c>
      <c r="D106" s="15">
        <f t="shared" si="14"/>
        <v>0.97438035178453797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1591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91729</v>
      </c>
      <c r="C108" s="88">
        <f t="shared" si="23"/>
        <v>91546.6</v>
      </c>
      <c r="D108" s="15">
        <f t="shared" si="14"/>
        <v>0.9980115339750788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88">
        <v>504</v>
      </c>
      <c r="C109" s="88">
        <f t="shared" si="23"/>
        <v>623</v>
      </c>
      <c r="D109" s="14">
        <f t="shared" si="14"/>
        <v>1.2361111111111112</v>
      </c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35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295578</v>
      </c>
      <c r="C111" s="22">
        <f>SUM(E111:Y111)</f>
        <v>288368</v>
      </c>
      <c r="D111" s="14">
        <f t="shared" si="29"/>
        <v>0.97560711554987178</v>
      </c>
      <c r="E111" s="88">
        <v>22393</v>
      </c>
      <c r="F111" s="88">
        <v>8600</v>
      </c>
      <c r="G111" s="88">
        <v>16608</v>
      </c>
      <c r="H111" s="88">
        <v>18171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14154</v>
      </c>
      <c r="N111" s="88">
        <v>4917</v>
      </c>
      <c r="O111" s="88">
        <v>8757</v>
      </c>
      <c r="P111" s="88">
        <v>14348</v>
      </c>
      <c r="Q111" s="88">
        <v>16341</v>
      </c>
      <c r="R111" s="88">
        <v>17717</v>
      </c>
      <c r="S111" s="88">
        <v>17666</v>
      </c>
      <c r="T111" s="88">
        <v>12553.5</v>
      </c>
      <c r="U111" s="88">
        <v>10003</v>
      </c>
      <c r="V111" s="88">
        <v>5277.5</v>
      </c>
      <c r="W111" s="88">
        <v>14961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0.97477467375926286</v>
      </c>
      <c r="C112" s="22">
        <f t="shared" si="23"/>
        <v>20.414866231164812</v>
      </c>
      <c r="D112" s="14">
        <f t="shared" si="29"/>
        <v>20.943164385297322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0.99019127023050513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0.9607621736062103</v>
      </c>
      <c r="M112" s="27">
        <f>M103/M102</f>
        <v>1.0002119542178889</v>
      </c>
      <c r="N112" s="27">
        <f>N111/N101</f>
        <v>0.98596350511329456</v>
      </c>
      <c r="O112" s="27">
        <f t="shared" si="31"/>
        <v>1</v>
      </c>
      <c r="P112" s="27">
        <f t="shared" si="31"/>
        <v>0.95557775557775559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0.96753540710082131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163768</v>
      </c>
      <c r="C113" s="88">
        <f>SUM(E113:Y113)</f>
        <v>159763.29999999999</v>
      </c>
      <c r="D113" s="15">
        <f t="shared" si="29"/>
        <v>0.9755465048116847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91639</v>
      </c>
      <c r="C115" s="88">
        <f>SUM(E115:Y115)</f>
        <v>91488.6</v>
      </c>
      <c r="D115" s="15">
        <f t="shared" si="29"/>
        <v>0.99835877737644463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444</v>
      </c>
      <c r="C116" s="88">
        <f t="shared" si="23"/>
        <v>623</v>
      </c>
      <c r="D116" s="14">
        <f t="shared" si="29"/>
        <v>1.4031531531531531</v>
      </c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35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988544</v>
      </c>
      <c r="C119" s="22">
        <f>SUM(E119:Y119)</f>
        <v>959229.7</v>
      </c>
      <c r="D119" s="14">
        <f t="shared" si="29"/>
        <v>0.97034598358798385</v>
      </c>
      <c r="E119" s="166">
        <v>92431</v>
      </c>
      <c r="F119" s="88">
        <v>25980</v>
      </c>
      <c r="G119" s="88">
        <v>55697</v>
      </c>
      <c r="H119" s="88">
        <v>60348</v>
      </c>
      <c r="I119" s="88">
        <v>29980</v>
      </c>
      <c r="J119" s="88">
        <v>68336</v>
      </c>
      <c r="K119" s="88">
        <v>34169</v>
      </c>
      <c r="L119" s="88">
        <v>41459</v>
      </c>
      <c r="M119" s="88">
        <v>41878</v>
      </c>
      <c r="N119" s="88">
        <v>15191</v>
      </c>
      <c r="O119" s="88">
        <v>25968</v>
      </c>
      <c r="P119" s="88">
        <v>42400</v>
      </c>
      <c r="Q119" s="88">
        <v>52294</v>
      </c>
      <c r="R119" s="88">
        <v>58112</v>
      </c>
      <c r="S119" s="88">
        <v>66539.5</v>
      </c>
      <c r="T119" s="166">
        <v>38607.5</v>
      </c>
      <c r="U119" s="88">
        <v>34360.01</v>
      </c>
      <c r="V119" s="88">
        <v>15945.69</v>
      </c>
      <c r="W119" s="88">
        <v>47832</v>
      </c>
      <c r="X119" s="88">
        <v>82312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570345</v>
      </c>
      <c r="C121" s="88">
        <f t="shared" si="23"/>
        <v>558336.92999999993</v>
      </c>
      <c r="D121" s="15">
        <f t="shared" si="29"/>
        <v>0.9789459537648264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19007</v>
      </c>
      <c r="L121" s="9">
        <v>19249</v>
      </c>
      <c r="M121" s="9">
        <v>25343</v>
      </c>
      <c r="N121" s="9">
        <v>7339</v>
      </c>
      <c r="O121" s="9">
        <v>9610</v>
      </c>
      <c r="P121" s="9">
        <v>22861</v>
      </c>
      <c r="Q121" s="9">
        <v>39951</v>
      </c>
      <c r="R121" s="9">
        <v>41506</v>
      </c>
      <c r="S121" s="9">
        <f>29905+14980</f>
        <v>44885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24104</v>
      </c>
      <c r="X121" s="9">
        <v>45864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32304</v>
      </c>
      <c r="C122" s="88">
        <f t="shared" si="23"/>
        <v>30676</v>
      </c>
      <c r="D122" s="15">
        <f t="shared" si="29"/>
        <v>0.94960376423972259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3743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5953</v>
      </c>
      <c r="X122" s="9">
        <v>3025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296972</v>
      </c>
      <c r="C123" s="88">
        <f t="shared" si="23"/>
        <v>290196.73</v>
      </c>
      <c r="D123" s="15">
        <f t="shared" si="29"/>
        <v>0.9771854922349581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7270</v>
      </c>
      <c r="L123" s="9">
        <v>16558</v>
      </c>
      <c r="M123" s="9">
        <v>10305</v>
      </c>
      <c r="N123" s="9">
        <v>5660</v>
      </c>
      <c r="O123" s="9">
        <v>13394</v>
      </c>
      <c r="P123" s="9">
        <v>12459</v>
      </c>
      <c r="Q123" s="9">
        <v>7788</v>
      </c>
      <c r="R123" s="9">
        <v>13763</v>
      </c>
      <c r="S123" s="9">
        <v>17251</v>
      </c>
      <c r="T123" s="162">
        <v>17107.2</v>
      </c>
      <c r="U123" s="9">
        <v>13154.96</v>
      </c>
      <c r="V123" s="9">
        <v>8742.57</v>
      </c>
      <c r="W123" s="9">
        <v>14624</v>
      </c>
      <c r="X123" s="9">
        <v>28066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885</v>
      </c>
      <c r="D124" s="14"/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>
        <v>40</v>
      </c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33.4</v>
      </c>
      <c r="C126" s="18">
        <f>C119/C111*10</f>
        <v>33.264082699883481</v>
      </c>
      <c r="D126" s="14">
        <f t="shared" ref="D126:D131" si="33">C126/B126</f>
        <v>0.99593061975699049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33.211160640581149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33.82399524846565</v>
      </c>
      <c r="L126" s="112">
        <f t="shared" si="34"/>
        <v>30.453209930953431</v>
      </c>
      <c r="M126" s="112">
        <f t="shared" si="34"/>
        <v>29.587395789176206</v>
      </c>
      <c r="N126" s="112">
        <f t="shared" ref="N126:O126" si="35">N119/N111*10</f>
        <v>30.894854586129753</v>
      </c>
      <c r="O126" s="112">
        <f t="shared" si="35"/>
        <v>29.653991092840016</v>
      </c>
      <c r="P126" s="112">
        <f>P119/P111*10</f>
        <v>29.551156955673264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37.665289256198349</v>
      </c>
      <c r="T126" s="112">
        <f t="shared" ref="T126:V126" si="37">T119/T111*10</f>
        <v>30.754371290875056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31.971124924804492</v>
      </c>
      <c r="X126" s="112">
        <f>X119/X111*10</f>
        <v>35.908039959865633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34.799999999999997</v>
      </c>
      <c r="C127" s="112">
        <f>C121/C113*10</f>
        <v>34.947758965920208</v>
      </c>
      <c r="D127" s="15">
        <f t="shared" si="33"/>
        <v>1.0042459472965577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38.289685737308623</v>
      </c>
      <c r="L127" s="113">
        <f>L121/L113*10</f>
        <v>29.57744314689613</v>
      </c>
      <c r="M127" s="113">
        <f>M121/M113*10</f>
        <v>30.519026974951831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31.632766016327661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40.513584258507088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34.199772985244039</v>
      </c>
      <c r="X127" s="113">
        <f>X121/X113*10</f>
        <v>36.688264938804892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:C131" si="44">C121/C113*10</f>
        <v>34.947758965920208</v>
      </c>
      <c r="D128" s="15">
        <f t="shared" si="33"/>
        <v>1.1420836263372616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28.121712997746059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37.416719044626021</v>
      </c>
      <c r="X128" s="107">
        <f>X122/X114*10</f>
        <v>32.180851063829785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32.4</v>
      </c>
      <c r="C129" s="112">
        <f>C123/C115*10</f>
        <v>31.719441547908698</v>
      </c>
      <c r="D129" s="15">
        <f t="shared" si="33"/>
        <v>0.97899510950335489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30.872704394978875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25.977898248540452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32.391885883660613</v>
      </c>
      <c r="W129" s="107">
        <f>W123/W115*10</f>
        <v>29.119872560732777</v>
      </c>
      <c r="X129" s="107">
        <f>X123/X115*10</f>
        <v>37.13907635305015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16.5</v>
      </c>
      <c r="C130" s="112">
        <f>C124/C116*10</f>
        <v>14.20545746388443</v>
      </c>
      <c r="D130" s="15">
        <f t="shared" si="33"/>
        <v>0.86093681599299576</v>
      </c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11.428571428571427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14.20545746388443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25283</v>
      </c>
      <c r="D133" s="14">
        <f t="shared" ref="D133:D197" si="57">C133/B133</f>
        <v>2.7613586719091305</v>
      </c>
      <c r="E133" s="45">
        <f>(E111-E132)</f>
        <v>780</v>
      </c>
      <c r="F133" s="45">
        <f t="shared" ref="F133:Y133" si="58">(F111-F132)</f>
        <v>1241</v>
      </c>
      <c r="G133" s="45">
        <f t="shared" si="58"/>
        <v>229</v>
      </c>
      <c r="H133" s="45">
        <f t="shared" si="58"/>
        <v>1638</v>
      </c>
      <c r="I133" s="45">
        <f t="shared" si="58"/>
        <v>2269</v>
      </c>
      <c r="J133" s="45">
        <f t="shared" si="58"/>
        <v>670</v>
      </c>
      <c r="K133" s="45">
        <f t="shared" si="58"/>
        <v>1219</v>
      </c>
      <c r="L133" s="45">
        <f t="shared" si="58"/>
        <v>458</v>
      </c>
      <c r="M133" s="45">
        <f t="shared" si="58"/>
        <v>981</v>
      </c>
      <c r="N133" s="45">
        <f t="shared" si="58"/>
        <v>914</v>
      </c>
      <c r="O133" s="45">
        <f t="shared" si="58"/>
        <v>985</v>
      </c>
      <c r="P133" s="45">
        <f t="shared" si="58"/>
        <v>1721</v>
      </c>
      <c r="Q133" s="45">
        <f t="shared" si="58"/>
        <v>3491</v>
      </c>
      <c r="R133" s="45">
        <f t="shared" si="58"/>
        <v>815</v>
      </c>
      <c r="S133" s="45">
        <f t="shared" si="58"/>
        <v>1035</v>
      </c>
      <c r="T133" s="45">
        <f t="shared" si="58"/>
        <v>2004.5</v>
      </c>
      <c r="U133" s="45">
        <f t="shared" si="58"/>
        <v>0</v>
      </c>
      <c r="V133" s="45">
        <f t="shared" si="58"/>
        <v>1651.5</v>
      </c>
      <c r="W133" s="45">
        <f t="shared" si="58"/>
        <v>2857</v>
      </c>
      <c r="X133" s="45">
        <f t="shared" si="58"/>
        <v>0</v>
      </c>
      <c r="Y133" s="45">
        <f t="shared" si="58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7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2343</v>
      </c>
      <c r="C139" s="22">
        <f t="shared" si="59"/>
        <v>4064.4</v>
      </c>
      <c r="D139" s="14">
        <f t="shared" si="57"/>
        <v>1.7346991037131883</v>
      </c>
      <c r="E139" s="88">
        <v>188</v>
      </c>
      <c r="F139" s="88">
        <v>93</v>
      </c>
      <c r="G139" s="88">
        <v>696</v>
      </c>
      <c r="H139" s="88">
        <v>298</v>
      </c>
      <c r="I139" s="88">
        <v>16.100000000000001</v>
      </c>
      <c r="J139" s="88">
        <v>150</v>
      </c>
      <c r="K139" s="88">
        <v>430</v>
      </c>
      <c r="L139" s="88">
        <v>517</v>
      </c>
      <c r="M139" s="88">
        <v>232</v>
      </c>
      <c r="N139" s="88">
        <v>23.3</v>
      </c>
      <c r="O139" s="88">
        <v>208.5</v>
      </c>
      <c r="P139" s="88">
        <v>236</v>
      </c>
      <c r="Q139" s="88">
        <v>13</v>
      </c>
      <c r="R139" s="88">
        <v>231</v>
      </c>
      <c r="S139" s="88">
        <v>113.5</v>
      </c>
      <c r="T139" s="112">
        <v>40</v>
      </c>
      <c r="U139" s="88">
        <v>83</v>
      </c>
      <c r="V139" s="88">
        <v>19</v>
      </c>
      <c r="W139" s="88">
        <v>120</v>
      </c>
      <c r="X139" s="88">
        <v>357</v>
      </c>
      <c r="Y139" s="88"/>
    </row>
    <row r="140" spans="1:26" s="11" customFormat="1" ht="27.75" customHeight="1" x14ac:dyDescent="0.2">
      <c r="A140" s="12" t="s">
        <v>176</v>
      </c>
      <c r="B140" s="30">
        <v>0.41099999999999998</v>
      </c>
      <c r="C140" s="164">
        <f>C139/C136</f>
        <v>0.78797983714618069</v>
      </c>
      <c r="D140" s="14">
        <f t="shared" si="57"/>
        <v>1.9172258811342597</v>
      </c>
      <c r="E140" s="32">
        <f>E139/E136</f>
        <v>1</v>
      </c>
      <c r="F140" s="32">
        <f t="shared" ref="F140:X140" si="61">F139/F136</f>
        <v>0.8303571428571429</v>
      </c>
      <c r="G140" s="32">
        <f t="shared" si="61"/>
        <v>0.90743155149934807</v>
      </c>
      <c r="H140" s="32">
        <f t="shared" si="61"/>
        <v>0.85142857142857142</v>
      </c>
      <c r="I140" s="32">
        <f t="shared" si="61"/>
        <v>0.30377358490566042</v>
      </c>
      <c r="J140" s="32">
        <f t="shared" si="61"/>
        <v>1.048951048951049</v>
      </c>
      <c r="K140" s="32">
        <f t="shared" si="61"/>
        <v>0.78754578754578752</v>
      </c>
      <c r="L140" s="32">
        <f t="shared" si="61"/>
        <v>0.67405475880052146</v>
      </c>
      <c r="M140" s="32">
        <f>M139/M136</f>
        <v>0.95081967213114749</v>
      </c>
      <c r="N140" s="32">
        <f t="shared" si="61"/>
        <v>1.0130434782608695</v>
      </c>
      <c r="O140" s="32">
        <f t="shared" si="61"/>
        <v>0.95205479452054798</v>
      </c>
      <c r="P140" s="32">
        <f t="shared" si="61"/>
        <v>0.74920634920634921</v>
      </c>
      <c r="Q140" s="32">
        <f t="shared" si="61"/>
        <v>1</v>
      </c>
      <c r="R140" s="32">
        <f t="shared" si="61"/>
        <v>0.51106194690265483</v>
      </c>
      <c r="S140" s="32">
        <f t="shared" si="61"/>
        <v>0.72292993630573243</v>
      </c>
      <c r="T140" s="32">
        <f t="shared" si="61"/>
        <v>0.65573770491803274</v>
      </c>
      <c r="U140" s="32">
        <f t="shared" si="61"/>
        <v>1</v>
      </c>
      <c r="V140" s="32">
        <f t="shared" si="61"/>
        <v>0.46341463414634149</v>
      </c>
      <c r="W140" s="32">
        <f t="shared" si="61"/>
        <v>0.4743083003952569</v>
      </c>
      <c r="X140" s="32">
        <f t="shared" si="61"/>
        <v>0.96226415094339623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56357</v>
      </c>
      <c r="C143" s="22">
        <f>SUM(E143:Y143)</f>
        <v>92471</v>
      </c>
      <c r="D143" s="14">
        <f t="shared" si="57"/>
        <v>1.6408077080043295</v>
      </c>
      <c r="E143" s="88">
        <v>3639</v>
      </c>
      <c r="F143" s="88">
        <v>1740</v>
      </c>
      <c r="G143" s="88">
        <v>16008</v>
      </c>
      <c r="H143" s="88">
        <v>5650</v>
      </c>
      <c r="I143" s="88">
        <v>281</v>
      </c>
      <c r="J143" s="88">
        <v>2775</v>
      </c>
      <c r="K143" s="166">
        <v>10099</v>
      </c>
      <c r="L143" s="88">
        <v>16800</v>
      </c>
      <c r="M143" s="88">
        <v>4620</v>
      </c>
      <c r="N143" s="88">
        <v>492</v>
      </c>
      <c r="O143" s="88">
        <v>4051</v>
      </c>
      <c r="P143" s="88">
        <v>4295</v>
      </c>
      <c r="Q143" s="88">
        <v>371</v>
      </c>
      <c r="R143" s="88">
        <v>3350</v>
      </c>
      <c r="S143" s="88">
        <v>2508</v>
      </c>
      <c r="T143" s="88">
        <v>882</v>
      </c>
      <c r="U143" s="88">
        <v>1660</v>
      </c>
      <c r="V143" s="88">
        <v>228</v>
      </c>
      <c r="W143" s="88">
        <v>3360</v>
      </c>
      <c r="X143" s="88">
        <v>9662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240.5</v>
      </c>
      <c r="C145" s="18">
        <f>C143/C139*10</f>
        <v>227.51451628776695</v>
      </c>
      <c r="D145" s="14">
        <f t="shared" si="57"/>
        <v>0.94600630473083969</v>
      </c>
      <c r="E145" s="112">
        <f t="shared" ref="E145" si="63">E143/E139*10</f>
        <v>193.56382978723403</v>
      </c>
      <c r="F145" s="112">
        <f>F143/F139*10</f>
        <v>187.09677419354841</v>
      </c>
      <c r="G145" s="112">
        <f>G143/G139*10</f>
        <v>230</v>
      </c>
      <c r="H145" s="112">
        <f t="shared" ref="H145:Q145" si="64">H143/H139*10</f>
        <v>189.59731543624162</v>
      </c>
      <c r="I145" s="112">
        <f t="shared" si="64"/>
        <v>174.5341614906832</v>
      </c>
      <c r="J145" s="112">
        <f t="shared" si="64"/>
        <v>185</v>
      </c>
      <c r="K145" s="112">
        <f t="shared" si="64"/>
        <v>234.86046511627907</v>
      </c>
      <c r="L145" s="112">
        <f t="shared" si="64"/>
        <v>324.95164410058021</v>
      </c>
      <c r="M145" s="112">
        <f t="shared" si="64"/>
        <v>199.13793103448279</v>
      </c>
      <c r="N145" s="112">
        <f t="shared" si="64"/>
        <v>211.15879828326177</v>
      </c>
      <c r="O145" s="112">
        <f t="shared" si="64"/>
        <v>194.29256594724222</v>
      </c>
      <c r="P145" s="112">
        <f t="shared" si="64"/>
        <v>181.99152542372883</v>
      </c>
      <c r="Q145" s="112">
        <f t="shared" si="64"/>
        <v>285.38461538461542</v>
      </c>
      <c r="R145" s="112">
        <f>R143/R139*10</f>
        <v>145.02164502164501</v>
      </c>
      <c r="S145" s="112">
        <f>S143/S139*10</f>
        <v>220.9691629955947</v>
      </c>
      <c r="T145" s="112">
        <f>T143/T139*10</f>
        <v>220.5</v>
      </c>
      <c r="U145" s="112">
        <f>U143/U139*10</f>
        <v>200</v>
      </c>
      <c r="V145" s="112">
        <f>V143/V139*10</f>
        <v>120</v>
      </c>
      <c r="W145" s="112">
        <f t="shared" ref="W145" si="65">W143/W139*10</f>
        <v>280</v>
      </c>
      <c r="X145" s="112">
        <f>X143/X139*10</f>
        <v>270.64425770308122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6">F146</f>
        <v>68</v>
      </c>
      <c r="G149" s="45">
        <f t="shared" si="66"/>
        <v>115</v>
      </c>
      <c r="H149" s="45">
        <f t="shared" si="66"/>
        <v>0.5</v>
      </c>
      <c r="I149" s="45">
        <f t="shared" si="66"/>
        <v>11</v>
      </c>
      <c r="J149" s="45">
        <f t="shared" si="66"/>
        <v>10</v>
      </c>
      <c r="K149" s="45">
        <f t="shared" si="66"/>
        <v>126</v>
      </c>
      <c r="L149" s="45">
        <f t="shared" si="66"/>
        <v>53</v>
      </c>
      <c r="M149" s="45">
        <f t="shared" si="66"/>
        <v>50</v>
      </c>
      <c r="N149" s="45">
        <f t="shared" si="66"/>
        <v>4</v>
      </c>
      <c r="O149" s="45">
        <v>35</v>
      </c>
      <c r="P149" s="45">
        <f t="shared" si="66"/>
        <v>103</v>
      </c>
      <c r="Q149" s="45">
        <f t="shared" si="66"/>
        <v>0</v>
      </c>
      <c r="R149" s="45">
        <f t="shared" si="66"/>
        <v>1</v>
      </c>
      <c r="S149" s="45">
        <f t="shared" si="66"/>
        <v>31</v>
      </c>
      <c r="T149" s="45">
        <f t="shared" si="66"/>
        <v>9</v>
      </c>
      <c r="U149" s="45">
        <f t="shared" si="66"/>
        <v>0</v>
      </c>
      <c r="V149" s="45">
        <f t="shared" si="66"/>
        <v>0</v>
      </c>
      <c r="W149" s="45">
        <f t="shared" si="66"/>
        <v>95</v>
      </c>
      <c r="X149" s="45">
        <f t="shared" si="66"/>
        <v>95</v>
      </c>
      <c r="Y149" s="45">
        <f t="shared" si="66"/>
        <v>1</v>
      </c>
    </row>
    <row r="150" spans="1:26" s="11" customFormat="1" ht="30" customHeight="1" outlineLevel="1" x14ac:dyDescent="0.2">
      <c r="A150" s="49" t="s">
        <v>167</v>
      </c>
      <c r="B150" s="22">
        <v>135</v>
      </c>
      <c r="C150" s="22">
        <f>SUM(E150:Y150)</f>
        <v>358.8</v>
      </c>
      <c r="D150" s="14">
        <f t="shared" si="57"/>
        <v>2.657777777777778</v>
      </c>
      <c r="E150" s="88">
        <v>25</v>
      </c>
      <c r="F150" s="88"/>
      <c r="G150" s="88">
        <v>80</v>
      </c>
      <c r="H150" s="88"/>
      <c r="I150" s="88">
        <v>10</v>
      </c>
      <c r="J150" s="88">
        <v>8</v>
      </c>
      <c r="K150" s="88">
        <v>37</v>
      </c>
      <c r="L150" s="88">
        <v>16</v>
      </c>
      <c r="M150" s="88">
        <v>11</v>
      </c>
      <c r="N150" s="88">
        <v>4</v>
      </c>
      <c r="O150" s="88">
        <v>25.5</v>
      </c>
      <c r="P150" s="88">
        <v>38</v>
      </c>
      <c r="Q150" s="88"/>
      <c r="R150" s="88"/>
      <c r="S150" s="88">
        <v>10</v>
      </c>
      <c r="T150" s="88">
        <v>3.3</v>
      </c>
      <c r="U150" s="88"/>
      <c r="V150" s="88"/>
      <c r="W150" s="88">
        <v>12</v>
      </c>
      <c r="X150" s="88">
        <v>78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0.14099999999999999</v>
      </c>
      <c r="C151" s="164">
        <f>C150/C149</f>
        <v>0.41052631578947368</v>
      </c>
      <c r="D151" s="14">
        <f t="shared" si="57"/>
        <v>2.9115341545352744</v>
      </c>
      <c r="E151" s="27">
        <f>E150/E149</f>
        <v>1</v>
      </c>
      <c r="F151" s="27"/>
      <c r="G151" s="27">
        <f t="shared" ref="G151:Y151" si="67">G150/G149</f>
        <v>0.69565217391304346</v>
      </c>
      <c r="H151" s="27"/>
      <c r="I151" s="27">
        <f t="shared" si="67"/>
        <v>0.90909090909090906</v>
      </c>
      <c r="J151" s="27">
        <f t="shared" si="67"/>
        <v>0.8</v>
      </c>
      <c r="K151" s="27">
        <f t="shared" si="67"/>
        <v>0.29365079365079366</v>
      </c>
      <c r="L151" s="27">
        <f t="shared" si="67"/>
        <v>0.30188679245283018</v>
      </c>
      <c r="M151" s="27">
        <f t="shared" si="67"/>
        <v>0.22</v>
      </c>
      <c r="N151" s="27">
        <f t="shared" si="67"/>
        <v>1</v>
      </c>
      <c r="O151" s="27">
        <f t="shared" si="67"/>
        <v>0.72857142857142854</v>
      </c>
      <c r="P151" s="27">
        <f t="shared" si="67"/>
        <v>0.36893203883495146</v>
      </c>
      <c r="Q151" s="27"/>
      <c r="R151" s="27"/>
      <c r="S151" s="27">
        <f t="shared" si="67"/>
        <v>0.32258064516129031</v>
      </c>
      <c r="T151" s="27">
        <f t="shared" si="67"/>
        <v>0.36666666666666664</v>
      </c>
      <c r="U151" s="27"/>
      <c r="V151" s="27"/>
      <c r="W151" s="27">
        <f t="shared" si="67"/>
        <v>0.12631578947368421</v>
      </c>
      <c r="X151" s="27">
        <f t="shared" si="67"/>
        <v>0.82105263157894737</v>
      </c>
      <c r="Y151" s="27">
        <f t="shared" si="67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3768</v>
      </c>
      <c r="C153" s="22">
        <f t="shared" si="59"/>
        <v>9890</v>
      </c>
      <c r="D153" s="14">
        <f t="shared" si="57"/>
        <v>2.6247346072186835</v>
      </c>
      <c r="E153" s="88">
        <v>693</v>
      </c>
      <c r="F153" s="88"/>
      <c r="G153" s="88">
        <v>1544</v>
      </c>
      <c r="H153" s="88"/>
      <c r="I153" s="88">
        <v>100</v>
      </c>
      <c r="J153" s="88">
        <v>176</v>
      </c>
      <c r="K153" s="88">
        <v>2551</v>
      </c>
      <c r="L153" s="88">
        <v>128</v>
      </c>
      <c r="M153" s="88">
        <v>295</v>
      </c>
      <c r="N153" s="88">
        <v>7</v>
      </c>
      <c r="O153" s="88">
        <v>385</v>
      </c>
      <c r="P153" s="88">
        <v>2254</v>
      </c>
      <c r="Q153" s="88"/>
      <c r="R153" s="88"/>
      <c r="S153" s="88">
        <v>350</v>
      </c>
      <c r="T153" s="88">
        <v>97</v>
      </c>
      <c r="U153" s="88"/>
      <c r="V153" s="88"/>
      <c r="W153" s="88">
        <v>420</v>
      </c>
      <c r="X153" s="88">
        <v>880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8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278.89999999999998</v>
      </c>
      <c r="C155" s="18">
        <f>C153/C150*10</f>
        <v>275.64102564102564</v>
      </c>
      <c r="D155" s="14">
        <f t="shared" si="57"/>
        <v>0.9883149001112429</v>
      </c>
      <c r="E155" s="52">
        <f>E153/E150*10</f>
        <v>277.2</v>
      </c>
      <c r="F155" s="52"/>
      <c r="G155" s="52">
        <f t="shared" ref="G155:K155" si="69">G153/G150*10</f>
        <v>193</v>
      </c>
      <c r="H155" s="52"/>
      <c r="I155" s="52">
        <f t="shared" si="69"/>
        <v>100</v>
      </c>
      <c r="J155" s="52">
        <f t="shared" si="69"/>
        <v>220</v>
      </c>
      <c r="K155" s="52">
        <f t="shared" si="69"/>
        <v>689.45945945945948</v>
      </c>
      <c r="L155" s="52">
        <f>L153/L150*10</f>
        <v>80</v>
      </c>
      <c r="M155" s="52">
        <f>M153/M150*10</f>
        <v>268.18181818181819</v>
      </c>
      <c r="N155" s="52">
        <f>N153/N150*10</f>
        <v>17.5</v>
      </c>
      <c r="O155" s="52">
        <f t="shared" ref="O155:P155" si="70">O153/O150*10</f>
        <v>150.98039215686273</v>
      </c>
      <c r="P155" s="52">
        <f t="shared" si="70"/>
        <v>593.15789473684208</v>
      </c>
      <c r="Q155" s="52"/>
      <c r="R155" s="52"/>
      <c r="S155" s="52">
        <f>S153/S150*10</f>
        <v>350</v>
      </c>
      <c r="T155" s="52">
        <f>T153/T150*10</f>
        <v>293.93939393939394</v>
      </c>
      <c r="U155" s="52"/>
      <c r="V155" s="52"/>
      <c r="W155" s="52">
        <f>W153/W150*10</f>
        <v>350</v>
      </c>
      <c r="X155" s="52">
        <f>X153/X150*10</f>
        <v>112.82051282051283</v>
      </c>
      <c r="Y155" s="52">
        <f t="shared" ref="Y155:Z155" si="71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827</v>
      </c>
      <c r="C156" s="18">
        <f t="shared" si="59"/>
        <v>473.7</v>
      </c>
      <c r="D156" s="14">
        <f t="shared" si="57"/>
        <v>0.57279322853688031</v>
      </c>
      <c r="E156" s="115">
        <f>E149-E150</f>
        <v>0</v>
      </c>
      <c r="F156" s="115">
        <f t="shared" ref="F156:Y156" si="72">F149-F150</f>
        <v>68</v>
      </c>
      <c r="G156" s="115">
        <f>G149-G150</f>
        <v>35</v>
      </c>
      <c r="H156" s="115">
        <f>H149-H150</f>
        <v>0.5</v>
      </c>
      <c r="I156" s="115">
        <f t="shared" si="72"/>
        <v>1</v>
      </c>
      <c r="J156" s="115">
        <f t="shared" si="72"/>
        <v>2</v>
      </c>
      <c r="K156" s="115">
        <f t="shared" si="72"/>
        <v>89</v>
      </c>
      <c r="L156" s="115">
        <f t="shared" si="72"/>
        <v>37</v>
      </c>
      <c r="M156" s="115">
        <f t="shared" si="72"/>
        <v>39</v>
      </c>
      <c r="N156" s="115">
        <f t="shared" si="72"/>
        <v>0</v>
      </c>
      <c r="O156" s="115">
        <f t="shared" si="72"/>
        <v>9.5</v>
      </c>
      <c r="P156" s="115">
        <f t="shared" si="72"/>
        <v>65</v>
      </c>
      <c r="Q156" s="115">
        <f t="shared" si="72"/>
        <v>0</v>
      </c>
      <c r="R156" s="115">
        <f t="shared" si="72"/>
        <v>1</v>
      </c>
      <c r="S156" s="115">
        <f t="shared" si="72"/>
        <v>21</v>
      </c>
      <c r="T156" s="115">
        <f t="shared" si="72"/>
        <v>5.7</v>
      </c>
      <c r="U156" s="115">
        <f t="shared" si="72"/>
        <v>0</v>
      </c>
      <c r="V156" s="115">
        <f t="shared" si="72"/>
        <v>0</v>
      </c>
      <c r="W156" s="115">
        <f t="shared" si="72"/>
        <v>83</v>
      </c>
      <c r="X156" s="115">
        <f t="shared" si="72"/>
        <v>17</v>
      </c>
      <c r="Y156" s="115">
        <f t="shared" si="72"/>
        <v>0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7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3">SUM(E158:Y158)</f>
        <v>7790</v>
      </c>
      <c r="D158" s="14">
        <f t="shared" si="57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7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3"/>
        <v>1420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>
        <f>530+890</f>
        <v>1420</v>
      </c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3"/>
        <v>1772.8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>
        <v>162.80000000000001</v>
      </c>
      <c r="S162" s="52"/>
      <c r="T162" s="52">
        <v>1410</v>
      </c>
      <c r="U162" s="52"/>
      <c r="V162" s="52">
        <v>200</v>
      </c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4">F160</f>
        <v>1250</v>
      </c>
      <c r="G163" s="51">
        <f t="shared" si="74"/>
        <v>1568</v>
      </c>
      <c r="H163" s="51">
        <f t="shared" si="74"/>
        <v>1956</v>
      </c>
      <c r="I163" s="51">
        <f t="shared" si="74"/>
        <v>1010</v>
      </c>
      <c r="J163" s="51">
        <f t="shared" si="74"/>
        <v>5071</v>
      </c>
      <c r="K163" s="51">
        <f t="shared" si="74"/>
        <v>806</v>
      </c>
      <c r="L163" s="51">
        <f t="shared" si="74"/>
        <v>1329</v>
      </c>
      <c r="M163" s="51">
        <f t="shared" si="74"/>
        <v>1589</v>
      </c>
      <c r="N163" s="51">
        <f t="shared" si="74"/>
        <v>671</v>
      </c>
      <c r="O163" s="51">
        <f t="shared" si="74"/>
        <v>4</v>
      </c>
      <c r="P163" s="51">
        <f t="shared" si="74"/>
        <v>733</v>
      </c>
      <c r="Q163" s="51">
        <f>Q160-Q161</f>
        <v>2580</v>
      </c>
      <c r="R163" s="51">
        <f>R160-R162</f>
        <v>673.2</v>
      </c>
      <c r="S163" s="51">
        <f t="shared" si="74"/>
        <v>1926</v>
      </c>
      <c r="T163" s="51">
        <f>T160-T162</f>
        <v>1198</v>
      </c>
      <c r="U163" s="51">
        <f t="shared" si="74"/>
        <v>2550</v>
      </c>
      <c r="V163" s="51">
        <f>V160-V162</f>
        <v>49</v>
      </c>
      <c r="W163" s="51">
        <f t="shared" si="74"/>
        <v>1228</v>
      </c>
      <c r="X163" s="51">
        <f t="shared" si="74"/>
        <v>1567</v>
      </c>
      <c r="Y163" s="51">
        <f t="shared" si="74"/>
        <v>368</v>
      </c>
    </row>
    <row r="164" spans="1:26" s="11" customFormat="1" ht="30" customHeight="1" x14ac:dyDescent="0.2">
      <c r="A164" s="29" t="s">
        <v>214</v>
      </c>
      <c r="B164" s="22">
        <v>13322</v>
      </c>
      <c r="C164" s="22">
        <f>SUM(E164:Y164)</f>
        <v>21227</v>
      </c>
      <c r="D164" s="14">
        <f t="shared" si="57"/>
        <v>1.5933793724665966</v>
      </c>
      <c r="E164" s="173">
        <v>1999</v>
      </c>
      <c r="F164" s="148">
        <v>780</v>
      </c>
      <c r="G164" s="114">
        <f>G169+G172+G189+G175+G184+G181</f>
        <v>560</v>
      </c>
      <c r="H164" s="148">
        <v>1786</v>
      </c>
      <c r="I164" s="148">
        <f>I169+I172+I189+I175</f>
        <v>874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v>1588.5</v>
      </c>
      <c r="N164" s="148">
        <f t="shared" ref="N164" si="75">N169+N172+N189+N175+N178+N184</f>
        <v>424.5</v>
      </c>
      <c r="O164" s="148"/>
      <c r="P164" s="148">
        <v>733</v>
      </c>
      <c r="Q164" s="148">
        <v>2205</v>
      </c>
      <c r="R164" s="148">
        <f>R169+R172+R189+R175+R178+R184</f>
        <v>618</v>
      </c>
      <c r="S164" s="148">
        <f>S169+S172+S189+S175+S178+S184</f>
        <v>1386</v>
      </c>
      <c r="T164" s="148">
        <f t="shared" ref="S164:T164" si="76">T169+T172+T189+T175+T178+T184</f>
        <v>980</v>
      </c>
      <c r="U164" s="148">
        <f>U175+U181+U184</f>
        <v>556</v>
      </c>
      <c r="V164" s="148">
        <v>25</v>
      </c>
      <c r="W164" s="148">
        <f t="shared" ref="W164:Y164" si="77">W169+W172+W189+W175+W178+W184</f>
        <v>929</v>
      </c>
      <c r="X164" s="148">
        <v>1289</v>
      </c>
      <c r="Y164" s="148">
        <f t="shared" si="77"/>
        <v>287</v>
      </c>
    </row>
    <row r="165" spans="1:26" s="11" customFormat="1" ht="30" customHeight="1" x14ac:dyDescent="0.2">
      <c r="A165" s="12" t="s">
        <v>176</v>
      </c>
      <c r="B165" s="164">
        <f>B164/B160</f>
        <v>0.36548696844993139</v>
      </c>
      <c r="C165" s="164">
        <f>C164/C160</f>
        <v>0.6072838587858328</v>
      </c>
      <c r="D165" s="14">
        <f t="shared" si="57"/>
        <v>1.6615745873550223</v>
      </c>
      <c r="E165" s="32">
        <f t="shared" ref="E165:Y165" si="78">E164/E163</f>
        <v>0.63743622448979587</v>
      </c>
      <c r="F165" s="32">
        <f t="shared" si="78"/>
        <v>0.624</v>
      </c>
      <c r="G165" s="32">
        <f t="shared" si="78"/>
        <v>0.35714285714285715</v>
      </c>
      <c r="H165" s="32">
        <f t="shared" si="78"/>
        <v>0.91308793456032722</v>
      </c>
      <c r="I165" s="32">
        <f t="shared" si="78"/>
        <v>0.86534653465346534</v>
      </c>
      <c r="J165" s="32">
        <f t="shared" si="78"/>
        <v>0.57227371327154408</v>
      </c>
      <c r="K165" s="32">
        <f t="shared" si="78"/>
        <v>0.70223325062034736</v>
      </c>
      <c r="L165" s="32">
        <f t="shared" si="78"/>
        <v>0.55605718585402564</v>
      </c>
      <c r="M165" s="32">
        <f t="shared" si="78"/>
        <v>0.99968533668974202</v>
      </c>
      <c r="N165" s="32">
        <f t="shared" si="78"/>
        <v>0.63263785394932937</v>
      </c>
      <c r="O165" s="32"/>
      <c r="P165" s="32">
        <f t="shared" si="78"/>
        <v>1</v>
      </c>
      <c r="Q165" s="32">
        <f t="shared" si="78"/>
        <v>0.85465116279069764</v>
      </c>
      <c r="R165" s="32">
        <f t="shared" si="78"/>
        <v>0.91800356506238856</v>
      </c>
      <c r="S165" s="32">
        <f t="shared" si="78"/>
        <v>0.71962616822429903</v>
      </c>
      <c r="T165" s="32">
        <f t="shared" si="78"/>
        <v>0.8180300500834724</v>
      </c>
      <c r="U165" s="32">
        <f t="shared" si="78"/>
        <v>0.21803921568627452</v>
      </c>
      <c r="V165" s="32">
        <f t="shared" si="78"/>
        <v>0.51020408163265307</v>
      </c>
      <c r="W165" s="32">
        <f t="shared" si="78"/>
        <v>0.75651465798045603</v>
      </c>
      <c r="X165" s="32">
        <f t="shared" si="78"/>
        <v>0.82259093809827699</v>
      </c>
      <c r="Y165" s="32">
        <f t="shared" si="78"/>
        <v>0.77989130434782605</v>
      </c>
    </row>
    <row r="166" spans="1:26" s="11" customFormat="1" ht="31.5" customHeight="1" x14ac:dyDescent="0.2">
      <c r="A166" s="104" t="s">
        <v>215</v>
      </c>
      <c r="B166" s="22">
        <v>14921</v>
      </c>
      <c r="C166" s="22">
        <f>SUM(E166:Y166)</f>
        <v>34827</v>
      </c>
      <c r="D166" s="14">
        <f t="shared" si="57"/>
        <v>2.3340928892165405</v>
      </c>
      <c r="E166" s="51">
        <v>2652</v>
      </c>
      <c r="F166" s="51">
        <v>1070</v>
      </c>
      <c r="G166" s="51">
        <f>G170+G173+G176+G190+G179+G185+G182</f>
        <v>3105</v>
      </c>
      <c r="H166" s="51">
        <v>1580</v>
      </c>
      <c r="I166" s="51">
        <f t="shared" ref="I166:Y166" si="79">I170+I173+I176+I190+I179+I185</f>
        <v>866</v>
      </c>
      <c r="J166" s="51">
        <v>3389</v>
      </c>
      <c r="K166" s="51">
        <f t="shared" si="79"/>
        <v>357</v>
      </c>
      <c r="L166" s="51">
        <f t="shared" ref="L166" si="80">L170+L173+L176+L190+L179+L185</f>
        <v>839.2</v>
      </c>
      <c r="M166" s="51">
        <v>856.4</v>
      </c>
      <c r="N166" s="51">
        <f t="shared" ref="N166" si="81">N170+N173+N176+N190+N179+N185</f>
        <v>405.5</v>
      </c>
      <c r="O166" s="51"/>
      <c r="P166" s="51">
        <v>635</v>
      </c>
      <c r="Q166" s="51">
        <v>3613</v>
      </c>
      <c r="R166" s="51">
        <f>R170+R173+R176+R190+R179+R185</f>
        <v>818.3</v>
      </c>
      <c r="S166" s="51">
        <f t="shared" ref="S166:T166" si="82">S170+S173+S176+S190+S179+S185</f>
        <v>2499.1999999999998</v>
      </c>
      <c r="T166" s="51">
        <f t="shared" si="82"/>
        <v>606</v>
      </c>
      <c r="U166" s="51">
        <f>U176+U182+U185</f>
        <v>7294.4</v>
      </c>
      <c r="V166" s="51">
        <v>20</v>
      </c>
      <c r="W166" s="51">
        <f t="shared" si="79"/>
        <v>1292</v>
      </c>
      <c r="X166" s="148">
        <v>2549</v>
      </c>
      <c r="Y166" s="51">
        <f t="shared" si="79"/>
        <v>380</v>
      </c>
    </row>
    <row r="167" spans="1:26" s="11" customFormat="1" ht="30" customHeight="1" x14ac:dyDescent="0.2">
      <c r="A167" s="29" t="s">
        <v>98</v>
      </c>
      <c r="B167" s="53">
        <f>B166/B164*10</f>
        <v>11.200270229695242</v>
      </c>
      <c r="C167" s="18">
        <f>C166/C164*10</f>
        <v>16.406934564469779</v>
      </c>
      <c r="D167" s="14">
        <f t="shared" si="57"/>
        <v>1.4648695279663988</v>
      </c>
      <c r="E167" s="52">
        <f>E166/E164*10</f>
        <v>13.266633316658329</v>
      </c>
      <c r="F167" s="52">
        <f t="shared" ref="F167" si="83">F166/F164*10</f>
        <v>13.717948717948719</v>
      </c>
      <c r="G167" s="52">
        <f t="shared" ref="G167:X167" si="84">G166/G164*10</f>
        <v>55.446428571428569</v>
      </c>
      <c r="H167" s="52">
        <f t="shared" si="84"/>
        <v>8.846584546472565</v>
      </c>
      <c r="I167" s="52">
        <f t="shared" si="84"/>
        <v>9.9084668192219674</v>
      </c>
      <c r="J167" s="52">
        <f t="shared" si="84"/>
        <v>11.678152997932461</v>
      </c>
      <c r="K167" s="52">
        <f t="shared" si="84"/>
        <v>6.3074204946996471</v>
      </c>
      <c r="L167" s="52">
        <f t="shared" ref="L167" si="85">L166/L164*10</f>
        <v>11.355886332882275</v>
      </c>
      <c r="M167" s="52">
        <f t="shared" si="84"/>
        <v>5.3912496065470572</v>
      </c>
      <c r="N167" s="52">
        <f t="shared" ref="N167" si="86">N166/N164*10</f>
        <v>9.5524146054181394</v>
      </c>
      <c r="O167" s="52"/>
      <c r="P167" s="52">
        <f t="shared" si="84"/>
        <v>8.6630286493860851</v>
      </c>
      <c r="Q167" s="52">
        <f t="shared" ref="Q167:T167" si="87">Q166/Q164*10</f>
        <v>16.385487528344672</v>
      </c>
      <c r="R167" s="52">
        <f t="shared" si="87"/>
        <v>13.241100323624595</v>
      </c>
      <c r="S167" s="52">
        <f t="shared" si="87"/>
        <v>18.031746031746032</v>
      </c>
      <c r="T167" s="52">
        <f t="shared" si="87"/>
        <v>6.1836734693877551</v>
      </c>
      <c r="U167" s="52">
        <f>U166/U164*10</f>
        <v>131.19424460431654</v>
      </c>
      <c r="V167" s="52">
        <f t="shared" si="84"/>
        <v>8</v>
      </c>
      <c r="W167" s="52">
        <f t="shared" si="84"/>
        <v>13.907427341227125</v>
      </c>
      <c r="X167" s="52">
        <f t="shared" si="84"/>
        <v>19.775019394879752</v>
      </c>
      <c r="Y167" s="52">
        <f t="shared" ref="Y167" si="88">Y166/Y164*10</f>
        <v>13.240418118466899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3"/>
        <v>10235.200000000001</v>
      </c>
      <c r="D168" s="14" t="e">
        <f t="shared" si="57"/>
        <v>#DIV/0!</v>
      </c>
      <c r="E168" s="115">
        <f t="shared" ref="E168:U168" si="89">E163-E164</f>
        <v>1137</v>
      </c>
      <c r="F168" s="115">
        <f t="shared" si="89"/>
        <v>470</v>
      </c>
      <c r="G168" s="115">
        <f>G163-G164</f>
        <v>1008</v>
      </c>
      <c r="H168" s="115">
        <f>H163-H164</f>
        <v>170</v>
      </c>
      <c r="I168" s="115">
        <f t="shared" si="89"/>
        <v>136</v>
      </c>
      <c r="J168" s="115">
        <f t="shared" si="89"/>
        <v>2169</v>
      </c>
      <c r="K168" s="115">
        <f t="shared" si="89"/>
        <v>240</v>
      </c>
      <c r="L168" s="115">
        <f t="shared" si="89"/>
        <v>590</v>
      </c>
      <c r="M168" s="115">
        <f t="shared" si="89"/>
        <v>0.5</v>
      </c>
      <c r="N168" s="115">
        <f t="shared" si="89"/>
        <v>246.5</v>
      </c>
      <c r="O168" s="115">
        <f t="shared" si="89"/>
        <v>4</v>
      </c>
      <c r="P168" s="115">
        <f t="shared" si="89"/>
        <v>0</v>
      </c>
      <c r="Q168" s="115">
        <f t="shared" si="89"/>
        <v>375</v>
      </c>
      <c r="R168" s="115">
        <f>R163-R164</f>
        <v>55.200000000000045</v>
      </c>
      <c r="S168" s="115">
        <f t="shared" si="89"/>
        <v>540</v>
      </c>
      <c r="T168" s="115">
        <f t="shared" si="89"/>
        <v>218</v>
      </c>
      <c r="U168" s="115">
        <f t="shared" si="89"/>
        <v>1994</v>
      </c>
      <c r="V168" s="115">
        <f>V160-V164</f>
        <v>224</v>
      </c>
      <c r="W168" s="115">
        <f>W163-W164</f>
        <v>299</v>
      </c>
      <c r="X168" s="115">
        <f>X163-X164</f>
        <v>278</v>
      </c>
      <c r="Y168" s="115">
        <f>Y163-Y164</f>
        <v>81</v>
      </c>
      <c r="Z168" s="120"/>
    </row>
    <row r="169" spans="1:26" s="106" customFormat="1" ht="30" customHeight="1" x14ac:dyDescent="0.2">
      <c r="A169" s="49" t="s">
        <v>111</v>
      </c>
      <c r="B169" s="24">
        <v>7098</v>
      </c>
      <c r="C169" s="88">
        <f t="shared" si="73"/>
        <v>9955</v>
      </c>
      <c r="D169" s="15">
        <f t="shared" si="57"/>
        <v>1.4025077486615949</v>
      </c>
      <c r="E169" s="33">
        <v>1999</v>
      </c>
      <c r="F169" s="33">
        <v>260</v>
      </c>
      <c r="G169" s="33">
        <v>150</v>
      </c>
      <c r="H169" s="33">
        <v>161</v>
      </c>
      <c r="I169" s="33"/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1173</v>
      </c>
      <c r="R169" s="33">
        <v>533</v>
      </c>
      <c r="S169" s="33">
        <v>1316</v>
      </c>
      <c r="T169" s="33"/>
      <c r="U169" s="33"/>
      <c r="V169" s="33">
        <v>25</v>
      </c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9304</v>
      </c>
      <c r="C170" s="88">
        <f t="shared" si="73"/>
        <v>15548.2</v>
      </c>
      <c r="D170" s="15">
        <f t="shared" si="57"/>
        <v>1.6711306964746346</v>
      </c>
      <c r="E170" s="151">
        <v>2652</v>
      </c>
      <c r="F170" s="88">
        <v>800</v>
      </c>
      <c r="G170" s="88">
        <v>225</v>
      </c>
      <c r="H170" s="88">
        <v>140</v>
      </c>
      <c r="I170" s="88"/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2127</v>
      </c>
      <c r="R170" s="105">
        <v>757</v>
      </c>
      <c r="S170" s="105">
        <v>2477</v>
      </c>
      <c r="T170" s="105"/>
      <c r="U170" s="105"/>
      <c r="V170" s="105">
        <v>20</v>
      </c>
      <c r="W170" s="105">
        <v>1292</v>
      </c>
      <c r="X170" s="148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13.107917723302338</v>
      </c>
      <c r="C171" s="112">
        <f>C170/C169*10</f>
        <v>15.618483174284279</v>
      </c>
      <c r="D171" s="15">
        <f t="shared" si="57"/>
        <v>1.1915304554070274</v>
      </c>
      <c r="E171" s="52">
        <f>E170/E169*10</f>
        <v>13.266633316658329</v>
      </c>
      <c r="F171" s="52">
        <f>F170/F169*10</f>
        <v>30.76923076923077</v>
      </c>
      <c r="G171" s="52">
        <f>G170/G169*10</f>
        <v>15</v>
      </c>
      <c r="H171" s="52">
        <f>H170/H169*10</f>
        <v>8.695652173913043</v>
      </c>
      <c r="I171" s="52"/>
      <c r="J171" s="52">
        <f>J170/J169*10</f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18.132992327365727</v>
      </c>
      <c r="R171" s="52">
        <f>R170/R169*10</f>
        <v>14.202626641651033</v>
      </c>
      <c r="S171" s="52">
        <f>S170/S169*10</f>
        <v>18.822188449848024</v>
      </c>
      <c r="T171" s="52"/>
      <c r="U171" s="52"/>
      <c r="V171" s="52">
        <f>V170/V169*10</f>
        <v>8</v>
      </c>
      <c r="W171" s="52">
        <f>W170/W169*10</f>
        <v>13.907427341227125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4777</v>
      </c>
      <c r="C172" s="88">
        <f t="shared" si="73"/>
        <v>7735</v>
      </c>
      <c r="D172" s="15">
        <f t="shared" si="57"/>
        <v>1.6192170818505338</v>
      </c>
      <c r="E172" s="33"/>
      <c r="F172" s="33">
        <v>520</v>
      </c>
      <c r="G172" s="33"/>
      <c r="H172" s="33">
        <v>1102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400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3904</v>
      </c>
      <c r="C173" s="88">
        <f t="shared" si="73"/>
        <v>6050.3</v>
      </c>
      <c r="D173" s="15">
        <f t="shared" si="57"/>
        <v>1.5497694672131148</v>
      </c>
      <c r="E173" s="33"/>
      <c r="F173" s="24">
        <v>270</v>
      </c>
      <c r="G173" s="24"/>
      <c r="H173" s="24">
        <v>960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238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8.172493196566883</v>
      </c>
      <c r="C174" s="112">
        <f>C173/C172*10</f>
        <v>7.8219780219780226</v>
      </c>
      <c r="D174" s="15">
        <f t="shared" si="57"/>
        <v>0.95711037425689072</v>
      </c>
      <c r="E174" s="48"/>
      <c r="F174" s="48">
        <f>F173/F172*10</f>
        <v>5.1923076923076925</v>
      </c>
      <c r="G174" s="48"/>
      <c r="H174" s="48">
        <f t="shared" ref="H174:N174" si="90">H173/H172*10</f>
        <v>8.7114337568058069</v>
      </c>
      <c r="I174" s="48">
        <f t="shared" si="90"/>
        <v>9.9084668192219674</v>
      </c>
      <c r="J174" s="48">
        <f t="shared" si="90"/>
        <v>11.996572407883461</v>
      </c>
      <c r="K174" s="48">
        <f t="shared" si="90"/>
        <v>6.3074204946996471</v>
      </c>
      <c r="L174" s="48">
        <f t="shared" si="90"/>
        <v>6</v>
      </c>
      <c r="M174" s="48">
        <f t="shared" si="90"/>
        <v>5.5145631067961167</v>
      </c>
      <c r="N174" s="48">
        <f t="shared" si="90"/>
        <v>9.5465393794749396</v>
      </c>
      <c r="O174" s="48"/>
      <c r="P174" s="48"/>
      <c r="Q174" s="48">
        <f>Q173/Q172*10</f>
        <v>5.9499999999999993</v>
      </c>
      <c r="R174" s="154">
        <f t="shared" ref="R174" si="91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81</v>
      </c>
      <c r="C175" s="88">
        <f t="shared" si="73"/>
        <v>515.5</v>
      </c>
      <c r="D175" s="15">
        <f t="shared" si="57"/>
        <v>6.3641975308641978</v>
      </c>
      <c r="E175" s="48"/>
      <c r="F175" s="48"/>
      <c r="G175" s="24">
        <v>350</v>
      </c>
      <c r="H175" s="48"/>
      <c r="I175" s="24"/>
      <c r="J175" s="48"/>
      <c r="K175" s="48"/>
      <c r="L175" s="48"/>
      <c r="M175" s="48"/>
      <c r="N175" s="48">
        <v>5.5</v>
      </c>
      <c r="O175" s="48"/>
      <c r="P175" s="48"/>
      <c r="Q175" s="48"/>
      <c r="R175" s="48"/>
      <c r="S175" s="24">
        <v>70</v>
      </c>
      <c r="T175" s="24"/>
      <c r="U175" s="24">
        <v>90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177</v>
      </c>
      <c r="C176" s="88">
        <f t="shared" si="73"/>
        <v>609.70000000000005</v>
      </c>
      <c r="D176" s="15">
        <f t="shared" si="57"/>
        <v>3.4446327683615823</v>
      </c>
      <c r="E176" s="48"/>
      <c r="F176" s="48"/>
      <c r="G176" s="24">
        <v>420</v>
      </c>
      <c r="H176" s="48"/>
      <c r="I176" s="48"/>
      <c r="J176" s="48"/>
      <c r="K176" s="48"/>
      <c r="L176" s="48"/>
      <c r="M176" s="48"/>
      <c r="N176" s="48">
        <v>5.5</v>
      </c>
      <c r="O176" s="48"/>
      <c r="P176" s="48"/>
      <c r="Q176" s="48"/>
      <c r="R176" s="48"/>
      <c r="S176" s="24">
        <v>22.2</v>
      </c>
      <c r="T176" s="24"/>
      <c r="U176" s="24">
        <v>162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21.851851851851851</v>
      </c>
      <c r="C177" s="112">
        <f>C176/C175*10</f>
        <v>11.827352085354025</v>
      </c>
      <c r="D177" s="15">
        <f t="shared" si="57"/>
        <v>0.54125170560094693</v>
      </c>
      <c r="E177" s="48"/>
      <c r="F177" s="48"/>
      <c r="G177" s="48">
        <f>G176/G175*10</f>
        <v>12</v>
      </c>
      <c r="H177" s="48"/>
      <c r="I177" s="48"/>
      <c r="J177" s="48"/>
      <c r="K177" s="48"/>
      <c r="L177" s="48"/>
      <c r="M177" s="48"/>
      <c r="N177" s="48">
        <f>N176/N175*10</f>
        <v>10</v>
      </c>
      <c r="O177" s="48"/>
      <c r="P177" s="48"/>
      <c r="Q177" s="48"/>
      <c r="R177" s="48"/>
      <c r="S177" s="48">
        <f>S176/S175*10</f>
        <v>3.1714285714285713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3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3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3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278</v>
      </c>
      <c r="C181" s="22">
        <f t="shared" si="73"/>
        <v>360</v>
      </c>
      <c r="D181" s="14">
        <f t="shared" si="57"/>
        <v>1.2949640287769784</v>
      </c>
      <c r="E181" s="33"/>
      <c r="F181" s="33"/>
      <c r="G181" s="33">
        <v>60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/>
      <c r="Y181" s="33"/>
    </row>
    <row r="182" spans="1:25" s="11" customFormat="1" ht="30" customHeight="1" outlineLevel="1" x14ac:dyDescent="0.2">
      <c r="A182" s="29" t="s">
        <v>113</v>
      </c>
      <c r="B182" s="25">
        <v>8618</v>
      </c>
      <c r="C182" s="22">
        <f t="shared" si="73"/>
        <v>9360</v>
      </c>
      <c r="D182" s="14">
        <f t="shared" si="57"/>
        <v>1.0860988628452077</v>
      </c>
      <c r="E182" s="33"/>
      <c r="F182" s="33"/>
      <c r="G182" s="33">
        <v>2460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/>
      <c r="Y182" s="33"/>
    </row>
    <row r="183" spans="1:25" s="11" customFormat="1" ht="30" customHeight="1" x14ac:dyDescent="0.2">
      <c r="A183" s="29" t="s">
        <v>98</v>
      </c>
      <c r="B183" s="53">
        <f>B182/B181*10</f>
        <v>310</v>
      </c>
      <c r="C183" s="18">
        <f>C182/C181*10</f>
        <v>260</v>
      </c>
      <c r="D183" s="14">
        <f t="shared" si="57"/>
        <v>0.83870967741935487</v>
      </c>
      <c r="E183" s="52"/>
      <c r="F183" s="52"/>
      <c r="G183" s="52">
        <f>G182/G181*10</f>
        <v>410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/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3"/>
        <v>813</v>
      </c>
      <c r="D184" s="15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>
        <v>230</v>
      </c>
      <c r="R184" s="33"/>
      <c r="S184" s="33"/>
      <c r="T184" s="33"/>
      <c r="U184" s="33">
        <v>166</v>
      </c>
      <c r="V184" s="33"/>
      <c r="W184" s="33"/>
      <c r="X184" s="33">
        <v>230</v>
      </c>
      <c r="Y184" s="33">
        <v>187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3"/>
        <v>1432.4</v>
      </c>
      <c r="D185" s="15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>
        <v>644</v>
      </c>
      <c r="R185" s="33"/>
      <c r="S185" s="33"/>
      <c r="T185" s="33"/>
      <c r="U185" s="33">
        <v>232.4</v>
      </c>
      <c r="V185" s="33"/>
      <c r="W185" s="33"/>
      <c r="X185" s="33">
        <v>276</v>
      </c>
      <c r="Y185" s="33">
        <v>280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17.61869618696187</v>
      </c>
      <c r="D186" s="15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>
        <f>Q185/Q184*10</f>
        <v>28</v>
      </c>
      <c r="R186" s="52"/>
      <c r="S186" s="52"/>
      <c r="T186" s="52"/>
      <c r="U186" s="52">
        <f>U185/U184*10</f>
        <v>14.000000000000002</v>
      </c>
      <c r="V186" s="52"/>
      <c r="W186" s="52"/>
      <c r="X186" s="52">
        <f>X185/X184*10</f>
        <v>12</v>
      </c>
      <c r="Y186" s="52">
        <f>Y185/Y184*10</f>
        <v>14.973262032085561</v>
      </c>
    </row>
    <row r="187" spans="1:25" s="108" customFormat="1" ht="30" customHeight="1" x14ac:dyDescent="0.2">
      <c r="A187" s="49" t="s">
        <v>116</v>
      </c>
      <c r="B187" s="22">
        <v>5092</v>
      </c>
      <c r="C187" s="22">
        <f t="shared" si="73"/>
        <v>10495</v>
      </c>
      <c r="D187" s="14">
        <f t="shared" si="57"/>
        <v>2.0610761979575805</v>
      </c>
      <c r="E187" s="33"/>
      <c r="F187" s="33">
        <v>396</v>
      </c>
      <c r="G187" s="33">
        <v>1045</v>
      </c>
      <c r="H187" s="33">
        <v>516</v>
      </c>
      <c r="I187" s="33">
        <v>486</v>
      </c>
      <c r="J187" s="33">
        <v>320</v>
      </c>
      <c r="K187" s="33"/>
      <c r="L187" s="33"/>
      <c r="M187" s="33">
        <v>559</v>
      </c>
      <c r="N187" s="33">
        <v>440</v>
      </c>
      <c r="O187" s="33">
        <v>644</v>
      </c>
      <c r="P187" s="33">
        <v>1185</v>
      </c>
      <c r="Q187" s="33"/>
      <c r="R187" s="33">
        <v>150</v>
      </c>
      <c r="S187" s="33">
        <v>399</v>
      </c>
      <c r="T187" s="33">
        <v>1243</v>
      </c>
      <c r="U187" s="33"/>
      <c r="V187" s="33">
        <v>699</v>
      </c>
      <c r="W187" s="33">
        <v>449</v>
      </c>
      <c r="X187" s="88">
        <v>1249</v>
      </c>
      <c r="Y187" s="33">
        <v>715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3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1447</v>
      </c>
      <c r="C189" s="88">
        <f t="shared" si="73"/>
        <v>630</v>
      </c>
      <c r="D189" s="15">
        <f t="shared" si="57"/>
        <v>0.43538355217691777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370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1713</v>
      </c>
      <c r="C190" s="88">
        <f t="shared" si="73"/>
        <v>910</v>
      </c>
      <c r="D190" s="15">
        <f t="shared" si="57"/>
        <v>0.53123175715119675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609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11.838286109191431</v>
      </c>
      <c r="C191" s="112">
        <f>C190/C189*10</f>
        <v>14.444444444444445</v>
      </c>
      <c r="D191" s="15">
        <f t="shared" si="57"/>
        <v>1.2201465914250502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16.45945945945946</v>
      </c>
      <c r="R191" s="54">
        <f t="shared" ref="R191" si="92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3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3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3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3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88</v>
      </c>
      <c r="C198" s="25">
        <f>SUM(E198:Y198)</f>
        <v>117.8</v>
      </c>
      <c r="D198" s="14">
        <f t="shared" ref="D198:D200" si="94">C198/B198</f>
        <v>1.3386363636363636</v>
      </c>
      <c r="E198" s="151"/>
      <c r="F198" s="151"/>
      <c r="G198" s="151"/>
      <c r="H198" s="167">
        <v>16.8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42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153.6</v>
      </c>
      <c r="C199" s="47">
        <f>SUM(E199:Y199)</f>
        <v>184.9</v>
      </c>
      <c r="D199" s="14">
        <f t="shared" si="94"/>
        <v>1.2037760416666667</v>
      </c>
      <c r="E199" s="151"/>
      <c r="F199" s="151"/>
      <c r="G199" s="102"/>
      <c r="H199" s="151">
        <v>30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78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17.600000000000001</v>
      </c>
      <c r="C200" s="47">
        <f>C199/C198*10</f>
        <v>15.696095076400681</v>
      </c>
      <c r="D200" s="14">
        <f t="shared" si="94"/>
        <v>0.89182358388640226</v>
      </c>
      <c r="E200" s="151"/>
      <c r="F200" s="151"/>
      <c r="G200" s="102"/>
      <c r="H200" s="102">
        <f>H199/H198*10</f>
        <v>17.857142857142854</v>
      </c>
      <c r="I200" s="102"/>
      <c r="J200" s="102"/>
      <c r="K200" s="102"/>
      <c r="L200" s="102"/>
      <c r="M200" s="102"/>
      <c r="N200" s="102"/>
      <c r="O200" s="102">
        <f t="shared" ref="O200" si="95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18.571428571428573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93882</v>
      </c>
      <c r="C201" s="25">
        <f>SUM(E201:Y201)</f>
        <v>97863</v>
      </c>
      <c r="D201" s="14">
        <f t="shared" ref="D201:D206" si="96">C201/B201</f>
        <v>1.0424042947529879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5008</v>
      </c>
      <c r="N201" s="88">
        <v>1574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4082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0.89411428571428575</v>
      </c>
      <c r="C202" s="163">
        <f>C201/C204</f>
        <v>0.93202857142857143</v>
      </c>
      <c r="D202" s="15">
        <f t="shared" si="96"/>
        <v>1.0424042947529877</v>
      </c>
      <c r="E202" s="159">
        <f>E201/E204</f>
        <v>1.0071169598496039</v>
      </c>
      <c r="F202" s="159">
        <f t="shared" ref="F202:Y202" si="97">F201/F204</f>
        <v>0.77337249143416542</v>
      </c>
      <c r="G202" s="159">
        <f t="shared" si="97"/>
        <v>1.0009099181073704</v>
      </c>
      <c r="H202" s="159">
        <f t="shared" si="97"/>
        <v>0.80882352941176472</v>
      </c>
      <c r="I202" s="159">
        <f t="shared" si="97"/>
        <v>0.8039157520023732</v>
      </c>
      <c r="J202" s="159">
        <f t="shared" si="97"/>
        <v>1</v>
      </c>
      <c r="K202" s="159">
        <f t="shared" si="97"/>
        <v>1.0321004884856944</v>
      </c>
      <c r="L202" s="159">
        <f t="shared" si="97"/>
        <v>0.69293209265491984</v>
      </c>
      <c r="M202" s="159">
        <f t="shared" si="97"/>
        <v>1.1077195310771952</v>
      </c>
      <c r="N202" s="159">
        <f t="shared" si="97"/>
        <v>0.7061462539255271</v>
      </c>
      <c r="O202" s="159">
        <f t="shared" si="97"/>
        <v>0.65382352941176469</v>
      </c>
      <c r="P202" s="159">
        <f t="shared" si="97"/>
        <v>1.0002835672763364</v>
      </c>
      <c r="Q202" s="159">
        <f t="shared" si="97"/>
        <v>0.93706293706293708</v>
      </c>
      <c r="R202" s="159">
        <f t="shared" si="97"/>
        <v>0.87355646897631634</v>
      </c>
      <c r="S202" s="159">
        <f t="shared" si="97"/>
        <v>0.94962808299621559</v>
      </c>
      <c r="T202" s="159">
        <f t="shared" si="97"/>
        <v>0.99926560587515301</v>
      </c>
      <c r="U202" s="159">
        <f t="shared" si="97"/>
        <v>1</v>
      </c>
      <c r="V202" s="159">
        <f t="shared" si="97"/>
        <v>1</v>
      </c>
      <c r="W202" s="159">
        <f t="shared" si="97"/>
        <v>1</v>
      </c>
      <c r="X202" s="159">
        <f t="shared" si="97"/>
        <v>1</v>
      </c>
      <c r="Y202" s="159">
        <f t="shared" si="97"/>
        <v>0.97646645591851067</v>
      </c>
    </row>
    <row r="203" spans="1:25" s="108" customFormat="1" ht="30" customHeight="1" x14ac:dyDescent="0.2">
      <c r="A203" s="29" t="s">
        <v>120</v>
      </c>
      <c r="B203" s="22">
        <v>74882</v>
      </c>
      <c r="C203" s="25">
        <f>SUM(E203:Y203)</f>
        <v>130275</v>
      </c>
      <c r="D203" s="14">
        <f t="shared" si="96"/>
        <v>1.7397371865067706</v>
      </c>
      <c r="E203" s="9">
        <v>5200</v>
      </c>
      <c r="F203" s="9">
        <v>2659</v>
      </c>
      <c r="G203" s="9">
        <v>16690</v>
      </c>
      <c r="H203" s="9">
        <v>6040</v>
      </c>
      <c r="I203" s="9">
        <v>5046</v>
      </c>
      <c r="J203" s="9">
        <v>17500</v>
      </c>
      <c r="K203" s="9">
        <v>4317</v>
      </c>
      <c r="L203" s="9">
        <v>8235</v>
      </c>
      <c r="M203" s="9">
        <v>1646</v>
      </c>
      <c r="N203" s="9">
        <v>1965</v>
      </c>
      <c r="O203" s="9">
        <v>1240</v>
      </c>
      <c r="P203" s="9">
        <v>1815</v>
      </c>
      <c r="Q203" s="9">
        <v>7563</v>
      </c>
      <c r="R203" s="9">
        <v>5450</v>
      </c>
      <c r="S203" s="9">
        <v>7810</v>
      </c>
      <c r="T203" s="9">
        <v>1913</v>
      </c>
      <c r="U203" s="9">
        <v>5520</v>
      </c>
      <c r="V203" s="162">
        <v>1382</v>
      </c>
      <c r="W203" s="9">
        <v>2986</v>
      </c>
      <c r="X203" s="9">
        <v>22398</v>
      </c>
      <c r="Y203" s="9">
        <v>2900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105000</v>
      </c>
      <c r="D204" s="14">
        <f t="shared" si="96"/>
        <v>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3400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75505</v>
      </c>
      <c r="C205" s="25">
        <f>SUM(E205:Y205)</f>
        <v>95066</v>
      </c>
      <c r="D205" s="14">
        <f t="shared" si="96"/>
        <v>1.2590689358320641</v>
      </c>
      <c r="E205" s="88">
        <v>7450</v>
      </c>
      <c r="F205" s="88">
        <v>3160</v>
      </c>
      <c r="G205" s="88">
        <v>5500</v>
      </c>
      <c r="H205" s="88">
        <v>5549</v>
      </c>
      <c r="I205" s="88">
        <v>2995</v>
      </c>
      <c r="J205" s="88">
        <v>5950</v>
      </c>
      <c r="K205" s="88">
        <v>4262</v>
      </c>
      <c r="L205" s="88">
        <v>3340</v>
      </c>
      <c r="M205" s="88">
        <v>4881</v>
      </c>
      <c r="N205" s="88">
        <v>1437</v>
      </c>
      <c r="O205" s="88">
        <v>1720</v>
      </c>
      <c r="P205" s="88">
        <v>7055</v>
      </c>
      <c r="Q205" s="88">
        <v>6838</v>
      </c>
      <c r="R205" s="88">
        <v>4463</v>
      </c>
      <c r="S205" s="88">
        <v>7978</v>
      </c>
      <c r="T205" s="88">
        <v>3654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0.71909523809523812</v>
      </c>
      <c r="C206" s="79">
        <f>C205/C204</f>
        <v>0.90539047619047619</v>
      </c>
      <c r="D206" s="15">
        <f t="shared" si="96"/>
        <v>1.2590689358320641</v>
      </c>
      <c r="E206" s="15">
        <f t="shared" ref="E206:J206" si="98">E205/E204</f>
        <v>1.0004028467839399</v>
      </c>
      <c r="F206" s="15">
        <f t="shared" si="98"/>
        <v>0.77337249143416542</v>
      </c>
      <c r="G206" s="15">
        <f t="shared" si="98"/>
        <v>1.0009099181073704</v>
      </c>
      <c r="H206" s="15">
        <f t="shared" si="98"/>
        <v>0.81602941176470589</v>
      </c>
      <c r="I206" s="15">
        <f t="shared" si="98"/>
        <v>0.88846039750815786</v>
      </c>
      <c r="J206" s="15">
        <f t="shared" si="98"/>
        <v>1.0084745762711864</v>
      </c>
      <c r="K206" s="15">
        <f t="shared" ref="K206:Y206" si="99">K205/K204</f>
        <v>0.99139334729006745</v>
      </c>
      <c r="L206" s="15">
        <f t="shared" si="99"/>
        <v>0.6612551969906949</v>
      </c>
      <c r="M206" s="15">
        <f t="shared" si="99"/>
        <v>1.079628400796284</v>
      </c>
      <c r="N206" s="15">
        <f t="shared" si="99"/>
        <v>0.64468371467025576</v>
      </c>
      <c r="O206" s="15">
        <f t="shared" si="99"/>
        <v>0.50588235294117645</v>
      </c>
      <c r="P206" s="15">
        <f t="shared" si="99"/>
        <v>1.0002835672763364</v>
      </c>
      <c r="Q206" s="15">
        <f t="shared" si="99"/>
        <v>0.95636363636363642</v>
      </c>
      <c r="R206" s="15">
        <f t="shared" si="99"/>
        <v>0.87355646897631634</v>
      </c>
      <c r="S206" s="15">
        <f t="shared" si="99"/>
        <v>1.0411066162077516</v>
      </c>
      <c r="T206" s="15">
        <f t="shared" si="99"/>
        <v>0.89449204406364746</v>
      </c>
      <c r="U206" s="15">
        <f t="shared" si="99"/>
        <v>0.85028849073792889</v>
      </c>
      <c r="V206" s="15">
        <f t="shared" si="99"/>
        <v>0.94772727272727275</v>
      </c>
      <c r="W206" s="15">
        <f t="shared" si="99"/>
        <v>1.0137704918032786</v>
      </c>
      <c r="X206" s="15">
        <f t="shared" si="99"/>
        <v>0.74800753513983476</v>
      </c>
      <c r="Y206" s="15">
        <f t="shared" si="99"/>
        <v>0.91429574991218832</v>
      </c>
    </row>
    <row r="207" spans="1:25" s="11" customFormat="1" ht="30" customHeight="1" x14ac:dyDescent="0.2">
      <c r="A207" s="10" t="s">
        <v>123</v>
      </c>
      <c r="B207" s="24">
        <v>66080</v>
      </c>
      <c r="C207" s="24">
        <f>SUM(E207:Y207)</f>
        <v>86971.5</v>
      </c>
      <c r="D207" s="15">
        <f t="shared" ref="D207:D210" si="100">C207/B207</f>
        <v>1.3161546610169492</v>
      </c>
      <c r="E207" s="9">
        <v>7140</v>
      </c>
      <c r="F207" s="9">
        <v>2960</v>
      </c>
      <c r="G207" s="9">
        <v>5500</v>
      </c>
      <c r="H207" s="9">
        <v>5186</v>
      </c>
      <c r="I207" s="9">
        <v>2915</v>
      </c>
      <c r="J207" s="9">
        <v>5350</v>
      </c>
      <c r="K207" s="9">
        <v>3167</v>
      </c>
      <c r="L207" s="9">
        <v>2927</v>
      </c>
      <c r="M207" s="9">
        <v>4881</v>
      </c>
      <c r="N207" s="9">
        <v>1346</v>
      </c>
      <c r="O207" s="9">
        <v>1049</v>
      </c>
      <c r="P207" s="9">
        <v>6748</v>
      </c>
      <c r="Q207" s="9">
        <f>Q205-Q208</f>
        <v>6763</v>
      </c>
      <c r="R207" s="9">
        <v>4163</v>
      </c>
      <c r="S207" s="9">
        <v>7792</v>
      </c>
      <c r="T207" s="9">
        <v>3499.5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8422</v>
      </c>
      <c r="C208" s="24">
        <f>SUM(E208:Y208)</f>
        <v>7962</v>
      </c>
      <c r="D208" s="15">
        <f t="shared" si="100"/>
        <v>0.94538114462123013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413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100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100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101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101"/>
        <v>1.0382582606539861</v>
      </c>
      <c r="E212" s="66">
        <f t="shared" ref="E212:Y212" si="102">E211/E210</f>
        <v>1.0038071221339471</v>
      </c>
      <c r="F212" s="66">
        <f t="shared" si="102"/>
        <v>1.205217632440619</v>
      </c>
      <c r="G212" s="66">
        <f t="shared" si="102"/>
        <v>1.0006675089994517</v>
      </c>
      <c r="H212" s="66">
        <f t="shared" si="102"/>
        <v>0.77369224365200495</v>
      </c>
      <c r="I212" s="66">
        <f t="shared" si="102"/>
        <v>0.90046507441709933</v>
      </c>
      <c r="J212" s="66">
        <f t="shared" si="102"/>
        <v>1</v>
      </c>
      <c r="K212" s="66">
        <f t="shared" si="102"/>
        <v>1.1207714195384129</v>
      </c>
      <c r="L212" s="66">
        <f t="shared" si="102"/>
        <v>1.3202894666309299</v>
      </c>
      <c r="M212" s="66">
        <f t="shared" si="102"/>
        <v>0.95905397795833014</v>
      </c>
      <c r="N212" s="66">
        <f t="shared" si="102"/>
        <v>0.99985477781004939</v>
      </c>
      <c r="O212" s="66">
        <f t="shared" si="102"/>
        <v>1.0470753831717234</v>
      </c>
      <c r="P212" s="66">
        <f t="shared" si="102"/>
        <v>1.0189191264944575</v>
      </c>
      <c r="Q212" s="66">
        <f t="shared" si="102"/>
        <v>0.97840886986967512</v>
      </c>
      <c r="R212" s="66">
        <f t="shared" si="102"/>
        <v>0.82616892911010553</v>
      </c>
      <c r="S212" s="66">
        <f t="shared" si="102"/>
        <v>1.2597204221440474</v>
      </c>
      <c r="T212" s="66">
        <f t="shared" si="102"/>
        <v>1</v>
      </c>
      <c r="U212" s="66">
        <f t="shared" si="102"/>
        <v>1.2243159799850953</v>
      </c>
      <c r="V212" s="66">
        <f t="shared" si="102"/>
        <v>0.99980732177263976</v>
      </c>
      <c r="W212" s="66">
        <f t="shared" si="102"/>
        <v>0.97430145803871859</v>
      </c>
      <c r="X212" s="66">
        <f t="shared" si="102"/>
        <v>0.99994816534104314</v>
      </c>
      <c r="Y212" s="66">
        <f t="shared" si="102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101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109339</v>
      </c>
      <c r="C217" s="25">
        <f>SUM(E217:Y217)</f>
        <v>102628.1</v>
      </c>
      <c r="D217" s="14">
        <f t="shared" si="101"/>
        <v>0.93862299819826411</v>
      </c>
      <c r="E217" s="24">
        <v>3312</v>
      </c>
      <c r="F217" s="24">
        <v>2880</v>
      </c>
      <c r="G217" s="24">
        <v>13010</v>
      </c>
      <c r="H217" s="24">
        <v>6932</v>
      </c>
      <c r="I217" s="24">
        <v>4060</v>
      </c>
      <c r="J217" s="24">
        <v>6260</v>
      </c>
      <c r="K217" s="24">
        <v>4120</v>
      </c>
      <c r="L217" s="24">
        <v>6395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8592</v>
      </c>
      <c r="R217" s="24">
        <v>2703</v>
      </c>
      <c r="S217" s="24">
        <v>3579</v>
      </c>
      <c r="T217" s="24">
        <v>2860.1</v>
      </c>
      <c r="U217" s="24">
        <v>2560</v>
      </c>
      <c r="V217" s="24">
        <v>887</v>
      </c>
      <c r="W217" s="24">
        <v>5874</v>
      </c>
      <c r="X217" s="24">
        <v>6915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101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49202.55</v>
      </c>
      <c r="C219" s="25">
        <f>C217*0.45</f>
        <v>46182.645000000004</v>
      </c>
      <c r="D219" s="14">
        <f t="shared" si="101"/>
        <v>0.93862299819826411</v>
      </c>
      <c r="E219" s="24">
        <f>E217*0.45</f>
        <v>1490.4</v>
      </c>
      <c r="F219" s="24">
        <f t="shared" ref="F219:X219" si="103">F217*0.45</f>
        <v>1296</v>
      </c>
      <c r="G219" s="24">
        <f t="shared" si="103"/>
        <v>5854.5</v>
      </c>
      <c r="H219" s="24">
        <f t="shared" si="103"/>
        <v>3119.4</v>
      </c>
      <c r="I219" s="24">
        <f t="shared" si="103"/>
        <v>1827</v>
      </c>
      <c r="J219" s="24">
        <f t="shared" si="103"/>
        <v>2817</v>
      </c>
      <c r="K219" s="24">
        <f t="shared" si="103"/>
        <v>1854</v>
      </c>
      <c r="L219" s="24">
        <f t="shared" si="103"/>
        <v>2877.75</v>
      </c>
      <c r="M219" s="24">
        <f t="shared" si="103"/>
        <v>1170.45</v>
      </c>
      <c r="N219" s="24">
        <f t="shared" si="103"/>
        <v>1962</v>
      </c>
      <c r="O219" s="24">
        <f t="shared" si="103"/>
        <v>1019.25</v>
      </c>
      <c r="P219" s="24">
        <f t="shared" si="103"/>
        <v>2179.35</v>
      </c>
      <c r="Q219" s="24">
        <f t="shared" si="103"/>
        <v>3866.4</v>
      </c>
      <c r="R219" s="24">
        <f t="shared" si="103"/>
        <v>1216.3500000000001</v>
      </c>
      <c r="S219" s="24">
        <f t="shared" si="103"/>
        <v>1610.55</v>
      </c>
      <c r="T219" s="24">
        <f t="shared" si="103"/>
        <v>1287.0450000000001</v>
      </c>
      <c r="U219" s="24">
        <f t="shared" si="103"/>
        <v>1152</v>
      </c>
      <c r="V219" s="24">
        <f t="shared" si="103"/>
        <v>399.15000000000003</v>
      </c>
      <c r="W219" s="24">
        <f t="shared" si="103"/>
        <v>2643.3</v>
      </c>
      <c r="X219" s="24">
        <f t="shared" si="103"/>
        <v>3111.75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0.94899999999999995</v>
      </c>
      <c r="C220" s="46">
        <f>C217/C218</f>
        <v>0.97164403841514557</v>
      </c>
      <c r="D220" s="14">
        <f t="shared" si="101"/>
        <v>1.0238609466966762</v>
      </c>
      <c r="E220" s="66">
        <f t="shared" ref="E220:Y220" si="104">E217/E218</f>
        <v>1.3036632728036108</v>
      </c>
      <c r="F220" s="66">
        <f t="shared" si="104"/>
        <v>0.94111495980654869</v>
      </c>
      <c r="G220" s="66">
        <f t="shared" si="104"/>
        <v>1.0086637575043109</v>
      </c>
      <c r="H220" s="66">
        <f t="shared" si="104"/>
        <v>0.77022222222222225</v>
      </c>
      <c r="I220" s="66">
        <f t="shared" si="104"/>
        <v>0.60724983311099412</v>
      </c>
      <c r="J220" s="66">
        <f t="shared" si="104"/>
        <v>1.363642304570017</v>
      </c>
      <c r="K220" s="66">
        <f t="shared" si="104"/>
        <v>0.72424545655121031</v>
      </c>
      <c r="L220" s="66">
        <f t="shared" si="104"/>
        <v>0.83873399038898722</v>
      </c>
      <c r="M220" s="66">
        <f t="shared" si="104"/>
        <v>0.5186882933428183</v>
      </c>
      <c r="N220" s="66">
        <f t="shared" si="104"/>
        <v>1.0487061467649821</v>
      </c>
      <c r="O220" s="66">
        <f t="shared" si="104"/>
        <v>0.72538123347475858</v>
      </c>
      <c r="P220" s="66">
        <f t="shared" si="104"/>
        <v>0.9393115154975733</v>
      </c>
      <c r="Q220" s="66">
        <f t="shared" si="104"/>
        <v>3.0685714285714285</v>
      </c>
      <c r="R220" s="66">
        <f t="shared" si="104"/>
        <v>0.84445292974173836</v>
      </c>
      <c r="S220" s="66">
        <f t="shared" si="104"/>
        <v>0.73925304941022252</v>
      </c>
      <c r="T220" s="66">
        <f t="shared" si="104"/>
        <v>0.86039781478629185</v>
      </c>
      <c r="U220" s="66">
        <f t="shared" si="104"/>
        <v>1.0622445818149628</v>
      </c>
      <c r="V220" s="66">
        <f t="shared" si="104"/>
        <v>0.78331518059521366</v>
      </c>
      <c r="W220" s="66">
        <f t="shared" si="104"/>
        <v>1.0083081570996979</v>
      </c>
      <c r="X220" s="66">
        <f t="shared" si="104"/>
        <v>1.2468445726649837</v>
      </c>
      <c r="Y220" s="66">
        <f t="shared" si="104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297089</v>
      </c>
      <c r="C221" s="25">
        <f>SUM(E221:Y221)</f>
        <v>334875.84999999998</v>
      </c>
      <c r="D221" s="14">
        <f t="shared" si="101"/>
        <v>1.1271903369024097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12500</v>
      </c>
      <c r="K221" s="24">
        <v>4754</v>
      </c>
      <c r="L221" s="24">
        <v>17888</v>
      </c>
      <c r="M221" s="24">
        <v>15424</v>
      </c>
      <c r="N221" s="24">
        <v>13300</v>
      </c>
      <c r="O221" s="24">
        <v>9740</v>
      </c>
      <c r="P221" s="24">
        <v>24850</v>
      </c>
      <c r="Q221" s="24">
        <f>2469+300</f>
        <v>2769</v>
      </c>
      <c r="R221" s="24">
        <v>4350</v>
      </c>
      <c r="S221" s="24">
        <v>11300</v>
      </c>
      <c r="T221" s="24">
        <v>49893.85</v>
      </c>
      <c r="U221" s="24">
        <v>5500</v>
      </c>
      <c r="V221" s="24">
        <v>1100</v>
      </c>
      <c r="W221" s="24">
        <v>9891</v>
      </c>
      <c r="X221" s="24">
        <v>58512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101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89126.7</v>
      </c>
      <c r="C223" s="25">
        <f>C221*0.3</f>
        <v>100462.75499999999</v>
      </c>
      <c r="D223" s="14">
        <f t="shared" si="101"/>
        <v>1.1271903369024097</v>
      </c>
      <c r="E223" s="24">
        <f>E221*0.3</f>
        <v>171</v>
      </c>
      <c r="F223" s="24">
        <f t="shared" ref="F223:Y223" si="105">F221*0.3</f>
        <v>2970</v>
      </c>
      <c r="G223" s="24">
        <f t="shared" si="105"/>
        <v>8247</v>
      </c>
      <c r="H223" s="24">
        <f t="shared" si="105"/>
        <v>7280.4</v>
      </c>
      <c r="I223" s="24">
        <f t="shared" si="105"/>
        <v>3172.7999999999997</v>
      </c>
      <c r="J223" s="24">
        <f t="shared" si="105"/>
        <v>3750</v>
      </c>
      <c r="K223" s="24">
        <f t="shared" si="105"/>
        <v>1426.2</v>
      </c>
      <c r="L223" s="24">
        <f t="shared" si="105"/>
        <v>5366.4</v>
      </c>
      <c r="M223" s="24">
        <f t="shared" si="105"/>
        <v>4627.2</v>
      </c>
      <c r="N223" s="24">
        <f t="shared" si="105"/>
        <v>3990</v>
      </c>
      <c r="O223" s="24">
        <f t="shared" si="105"/>
        <v>2922</v>
      </c>
      <c r="P223" s="24">
        <f t="shared" si="105"/>
        <v>7455</v>
      </c>
      <c r="Q223" s="24">
        <f t="shared" si="105"/>
        <v>830.69999999999993</v>
      </c>
      <c r="R223" s="24">
        <f t="shared" si="105"/>
        <v>1305</v>
      </c>
      <c r="S223" s="24">
        <f t="shared" si="105"/>
        <v>3390</v>
      </c>
      <c r="T223" s="24">
        <f t="shared" si="105"/>
        <v>14968.154999999999</v>
      </c>
      <c r="U223" s="24">
        <f t="shared" si="105"/>
        <v>1650</v>
      </c>
      <c r="V223" s="24">
        <f t="shared" si="105"/>
        <v>330</v>
      </c>
      <c r="W223" s="24">
        <f t="shared" si="105"/>
        <v>2967.2999999999997</v>
      </c>
      <c r="X223" s="24">
        <f t="shared" si="105"/>
        <v>17553.599999999999</v>
      </c>
      <c r="Y223" s="24">
        <f t="shared" si="105"/>
        <v>6090</v>
      </c>
    </row>
    <row r="224" spans="1:35" s="56" customFormat="1" ht="30" customHeight="1" collapsed="1" x14ac:dyDescent="0.2">
      <c r="A224" s="12" t="s">
        <v>133</v>
      </c>
      <c r="B224" s="8">
        <v>1.0389999999999999</v>
      </c>
      <c r="C224" s="8">
        <f>C221/C222</f>
        <v>1.1106035632084794</v>
      </c>
      <c r="D224" s="14">
        <f t="shared" si="101"/>
        <v>1.0689158452439649</v>
      </c>
      <c r="E224" s="159">
        <f t="shared" ref="E224:Y224" si="106">E221/E222</f>
        <v>0.78512396694214881</v>
      </c>
      <c r="F224" s="159">
        <f t="shared" si="106"/>
        <v>1.198112065835653</v>
      </c>
      <c r="G224" s="159">
        <f t="shared" si="106"/>
        <v>1.0301281570861125</v>
      </c>
      <c r="H224" s="87">
        <f t="shared" si="106"/>
        <v>1.2621177449552736</v>
      </c>
      <c r="I224" s="87">
        <f t="shared" si="106"/>
        <v>1.1627088830255057</v>
      </c>
      <c r="J224" s="87">
        <f t="shared" si="106"/>
        <v>1.0415798683443047</v>
      </c>
      <c r="K224" s="87">
        <f t="shared" si="106"/>
        <v>1.3582857142857143</v>
      </c>
      <c r="L224" s="87">
        <f t="shared" si="106"/>
        <v>0.94570446735395186</v>
      </c>
      <c r="M224" s="87">
        <f t="shared" si="106"/>
        <v>1.115176053792206</v>
      </c>
      <c r="N224" s="87">
        <f t="shared" si="106"/>
        <v>0.93065565740675948</v>
      </c>
      <c r="O224" s="87">
        <f t="shared" si="106"/>
        <v>1.2873380914618029</v>
      </c>
      <c r="P224" s="87">
        <f t="shared" si="106"/>
        <v>1.6408055463849456</v>
      </c>
      <c r="Q224" s="87">
        <f t="shared" si="106"/>
        <v>0.84164133738601821</v>
      </c>
      <c r="R224" s="87">
        <f t="shared" si="106"/>
        <v>1.1615487316421895</v>
      </c>
      <c r="S224" s="87">
        <f t="shared" si="106"/>
        <v>1.0796866042423083</v>
      </c>
      <c r="T224" s="87">
        <f t="shared" si="106"/>
        <v>0.83385727417063593</v>
      </c>
      <c r="U224" s="87">
        <f t="shared" si="106"/>
        <v>1.3313967562333575</v>
      </c>
      <c r="V224" s="87">
        <f t="shared" si="106"/>
        <v>1.9434628975265018</v>
      </c>
      <c r="W224" s="87">
        <f t="shared" si="106"/>
        <v>1.3315831987075928</v>
      </c>
      <c r="X224" s="87">
        <f t="shared" si="106"/>
        <v>1.3730376627947907</v>
      </c>
      <c r="Y224" s="87">
        <f t="shared" si="106"/>
        <v>1.0048510048510049</v>
      </c>
    </row>
    <row r="225" spans="1:25" s="110" customFormat="1" ht="30" customHeight="1" outlineLevel="1" x14ac:dyDescent="0.2">
      <c r="A225" s="49" t="s">
        <v>135</v>
      </c>
      <c r="B225" s="22">
        <v>156569</v>
      </c>
      <c r="C225" s="25">
        <f>SUM(E225:Y225)</f>
        <v>204354</v>
      </c>
      <c r="D225" s="8">
        <f t="shared" si="101"/>
        <v>1.305200901838806</v>
      </c>
      <c r="E225" s="158"/>
      <c r="F225" s="156">
        <v>7300</v>
      </c>
      <c r="G225" s="158">
        <v>25680</v>
      </c>
      <c r="H225" s="156">
        <v>15304</v>
      </c>
      <c r="I225" s="156">
        <v>8632</v>
      </c>
      <c r="J225" s="156">
        <v>2800</v>
      </c>
      <c r="K225" s="156">
        <v>3000</v>
      </c>
      <c r="L225" s="158">
        <v>15997</v>
      </c>
      <c r="M225" s="156">
        <v>9884</v>
      </c>
      <c r="N225" s="24">
        <v>8000</v>
      </c>
      <c r="O225" s="158">
        <v>9700</v>
      </c>
      <c r="P225" s="158">
        <v>13700</v>
      </c>
      <c r="Q225" s="157">
        <v>700</v>
      </c>
      <c r="R225" s="157">
        <v>4000</v>
      </c>
      <c r="S225" s="157">
        <v>5700</v>
      </c>
      <c r="T225" s="156">
        <f>31799+500</f>
        <v>32299</v>
      </c>
      <c r="U225" s="156">
        <v>4400</v>
      </c>
      <c r="V225" s="157"/>
      <c r="W225" s="158">
        <v>7894</v>
      </c>
      <c r="X225" s="156">
        <v>19364</v>
      </c>
      <c r="Y225" s="158">
        <v>10000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101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38827.26</v>
      </c>
      <c r="D227" s="8">
        <f t="shared" si="101"/>
        <v>45.732932862190815</v>
      </c>
      <c r="E227" s="158"/>
      <c r="F227" s="158">
        <f t="shared" ref="F227:Y227" si="107">F225*0.19</f>
        <v>1387</v>
      </c>
      <c r="G227" s="158">
        <f t="shared" si="107"/>
        <v>4879.2</v>
      </c>
      <c r="H227" s="158">
        <f t="shared" si="107"/>
        <v>2907.76</v>
      </c>
      <c r="I227" s="158">
        <f t="shared" si="107"/>
        <v>1640.08</v>
      </c>
      <c r="J227" s="158">
        <f t="shared" si="107"/>
        <v>532</v>
      </c>
      <c r="K227" s="158">
        <f t="shared" si="107"/>
        <v>570</v>
      </c>
      <c r="L227" s="158">
        <f t="shared" si="107"/>
        <v>3039.43</v>
      </c>
      <c r="M227" s="158">
        <f t="shared" si="107"/>
        <v>1877.96</v>
      </c>
      <c r="N227" s="158">
        <f t="shared" si="107"/>
        <v>1520</v>
      </c>
      <c r="O227" s="158">
        <f t="shared" si="107"/>
        <v>1843</v>
      </c>
      <c r="P227" s="158">
        <f t="shared" si="107"/>
        <v>2603</v>
      </c>
      <c r="Q227" s="158">
        <f t="shared" si="107"/>
        <v>133</v>
      </c>
      <c r="R227" s="158">
        <f t="shared" si="107"/>
        <v>760</v>
      </c>
      <c r="S227" s="158">
        <f t="shared" si="107"/>
        <v>1083</v>
      </c>
      <c r="T227" s="158">
        <f t="shared" si="107"/>
        <v>6136.81</v>
      </c>
      <c r="U227" s="158">
        <f t="shared" si="107"/>
        <v>836</v>
      </c>
      <c r="V227" s="158"/>
      <c r="W227" s="158">
        <f t="shared" si="107"/>
        <v>1499.8600000000001</v>
      </c>
      <c r="X227" s="158">
        <f t="shared" si="107"/>
        <v>3679.16</v>
      </c>
      <c r="Y227" s="158">
        <f t="shared" si="107"/>
        <v>1900</v>
      </c>
    </row>
    <row r="228" spans="1:25" s="56" customFormat="1" ht="30" customHeight="1" collapsed="1" x14ac:dyDescent="0.2">
      <c r="A228" s="12" t="s">
        <v>137</v>
      </c>
      <c r="B228" s="8">
        <v>0.59099999999999997</v>
      </c>
      <c r="C228" s="8">
        <f>C225/C226</f>
        <v>0.7629106140871571</v>
      </c>
      <c r="D228" s="8">
        <f>C228/B228</f>
        <v>1.2908809037007736</v>
      </c>
      <c r="E228" s="159"/>
      <c r="F228" s="159">
        <f t="shared" ref="F228" si="108">F225/F226</f>
        <v>0.79512035725955776</v>
      </c>
      <c r="G228" s="159">
        <f>G225/G226</f>
        <v>0.74501726188749307</v>
      </c>
      <c r="H228" s="159">
        <f>H225/H226</f>
        <v>0.60972111553784858</v>
      </c>
      <c r="I228" s="159">
        <f t="shared" ref="I228:Y228" si="109">I225/I226</f>
        <v>1.2336715735315136</v>
      </c>
      <c r="J228" s="159">
        <f t="shared" si="109"/>
        <v>2.1341463414634148</v>
      </c>
      <c r="K228" s="159">
        <f t="shared" si="109"/>
        <v>0.81037277147487841</v>
      </c>
      <c r="L228" s="159">
        <f>L225/L226</f>
        <v>0.70387644651735826</v>
      </c>
      <c r="M228" s="159">
        <f t="shared" si="109"/>
        <v>2.0366783432928086</v>
      </c>
      <c r="N228" s="159">
        <f t="shared" si="109"/>
        <v>0.87960417811984604</v>
      </c>
      <c r="O228" s="159">
        <f t="shared" si="109"/>
        <v>1.0095753538717736</v>
      </c>
      <c r="P228" s="159">
        <f t="shared" si="109"/>
        <v>0.8796147672552167</v>
      </c>
      <c r="Q228" s="159">
        <f t="shared" si="109"/>
        <v>9.7289784572619872E-2</v>
      </c>
      <c r="R228" s="159">
        <f t="shared" si="109"/>
        <v>2.2727272727272729</v>
      </c>
      <c r="S228" s="159">
        <f t="shared" si="109"/>
        <v>0.94183740912095171</v>
      </c>
      <c r="T228" s="159">
        <f t="shared" si="109"/>
        <v>0.55522321351829884</v>
      </c>
      <c r="U228" s="159">
        <f t="shared" si="109"/>
        <v>1.0223048327137547</v>
      </c>
      <c r="V228" s="159"/>
      <c r="W228" s="159">
        <f t="shared" si="109"/>
        <v>0.83384387873666421</v>
      </c>
      <c r="X228" s="159">
        <f t="shared" si="109"/>
        <v>0.87505083826652807</v>
      </c>
      <c r="Y228" s="159">
        <f t="shared" si="109"/>
        <v>0.61873530503650542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10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10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10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185481.06</v>
      </c>
      <c r="D234" s="8">
        <f t="shared" si="110"/>
        <v>1.3938280402662806</v>
      </c>
      <c r="E234" s="158">
        <f>E232+E230+E227+E223+E219</f>
        <v>1661.4</v>
      </c>
      <c r="F234" s="158">
        <f>F232+F230+F227+F223+F219</f>
        <v>5653</v>
      </c>
      <c r="G234" s="158">
        <f t="shared" ref="G234:Y234" si="111">G232+G230+G227+G223+G219</f>
        <v>18980.7</v>
      </c>
      <c r="H234" s="158">
        <f>H232+H230+H227+H223+H219</f>
        <v>13307.56</v>
      </c>
      <c r="I234" s="158">
        <f t="shared" si="111"/>
        <v>6639.8799999999992</v>
      </c>
      <c r="J234" s="158">
        <f t="shared" si="111"/>
        <v>7099</v>
      </c>
      <c r="K234" s="158">
        <f t="shared" si="111"/>
        <v>3850.2</v>
      </c>
      <c r="L234" s="158">
        <f t="shared" si="111"/>
        <v>11283.58</v>
      </c>
      <c r="M234" s="158">
        <f t="shared" si="111"/>
        <v>7675.61</v>
      </c>
      <c r="N234" s="158">
        <f t="shared" si="111"/>
        <v>7472</v>
      </c>
      <c r="O234" s="158">
        <f>O232+O230+O227+O223+O219</f>
        <v>5784.25</v>
      </c>
      <c r="P234" s="155">
        <f t="shared" si="111"/>
        <v>12245.75</v>
      </c>
      <c r="Q234" s="158">
        <f t="shared" si="111"/>
        <v>4830.1000000000004</v>
      </c>
      <c r="R234" s="158">
        <f t="shared" si="111"/>
        <v>3281.3500000000004</v>
      </c>
      <c r="S234" s="158">
        <f t="shared" si="111"/>
        <v>6083.55</v>
      </c>
      <c r="T234" s="158">
        <f t="shared" si="111"/>
        <v>22392.010000000002</v>
      </c>
      <c r="U234" s="158">
        <f t="shared" si="111"/>
        <v>3638</v>
      </c>
      <c r="V234" s="158">
        <f t="shared" si="111"/>
        <v>729.15000000000009</v>
      </c>
      <c r="W234" s="158">
        <f t="shared" si="111"/>
        <v>7110.46</v>
      </c>
      <c r="X234" s="158">
        <f t="shared" si="111"/>
        <v>24344.51</v>
      </c>
      <c r="Y234" s="158">
        <f t="shared" si="111"/>
        <v>11419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23.7</v>
      </c>
      <c r="C236" s="47">
        <f>C234/C235*10</f>
        <v>25.179335903562126</v>
      </c>
      <c r="D236" s="8">
        <f>C236/B236</f>
        <v>1.0624192364372205</v>
      </c>
      <c r="E236" s="154">
        <f>E234/E235*10</f>
        <v>24.414401175606173</v>
      </c>
      <c r="F236" s="154">
        <f>F234/F235*10</f>
        <v>26.682715000472012</v>
      </c>
      <c r="G236" s="154">
        <f t="shared" ref="G236:X236" si="112">G234/G235*10</f>
        <v>29.398726824961663</v>
      </c>
      <c r="H236" s="154">
        <f>H234/H235*10</f>
        <v>18.086821789714037</v>
      </c>
      <c r="I236" s="154">
        <f t="shared" si="112"/>
        <v>24.958201774169293</v>
      </c>
      <c r="J236" s="154">
        <f t="shared" si="112"/>
        <v>25.257952038710595</v>
      </c>
      <c r="K236" s="154">
        <f>K234/K235*10</f>
        <v>30.742574257425737</v>
      </c>
      <c r="L236" s="154">
        <f>L234/L235*10</f>
        <v>17.956047103755569</v>
      </c>
      <c r="M236" s="154">
        <f>M234/M235*10</f>
        <v>24.990590610145208</v>
      </c>
      <c r="N236" s="154">
        <f t="shared" si="112"/>
        <v>24.921619638449741</v>
      </c>
      <c r="O236" s="154">
        <f>O234/O235*10</f>
        <v>28.898131494804158</v>
      </c>
      <c r="P236" s="154">
        <f t="shared" si="112"/>
        <v>32.934618901619068</v>
      </c>
      <c r="Q236" s="154">
        <f t="shared" si="112"/>
        <v>22.822245322245323</v>
      </c>
      <c r="R236" s="154">
        <f>R234/R235*10</f>
        <v>22.780824770896974</v>
      </c>
      <c r="S236" s="154">
        <f t="shared" si="112"/>
        <v>28.482372770260778</v>
      </c>
      <c r="T236" s="154">
        <f t="shared" si="112"/>
        <v>23.57649300876011</v>
      </c>
      <c r="U236" s="154">
        <f t="shared" si="112"/>
        <v>27.0041567695962</v>
      </c>
      <c r="V236" s="154">
        <f t="shared" si="112"/>
        <v>24.683480027081931</v>
      </c>
      <c r="W236" s="154">
        <f t="shared" si="112"/>
        <v>32.54810949372883</v>
      </c>
      <c r="X236" s="154">
        <f t="shared" si="112"/>
        <v>30.558601644385863</v>
      </c>
      <c r="Y236" s="154">
        <f>Y234/Y235*10</f>
        <v>21.667109407612614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76"/>
      <c r="B246" s="176"/>
      <c r="C246" s="176"/>
      <c r="D246" s="176"/>
      <c r="E246" s="176"/>
      <c r="F246" s="176"/>
      <c r="G246" s="176"/>
      <c r="H246" s="176"/>
      <c r="I246" s="176"/>
      <c r="J246" s="176"/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</row>
    <row r="247" spans="1:25" ht="20.25" hidden="1" customHeight="1" x14ac:dyDescent="0.25">
      <c r="A247" s="174"/>
      <c r="B247" s="175"/>
      <c r="C247" s="175"/>
      <c r="D247" s="175"/>
      <c r="E247" s="175"/>
      <c r="F247" s="175"/>
      <c r="G247" s="175"/>
      <c r="H247" s="175"/>
      <c r="I247" s="175"/>
      <c r="J247" s="175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2023-09-26T12:24:20Z</cp:lastPrinted>
  <dcterms:created xsi:type="dcterms:W3CDTF">2017-06-08T05:54:08Z</dcterms:created>
  <dcterms:modified xsi:type="dcterms:W3CDTF">2023-09-26T14:00:41Z</dcterms:modified>
</cp:coreProperties>
</file>