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 tabRatio="606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I145" i="1" l="1"/>
  <c r="N140" i="1" l="1"/>
  <c r="V155" i="1"/>
  <c r="J186" i="1" l="1"/>
  <c r="S164" i="1" l="1"/>
  <c r="H119" i="1" l="1"/>
  <c r="H102" i="1"/>
  <c r="C131" i="1"/>
  <c r="D131" i="1" s="1"/>
  <c r="D125" i="1"/>
  <c r="H125" i="1" l="1"/>
  <c r="Q225" i="1"/>
  <c r="G186" i="1"/>
  <c r="N164" i="1"/>
  <c r="C174" i="1" l="1"/>
  <c r="C172" i="1"/>
  <c r="O206" i="1" l="1"/>
  <c r="I166" i="1" l="1"/>
  <c r="I164" i="1"/>
  <c r="I171" i="1"/>
  <c r="F155" i="1"/>
  <c r="G164" i="1" l="1"/>
  <c r="G166" i="1"/>
  <c r="U166" i="1"/>
  <c r="U164" i="1"/>
  <c r="G167" i="1" l="1"/>
  <c r="Q163" i="1"/>
  <c r="Q161" i="1"/>
  <c r="Y155" i="1" l="1"/>
  <c r="S155" i="1"/>
  <c r="L103" i="1" l="1"/>
  <c r="H104" i="1" l="1"/>
  <c r="T163" i="1" l="1"/>
  <c r="C191" i="1"/>
  <c r="U167" i="1" l="1"/>
  <c r="Q207" i="1"/>
  <c r="U186" i="1"/>
  <c r="R164" i="1" l="1"/>
  <c r="R163" i="1"/>
  <c r="N130" i="1"/>
  <c r="M140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0" i="1"/>
  <c r="S106" i="1"/>
  <c r="G183" i="1"/>
  <c r="S121" i="1" l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23" i="1"/>
  <c r="X219" i="1"/>
  <c r="O200" i="1"/>
  <c r="O155" i="1"/>
  <c r="X234" i="1" l="1"/>
  <c r="H234" i="1"/>
  <c r="H236" i="1" s="1"/>
  <c r="R166" i="1"/>
  <c r="V145" i="1" l="1"/>
  <c r="V140" i="1"/>
  <c r="B177" i="1" l="1"/>
  <c r="W228" i="1" l="1"/>
  <c r="Q228" i="1"/>
  <c r="I155" i="1"/>
  <c r="M228" i="1" l="1"/>
  <c r="L174" i="1"/>
  <c r="C150" i="1" l="1"/>
  <c r="G155" i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0" i="1"/>
  <c r="S145" i="1"/>
  <c r="P155" i="1"/>
  <c r="P140" i="1"/>
  <c r="Q140" i="1"/>
  <c r="P145" i="1"/>
  <c r="Q145" i="1"/>
  <c r="X103" i="1" l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C149" i="1" l="1"/>
  <c r="F149" i="1"/>
  <c r="F151" i="1" s="1"/>
  <c r="G149" i="1"/>
  <c r="G151" i="1" s="1"/>
  <c r="H149" i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51" i="1"/>
  <c r="P149" i="1"/>
  <c r="P151" i="1" s="1"/>
  <c r="Q149" i="1"/>
  <c r="R149" i="1"/>
  <c r="R151" i="1" s="1"/>
  <c r="S149" i="1"/>
  <c r="S151" i="1" s="1"/>
  <c r="T149" i="1"/>
  <c r="T151" i="1" s="1"/>
  <c r="U149" i="1"/>
  <c r="V151" i="1"/>
  <c r="W149" i="1"/>
  <c r="W151" i="1" s="1"/>
  <c r="X149" i="1"/>
  <c r="X151" i="1" s="1"/>
  <c r="Y149" i="1"/>
  <c r="Y151" i="1" s="1"/>
  <c r="E149" i="1"/>
  <c r="E151" i="1" s="1"/>
  <c r="D163" i="1" l="1"/>
  <c r="F163" i="1"/>
  <c r="G163" i="1"/>
  <c r="H163" i="1"/>
  <c r="I163" i="1"/>
  <c r="J163" i="1"/>
  <c r="K163" i="1"/>
  <c r="L163" i="1"/>
  <c r="M163" i="1"/>
  <c r="N163" i="1"/>
  <c r="O163" i="1"/>
  <c r="P163" i="1"/>
  <c r="P165" i="1" s="1"/>
  <c r="S163" i="1"/>
  <c r="U163" i="1"/>
  <c r="U165" i="1" s="1"/>
  <c r="W163" i="1"/>
  <c r="X163" i="1"/>
  <c r="Y163" i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H140" i="1"/>
  <c r="J140" i="1"/>
  <c r="K140" i="1"/>
  <c r="L140" i="1"/>
  <c r="O140" i="1"/>
  <c r="R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6" i="1"/>
  <c r="R165" i="1"/>
  <c r="S165" i="1"/>
  <c r="T164" i="1"/>
  <c r="T165" i="1" s="1"/>
  <c r="S166" i="1"/>
  <c r="T166" i="1"/>
  <c r="Q191" i="1"/>
  <c r="Q174" i="1"/>
  <c r="W200" i="1"/>
  <c r="U145" i="1"/>
  <c r="N165" i="1" l="1"/>
  <c r="Q167" i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5" i="1" s="1"/>
  <c r="C142" i="1"/>
  <c r="D142" i="1" s="1"/>
  <c r="D146" i="1"/>
  <c r="C147" i="1"/>
  <c r="C148" i="1"/>
  <c r="C152" i="1"/>
  <c r="D152" i="1" s="1"/>
  <c r="C153" i="1"/>
  <c r="C155" i="1" s="1"/>
  <c r="C134" i="1"/>
  <c r="D134" i="1" s="1"/>
  <c r="C140" i="1" l="1"/>
  <c r="D140" i="1" s="1"/>
  <c r="D150" i="1"/>
  <c r="C151" i="1"/>
  <c r="D136" i="1"/>
  <c r="D157" i="1"/>
  <c r="D145" i="1"/>
  <c r="D139" i="1"/>
  <c r="D153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C170" i="1"/>
  <c r="D170" i="1" s="1"/>
  <c r="C173" i="1"/>
  <c r="D173" i="1" s="1"/>
  <c r="C175" i="1"/>
  <c r="C176" i="1"/>
  <c r="C178" i="1"/>
  <c r="D178" i="1" s="1"/>
  <c r="C179" i="1"/>
  <c r="D179" i="1" s="1"/>
  <c r="C181" i="1"/>
  <c r="C182" i="1"/>
  <c r="D182" i="1" s="1"/>
  <c r="C184" i="1"/>
  <c r="C185" i="1"/>
  <c r="C187" i="1"/>
  <c r="D187" i="1" s="1"/>
  <c r="C188" i="1"/>
  <c r="D188" i="1" s="1"/>
  <c r="C189" i="1"/>
  <c r="D189" i="1" s="1"/>
  <c r="C190" i="1"/>
  <c r="D190" i="1" s="1"/>
  <c r="C192" i="1"/>
  <c r="D192" i="1" s="1"/>
  <c r="C193" i="1"/>
  <c r="D193" i="1" s="1"/>
  <c r="O126" i="1"/>
  <c r="V129" i="1"/>
  <c r="V126" i="1"/>
  <c r="D169" i="1" l="1"/>
  <c r="C171" i="1"/>
  <c r="D171" i="1" s="1"/>
  <c r="D181" i="1"/>
  <c r="C183" i="1"/>
  <c r="D175" i="1"/>
  <c r="C177" i="1"/>
  <c r="C186" i="1"/>
  <c r="D176" i="1"/>
  <c r="D158" i="1"/>
  <c r="C159" i="1"/>
  <c r="D172" i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D109" i="1" s="1"/>
  <c r="C110" i="1"/>
  <c r="D110" i="1" s="1"/>
  <c r="D111" i="1"/>
  <c r="D113" i="1"/>
  <c r="C114" i="1"/>
  <c r="D114" i="1" s="1"/>
  <c r="C116" i="1"/>
  <c r="C117" i="1"/>
  <c r="D119" i="1"/>
  <c r="C121" i="1"/>
  <c r="D121" i="1" s="1"/>
  <c r="C122" i="1"/>
  <c r="D122" i="1" s="1"/>
  <c r="C123" i="1"/>
  <c r="C124" i="1"/>
  <c r="D124" i="1" s="1"/>
  <c r="C194" i="1"/>
  <c r="D194" i="1" s="1"/>
  <c r="C195" i="1"/>
  <c r="D195" i="1" s="1"/>
  <c r="C79" i="1"/>
  <c r="D118" i="1" l="1"/>
  <c r="D116" i="1"/>
  <c r="C130" i="1"/>
  <c r="D130" i="1" s="1"/>
  <c r="C129" i="1"/>
  <c r="D129" i="1" s="1"/>
  <c r="D123" i="1"/>
  <c r="D117" i="1"/>
  <c r="C127" i="1"/>
  <c r="D127" i="1" s="1"/>
  <c r="C128" i="1"/>
  <c r="D128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T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05" i="1" l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5" i="1"/>
  <c r="G168" i="1" l="1"/>
  <c r="J168" i="1"/>
  <c r="K164" i="1"/>
  <c r="K165" i="1" s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K166" i="1"/>
  <c r="W166" i="1"/>
  <c r="C166" i="1" s="1"/>
  <c r="R168" i="1"/>
  <c r="S168" i="1"/>
  <c r="U168" i="1"/>
  <c r="V168" i="1"/>
  <c r="W164" i="1"/>
  <c r="C164" i="1" s="1"/>
  <c r="C167" i="1" l="1"/>
  <c r="W168" i="1"/>
  <c r="W165" i="1"/>
  <c r="T168" i="1"/>
  <c r="P168" i="1"/>
  <c r="C165" i="1" l="1"/>
  <c r="D165" i="1" s="1"/>
  <c r="D167" i="1"/>
  <c r="D164" i="1"/>
  <c r="C168" i="1"/>
  <c r="D168" i="1" s="1"/>
  <c r="D166" i="1"/>
  <c r="X105" i="1" l="1"/>
  <c r="Y105" i="1"/>
  <c r="F227" i="1" l="1"/>
  <c r="G227" i="1"/>
  <c r="I227" i="1"/>
  <c r="I234" i="1" s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C199" i="1" l="1"/>
  <c r="D199" i="1" s="1"/>
  <c r="C198" i="1"/>
  <c r="D198" i="1" l="1"/>
  <c r="C200" i="1"/>
  <c r="D200" i="1" s="1"/>
  <c r="C180" i="1" l="1"/>
  <c r="D180" i="1" s="1"/>
  <c r="D191" i="1" l="1"/>
  <c r="E145" i="1" l="1"/>
  <c r="F138" i="1" l="1"/>
  <c r="G138" i="1"/>
  <c r="I138" i="1"/>
  <c r="J138" i="1"/>
  <c r="L138" i="1"/>
  <c r="M138" i="1"/>
  <c r="P138" i="1"/>
  <c r="R138" i="1"/>
  <c r="S138" i="1"/>
  <c r="U138" i="1"/>
  <c r="X138" i="1"/>
  <c r="Y138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D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<sst xmlns="http://schemas.openxmlformats.org/spreadsheetml/2006/main" count="277" uniqueCount="219">
  <si>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</si>
  <si>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</si>
  <si>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</si>
  <si>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</si>
  <si>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</si>
  <si>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</si>
  <si>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</si>
  <si>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</si>
  <si>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</si>
  <si>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</si>
  <si>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</si>
  <si>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</si>
  <si>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</si>
  <si>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</si>
  <si>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</si>
  <si>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</si>
  <si>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</si>
  <si>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</si>
  <si>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</si>
  <si>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</si>
  <si>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</si>
  <si>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</si>
  <si>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</si>
  <si>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</si>
  <si>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</si>
  <si>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</si>
  <si>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</si>
  <si>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</si>
  <si>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</si>
  <si>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</si>
  <si>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</si>
  <si>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</si>
  <si>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</si>
  <si>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</si>
  <si>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</si>
  <si>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</si>
  <si>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</si>
  <si>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</si>
  <si>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</si>
  <si>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</si>
  <si>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</si>
  <si>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</si>
  <si>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</si>
  <si>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</si>
  <si>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</si>
  <si>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</si>
  <si>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</si>
  <si>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</si>
  <si>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</si>
  <si>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</si>
  <si>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</si>
  <si>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</si>
  <si>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</si>
  <si>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</si>
  <si>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</si>
  <si>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</si>
  <si>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</si>
  <si>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</si>
  <si>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</si>
  <si>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</si>
  <si>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</si>
  <si>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</si>
  <si>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</si>
  <si>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</si>
  <si>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</si>
  <si>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</si>
  <si>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</si>
  <si>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</si>
  <si>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</si>
  <si>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</si>
  <si>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</si>
  <si>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</si>
  <si>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</si>
  <si>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</si>
  <si>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</si>
  <si>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</si>
  <si>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</si>
  <si>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</si>
  <si>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</si>
  <si>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</si>
  <si>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</si>
  <si>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</si>
  <si>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</si>
  <si>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</si>
  <si>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</si>
  <si>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</si>
  <si>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</si>
  <si>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</si>
  <si>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</si>
  <si>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</si>
  <si>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</si>
  <si>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</si>
  <si>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</si>
  <si>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</si>
  <si>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</si>
  <si>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</si>
  <si>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</si>
  <si>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</si>
  <si>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</si>
  <si>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</si>
  <si>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</si>
  <si>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</si>
  <si>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</si>
  <si>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</si>
  <si>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</si>
  <si>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</si>
  <si>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</si>
  <si>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</si>
  <si>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</si>
  <si>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</si>
  <si>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</si>
  <si>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</si>
  <si>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</si>
  <si>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</si>
  <si>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</si>
  <si>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</si>
  <si>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</si>
  <si>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</si>
  <si>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</si>
  <si>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</si>
  <si>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</si>
  <si>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</si>
  <si>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</si>
  <si>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</si>
  <si>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</si>
  <si>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</si>
  <si>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</si>
  <si>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</si>
  <si>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</si>
  <si>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</si>
  <si>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</si>
  <si>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</si>
  <si>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</si>
  <si>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</si>
  <si>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</si>
  <si>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</si>
  <si>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</si>
  <si>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</si>
  <si>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</si>
  <si>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</si>
  <si>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</si>
  <si>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</si>
  <si>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</si>
  <si>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</si>
  <si>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</si>
  <si>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</si>
  <si>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</si>
  <si>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</si>
  <si>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</si>
  <si>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</si>
  <si>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</si>
  <si>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</si>
  <si>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</si>
  <si>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</si>
  <si>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</si>
  <si>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</si>
  <si>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</si>
  <si>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</si>
  <si>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</si>
  <si>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</si>
  <si>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</si>
  <si>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</si>
  <si>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</si>
  <si>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</si>
  <si>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</si>
  <si>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</si>
  <si>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</si>
  <si>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</si>
  <si>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</si>
  <si>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</si>
  <si>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</si>
  <si>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</si>
  <si>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</si>
  <si>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</si>
  <si>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</si>
  <si>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</si>
  <si>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</si>
  <si>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</si>
  <si>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</si>
  <si>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</si>
  <si>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</si>
  <si>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</si>
  <si>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</si>
  <si>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</si>
  <si>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</si>
  <si>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</si>
  <si>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</si>
  <si>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</si>
  <si>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</si>
  <si>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</si>
  <si>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</si>
  <si>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</si>
  <si>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</si>
  <si>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</si>
  <si>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</si>
  <si>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</si>
  <si>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</si>
  <si>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</si>
  <si>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</si>
  <si>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</si>
  <si>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</si>
  <si>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</si>
  <si>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</si>
  <si>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</si>
  <si>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</si>
  <si>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</si>
  <si>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</si>
  <si>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</si>
  <si>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</si>
  <si>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</si>
  <si>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</si>
  <si>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</si>
  <si>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</si>
  <si>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</si>
  <si>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</si>
  <si>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</si>
  <si>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</si>
  <si>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</si>
  <si>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3 октября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</si>
</sst>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4" t="s">
        <v>218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75" t="s">
        <v>3</v>
      </c>
      <c r="B4" s="178" t="s">
        <v>206</v>
      </c>
      <c r="C4" s="181" t="s">
        <v>207</v>
      </c>
      <c r="D4" s="181" t="s">
        <v>208</v>
      </c>
      <c r="E4" s="184" t="s">
        <v>4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6"/>
      <c r="Z4" s="2" t="s">
        <v>0</v>
      </c>
    </row>
    <row r="5" spans="1:26" s="2" customFormat="1" ht="87" customHeight="1" x14ac:dyDescent="0.25">
      <c r="A5" s="176"/>
      <c r="B5" s="179"/>
      <c r="C5" s="182"/>
      <c r="D5" s="182"/>
      <c r="E5" s="187" t="s">
        <v>5</v>
      </c>
      <c r="F5" s="187" t="s">
        <v>6</v>
      </c>
      <c r="G5" s="187" t="s">
        <v>7</v>
      </c>
      <c r="H5" s="187" t="s">
        <v>8</v>
      </c>
      <c r="I5" s="187" t="s">
        <v>9</v>
      </c>
      <c r="J5" s="187" t="s">
        <v>10</v>
      </c>
      <c r="K5" s="192" t="s">
        <v>11</v>
      </c>
      <c r="L5" s="192" t="s">
        <v>12</v>
      </c>
      <c r="M5" s="187" t="s">
        <v>13</v>
      </c>
      <c r="N5" s="187" t="s">
        <v>14</v>
      </c>
      <c r="O5" s="187" t="s">
        <v>15</v>
      </c>
      <c r="P5" s="187" t="s">
        <v>16</v>
      </c>
      <c r="Q5" s="187" t="s">
        <v>17</v>
      </c>
      <c r="R5" s="187" t="s">
        <v>18</v>
      </c>
      <c r="S5" s="187" t="s">
        <v>19</v>
      </c>
      <c r="T5" s="187" t="s">
        <v>20</v>
      </c>
      <c r="U5" s="187" t="s">
        <v>21</v>
      </c>
      <c r="V5" s="187" t="s">
        <v>22</v>
      </c>
      <c r="W5" s="187" t="s">
        <v>23</v>
      </c>
      <c r="X5" s="187" t="s">
        <v>24</v>
      </c>
      <c r="Y5" s="187" t="s">
        <v>25</v>
      </c>
    </row>
    <row r="6" spans="1:26" s="2" customFormat="1" ht="69.75" customHeight="1" thickBot="1" x14ac:dyDescent="0.3">
      <c r="A6" s="177"/>
      <c r="B6" s="180"/>
      <c r="C6" s="183"/>
      <c r="D6" s="183"/>
      <c r="E6" s="188"/>
      <c r="F6" s="188"/>
      <c r="G6" s="188"/>
      <c r="H6" s="188"/>
      <c r="I6" s="188"/>
      <c r="J6" s="188"/>
      <c r="K6" s="193"/>
      <c r="L6" s="193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</row>
    <row r="7" spans="1:26" s="2" customFormat="1" ht="30" hidden="1" customHeight="1" x14ac:dyDescent="0.25">
      <c r="A7" s="6" t="s">
        <v>26</v>
      </c>
      <c r="B7" s="168">
        <v>48111</v>
      </c>
      <c r="C7" s="168">
        <f>SUM(E7:Y7)</f>
        <v>48111</v>
      </c>
      <c r="D7" s="169">
        <f t="shared" ref="D7:D41" si="0">C7/B7</f>
        <v>1</v>
      </c>
      <c r="E7" s="162">
        <v>2068</v>
      </c>
      <c r="F7" s="162">
        <v>1426</v>
      </c>
      <c r="G7" s="162">
        <v>3311</v>
      </c>
      <c r="H7" s="162">
        <v>3013</v>
      </c>
      <c r="I7" s="162">
        <v>1381</v>
      </c>
      <c r="J7" s="162">
        <v>3235</v>
      </c>
      <c r="K7" s="162">
        <v>2215</v>
      </c>
      <c r="L7" s="162">
        <v>2793</v>
      </c>
      <c r="M7" s="162">
        <v>2281</v>
      </c>
      <c r="N7" s="162">
        <v>692</v>
      </c>
      <c r="O7" s="162">
        <v>1579</v>
      </c>
      <c r="P7" s="162">
        <v>1997</v>
      </c>
      <c r="Q7" s="162">
        <v>2796</v>
      </c>
      <c r="R7" s="162">
        <v>3011</v>
      </c>
      <c r="S7" s="162">
        <v>3199</v>
      </c>
      <c r="T7" s="162">
        <v>2334</v>
      </c>
      <c r="U7" s="162">
        <v>2066</v>
      </c>
      <c r="V7" s="162">
        <v>685</v>
      </c>
      <c r="W7" s="162">
        <v>1885</v>
      </c>
      <c r="X7" s="162">
        <v>3999</v>
      </c>
      <c r="Y7" s="162">
        <v>2145</v>
      </c>
    </row>
    <row r="8" spans="1:26" s="11" customFormat="1" ht="30" hidden="1" customHeight="1" x14ac:dyDescent="0.2">
      <c r="A8" s="10" t="s">
        <v>27</v>
      </c>
      <c r="B8" s="168">
        <v>49567</v>
      </c>
      <c r="C8" s="168">
        <f>SUM(E8:Y8)</f>
        <v>54734.5</v>
      </c>
      <c r="D8" s="169">
        <f t="shared" si="0"/>
        <v>1.1042528295035003</v>
      </c>
      <c r="E8" s="162">
        <v>3726</v>
      </c>
      <c r="F8" s="162">
        <v>1536</v>
      </c>
      <c r="G8" s="162">
        <v>3338</v>
      </c>
      <c r="H8" s="162">
        <v>3013</v>
      </c>
      <c r="I8" s="162">
        <v>1381</v>
      </c>
      <c r="J8" s="162">
        <v>3791</v>
      </c>
      <c r="K8" s="162">
        <v>2220</v>
      </c>
      <c r="L8" s="162">
        <v>2813.5</v>
      </c>
      <c r="M8" s="162">
        <v>3160</v>
      </c>
      <c r="N8" s="162">
        <v>830</v>
      </c>
      <c r="O8" s="162">
        <v>1728</v>
      </c>
      <c r="P8" s="162">
        <v>1997</v>
      </c>
      <c r="Q8" s="162">
        <v>4261</v>
      </c>
      <c r="R8" s="162">
        <v>3011</v>
      </c>
      <c r="S8" s="162">
        <v>3310</v>
      </c>
      <c r="T8" s="162">
        <v>2315</v>
      </c>
      <c r="U8" s="162">
        <v>2066</v>
      </c>
      <c r="V8" s="162">
        <v>685</v>
      </c>
      <c r="W8" s="162">
        <v>2207</v>
      </c>
      <c r="X8" s="162">
        <v>4285</v>
      </c>
      <c r="Y8" s="162">
        <v>3061</v>
      </c>
    </row>
    <row r="9" spans="1:26" s="11" customFormat="1" ht="30" hidden="1" customHeight="1" x14ac:dyDescent="0.2">
      <c r="A9" s="12" t="s">
        <v>28</v>
      </c>
      <c r="B9" s="170">
        <f t="shared" ref="B9:Y9" si="1">B8/B7</f>
        <v>1.0302633493379891</v>
      </c>
      <c r="C9" s="170">
        <f t="shared" si="1"/>
        <v>1.1376712186402278</v>
      </c>
      <c r="D9" s="169">
        <f t="shared" si="0"/>
        <v>1.1042528295035003</v>
      </c>
      <c r="E9" s="171">
        <f t="shared" si="1"/>
        <v>1.8017408123791103</v>
      </c>
      <c r="F9" s="171">
        <f t="shared" si="1"/>
        <v>1.0771388499298737</v>
      </c>
      <c r="G9" s="171">
        <f t="shared" si="1"/>
        <v>1.0081546360616127</v>
      </c>
      <c r="H9" s="171">
        <f t="shared" si="1"/>
        <v>1</v>
      </c>
      <c r="I9" s="171">
        <f t="shared" si="1"/>
        <v>1</v>
      </c>
      <c r="J9" s="171">
        <f t="shared" si="1"/>
        <v>1.1718701700154559</v>
      </c>
      <c r="K9" s="171">
        <f t="shared" si="1"/>
        <v>1.0022573363431151</v>
      </c>
      <c r="L9" s="171">
        <f t="shared" si="1"/>
        <v>1.0073397780164697</v>
      </c>
      <c r="M9" s="171">
        <f t="shared" si="1"/>
        <v>1.3853572994300745</v>
      </c>
      <c r="N9" s="171">
        <f t="shared" si="1"/>
        <v>1.199421965317919</v>
      </c>
      <c r="O9" s="171">
        <f t="shared" si="1"/>
        <v>1.0943635212159595</v>
      </c>
      <c r="P9" s="171">
        <f t="shared" si="1"/>
        <v>1</v>
      </c>
      <c r="Q9" s="171">
        <f t="shared" si="1"/>
        <v>1.5239628040057225</v>
      </c>
      <c r="R9" s="171">
        <f t="shared" si="1"/>
        <v>1</v>
      </c>
      <c r="S9" s="171">
        <f t="shared" si="1"/>
        <v>1.0346983432322601</v>
      </c>
      <c r="T9" s="171">
        <f t="shared" si="1"/>
        <v>0.99185946872322195</v>
      </c>
      <c r="U9" s="171">
        <f t="shared" si="1"/>
        <v>1</v>
      </c>
      <c r="V9" s="171">
        <f t="shared" si="1"/>
        <v>1</v>
      </c>
      <c r="W9" s="171">
        <f t="shared" si="1"/>
        <v>1.1708222811671087</v>
      </c>
      <c r="X9" s="171">
        <f t="shared" si="1"/>
        <v>1.0715178794698674</v>
      </c>
      <c r="Y9" s="171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8">
        <v>47750</v>
      </c>
      <c r="C10" s="168">
        <f>SUM(E10:Y10)</f>
        <v>53686.400000000001</v>
      </c>
      <c r="D10" s="169">
        <f t="shared" si="0"/>
        <v>1.1243225130890053</v>
      </c>
      <c r="E10" s="162">
        <v>3726</v>
      </c>
      <c r="F10" s="162">
        <v>1472</v>
      </c>
      <c r="G10" s="162">
        <v>3338</v>
      </c>
      <c r="H10" s="162">
        <v>2862</v>
      </c>
      <c r="I10" s="162">
        <v>1381</v>
      </c>
      <c r="J10" s="162">
        <v>3791</v>
      </c>
      <c r="K10" s="162">
        <v>2139</v>
      </c>
      <c r="L10" s="162">
        <v>2671</v>
      </c>
      <c r="M10" s="162">
        <v>3160</v>
      </c>
      <c r="N10" s="162">
        <v>810</v>
      </c>
      <c r="O10" s="162">
        <v>1688</v>
      </c>
      <c r="P10" s="162">
        <v>1997</v>
      </c>
      <c r="Q10" s="162">
        <v>4251</v>
      </c>
      <c r="R10" s="162">
        <v>3011</v>
      </c>
      <c r="S10" s="162">
        <v>3310.4</v>
      </c>
      <c r="T10" s="162">
        <v>2081</v>
      </c>
      <c r="U10" s="162">
        <v>2005</v>
      </c>
      <c r="V10" s="162">
        <v>440</v>
      </c>
      <c r="W10" s="162">
        <v>2207</v>
      </c>
      <c r="X10" s="162">
        <v>4285</v>
      </c>
      <c r="Y10" s="162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9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4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3882.85</v>
      </c>
      <c r="D100" s="14">
        <f t="shared" si="14"/>
        <v>6.5588682432432428</v>
      </c>
      <c r="E100" s="9"/>
      <c r="F100" s="9"/>
      <c r="G100" s="9"/>
      <c r="H100" s="9">
        <v>50</v>
      </c>
      <c r="I100" s="9"/>
      <c r="J100" s="9"/>
      <c r="K100" s="9"/>
      <c r="L100" s="9">
        <v>555</v>
      </c>
      <c r="M100" s="9">
        <v>346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299216</v>
      </c>
      <c r="D101" s="14">
        <f t="shared" si="14"/>
        <v>0.98677228610908663</v>
      </c>
      <c r="E101" s="9">
        <v>27051</v>
      </c>
      <c r="F101" s="9">
        <v>8600</v>
      </c>
      <c r="G101" s="9">
        <v>16608</v>
      </c>
      <c r="H101" s="9">
        <v>18351</v>
      </c>
      <c r="I101" s="9">
        <v>9286</v>
      </c>
      <c r="J101" s="9">
        <v>20173</v>
      </c>
      <c r="K101" s="9">
        <v>10102</v>
      </c>
      <c r="L101" s="9">
        <v>14170</v>
      </c>
      <c r="M101" s="9">
        <v>14503</v>
      </c>
      <c r="N101" s="9">
        <v>4987</v>
      </c>
      <c r="O101" s="9">
        <v>8757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296516</v>
      </c>
      <c r="C102" s="22">
        <f>SUM(E102:Y102)</f>
        <v>288538</v>
      </c>
      <c r="D102" s="14">
        <f t="shared" si="14"/>
        <v>0.9730942006502179</v>
      </c>
      <c r="E102" s="88">
        <v>22393</v>
      </c>
      <c r="F102" s="88">
        <v>8600</v>
      </c>
      <c r="G102" s="88">
        <v>16608</v>
      </c>
      <c r="H102" s="88">
        <f>18171+100</f>
        <v>18271</v>
      </c>
      <c r="I102" s="88">
        <v>9286</v>
      </c>
      <c r="J102" s="88">
        <v>20170</v>
      </c>
      <c r="K102" s="88">
        <v>10102</v>
      </c>
      <c r="L102" s="88">
        <v>13614</v>
      </c>
      <c r="M102" s="88">
        <v>14154</v>
      </c>
      <c r="N102" s="88">
        <v>4987</v>
      </c>
      <c r="O102" s="88">
        <v>8757</v>
      </c>
      <c r="P102" s="88">
        <v>14348</v>
      </c>
      <c r="Q102" s="88">
        <v>16341</v>
      </c>
      <c r="R102" s="88">
        <v>17717</v>
      </c>
      <c r="S102" s="88">
        <v>17666</v>
      </c>
      <c r="T102" s="88">
        <v>12553.5</v>
      </c>
      <c r="U102" s="88">
        <v>10003</v>
      </c>
      <c r="V102" s="88">
        <v>5277.5</v>
      </c>
      <c r="W102" s="88">
        <v>14961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>SUM(E103:Y103)</f>
        <v>293011.15000000002</v>
      </c>
      <c r="D103" s="14"/>
      <c r="E103" s="88">
        <v>26762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L101-L100</f>
        <v>13615</v>
      </c>
      <c r="M103" s="88">
        <f>M101-M100</f>
        <v>14157</v>
      </c>
      <c r="N103" s="88">
        <f t="shared" si="25"/>
        <v>4987</v>
      </c>
      <c r="O103" s="88">
        <f>O101-O100-O99</f>
        <v>8757</v>
      </c>
      <c r="P103" s="88">
        <f t="shared" si="25"/>
        <v>14348</v>
      </c>
      <c r="Q103" s="88">
        <f>Q101-Q99-Q100</f>
        <v>16341</v>
      </c>
      <c r="R103" s="88">
        <v>17717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v>14961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0.98899999999999999</v>
      </c>
      <c r="C104" s="164">
        <f>C102/C103</f>
        <v>0.9847338573975768</v>
      </c>
      <c r="D104" s="14">
        <f t="shared" si="14"/>
        <v>0.99568640788430418</v>
      </c>
      <c r="E104" s="27">
        <f>E102/E103</f>
        <v>0.83674613257604069</v>
      </c>
      <c r="F104" s="27">
        <f>F102/F103</f>
        <v>1</v>
      </c>
      <c r="G104" s="27">
        <f t="shared" ref="G104:Y104" si="26">G102/G103</f>
        <v>1</v>
      </c>
      <c r="H104" s="27">
        <f>H102/H103</f>
        <v>0.99455663817973983</v>
      </c>
      <c r="I104" s="27">
        <f t="shared" si="26"/>
        <v>1</v>
      </c>
      <c r="J104" s="27">
        <f t="shared" si="26"/>
        <v>0.99985128637287468</v>
      </c>
      <c r="K104" s="27">
        <f t="shared" si="26"/>
        <v>1</v>
      </c>
      <c r="L104" s="27">
        <f t="shared" si="26"/>
        <v>0.99992655159750277</v>
      </c>
      <c r="M104" s="27">
        <f>M102/M103</f>
        <v>0.99978809069718155</v>
      </c>
      <c r="N104" s="27">
        <f t="shared" si="26"/>
        <v>1</v>
      </c>
      <c r="O104" s="27">
        <f t="shared" si="26"/>
        <v>1</v>
      </c>
      <c r="P104" s="27">
        <f t="shared" si="26"/>
        <v>1</v>
      </c>
      <c r="Q104" s="27">
        <f>Q102/Q103</f>
        <v>1</v>
      </c>
      <c r="R104" s="27">
        <f t="shared" si="26"/>
        <v>1</v>
      </c>
      <c r="S104" s="27">
        <f t="shared" si="26"/>
        <v>1</v>
      </c>
      <c r="T104" s="27">
        <f t="shared" si="26"/>
        <v>0.99964166268514099</v>
      </c>
      <c r="U104" s="27">
        <f t="shared" si="26"/>
        <v>1</v>
      </c>
      <c r="V104" s="27">
        <f t="shared" si="26"/>
        <v>0.9999052671466464</v>
      </c>
      <c r="W104" s="27">
        <f t="shared" si="26"/>
        <v>1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6711</v>
      </c>
      <c r="C105" s="22">
        <f t="shared" si="23"/>
        <v>4473.1500000000015</v>
      </c>
      <c r="D105" s="14">
        <f t="shared" si="14"/>
        <v>0.66654000894054555</v>
      </c>
      <c r="E105" s="116">
        <f>E103-E102</f>
        <v>4369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100</v>
      </c>
      <c r="I105" s="116">
        <f>I103-I102</f>
        <v>0</v>
      </c>
      <c r="J105" s="116">
        <f t="shared" si="27"/>
        <v>3</v>
      </c>
      <c r="K105" s="116">
        <f t="shared" si="27"/>
        <v>0</v>
      </c>
      <c r="L105" s="116">
        <f t="shared" si="27"/>
        <v>1</v>
      </c>
      <c r="M105" s="116">
        <f>M103-M102</f>
        <v>3</v>
      </c>
      <c r="N105" s="116">
        <f>N103-N102</f>
        <v>0</v>
      </c>
      <c r="O105" s="116">
        <f t="shared" ref="O105:Y105" si="28">O103-O102</f>
        <v>0</v>
      </c>
      <c r="P105" s="116">
        <f t="shared" si="28"/>
        <v>0</v>
      </c>
      <c r="Q105" s="116">
        <f>Q103-Q102</f>
        <v>0</v>
      </c>
      <c r="R105" s="116">
        <f t="shared" si="28"/>
        <v>0</v>
      </c>
      <c r="S105" s="116">
        <f t="shared" si="28"/>
        <v>0</v>
      </c>
      <c r="T105" s="116">
        <f t="shared" si="28"/>
        <v>4.5</v>
      </c>
      <c r="U105" s="116">
        <f t="shared" si="28"/>
        <v>0</v>
      </c>
      <c r="V105" s="116">
        <f t="shared" si="28"/>
        <v>0.5</v>
      </c>
      <c r="W105" s="116">
        <f>W103-W102</f>
        <v>0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164165</v>
      </c>
      <c r="C106" s="88">
        <f t="shared" si="23"/>
        <v>159763.29999999999</v>
      </c>
      <c r="D106" s="15">
        <f t="shared" si="14"/>
        <v>0.97318734200347201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12043</v>
      </c>
      <c r="K106" s="9">
        <v>4964</v>
      </c>
      <c r="L106" s="9">
        <v>6508</v>
      </c>
      <c r="M106" s="9">
        <v>8304</v>
      </c>
      <c r="N106" s="9">
        <v>2439</v>
      </c>
      <c r="O106" s="9">
        <v>3063</v>
      </c>
      <c r="P106" s="9">
        <v>7227</v>
      </c>
      <c r="Q106" s="9">
        <v>10938</v>
      </c>
      <c r="R106" s="9">
        <v>11245</v>
      </c>
      <c r="S106" s="9">
        <f>6600+4479</f>
        <v>11079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7048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9604</v>
      </c>
      <c r="D107" s="15">
        <f t="shared" si="14"/>
        <v>0.90869524079856179</v>
      </c>
      <c r="E107" s="9">
        <v>315</v>
      </c>
      <c r="F107" s="9">
        <v>528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1591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91761</v>
      </c>
      <c r="C108" s="88">
        <f t="shared" si="23"/>
        <v>91546.6</v>
      </c>
      <c r="D108" s="15">
        <f t="shared" si="14"/>
        <v>0.99766349538474952</v>
      </c>
      <c r="E108" s="9">
        <v>780</v>
      </c>
      <c r="F108" s="9">
        <v>2788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3337.9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88">
        <v>504</v>
      </c>
      <c r="C109" s="88">
        <f t="shared" si="23"/>
        <v>693</v>
      </c>
      <c r="D109" s="15">
        <f t="shared" si="14"/>
        <v>1.375</v>
      </c>
      <c r="E109" s="135">
        <v>78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>
        <v>105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customHeight="1" x14ac:dyDescent="0.2">
      <c r="A110" s="10" t="s">
        <v>203</v>
      </c>
      <c r="B110" s="88">
        <v>10</v>
      </c>
      <c r="C110" s="88">
        <f t="shared" si="23"/>
        <v>100</v>
      </c>
      <c r="D110" s="15">
        <f t="shared" ref="D110:D125" si="29">C110/B110</f>
        <v>10</v>
      </c>
      <c r="E110" s="150"/>
      <c r="F110" s="150"/>
      <c r="G110" s="88"/>
      <c r="H110" s="88">
        <v>100</v>
      </c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295849</v>
      </c>
      <c r="C111" s="22">
        <f>SUM(E111:Y111)</f>
        <v>288538</v>
      </c>
      <c r="D111" s="14">
        <f t="shared" si="29"/>
        <v>0.97528806925154388</v>
      </c>
      <c r="E111" s="88">
        <v>22393</v>
      </c>
      <c r="F111" s="88">
        <v>8600</v>
      </c>
      <c r="G111" s="88">
        <v>16608</v>
      </c>
      <c r="H111" s="88">
        <v>18271</v>
      </c>
      <c r="I111" s="88">
        <v>9286</v>
      </c>
      <c r="J111" s="88">
        <v>20170</v>
      </c>
      <c r="K111" s="88">
        <v>10102</v>
      </c>
      <c r="L111" s="88">
        <v>13614</v>
      </c>
      <c r="M111" s="88">
        <v>14154</v>
      </c>
      <c r="N111" s="88">
        <v>4987</v>
      </c>
      <c r="O111" s="88">
        <v>8757</v>
      </c>
      <c r="P111" s="88">
        <v>14348</v>
      </c>
      <c r="Q111" s="88">
        <v>16341</v>
      </c>
      <c r="R111" s="88">
        <v>17717</v>
      </c>
      <c r="S111" s="88">
        <v>17666</v>
      </c>
      <c r="T111" s="88">
        <v>12553.5</v>
      </c>
      <c r="U111" s="88">
        <v>10003</v>
      </c>
      <c r="V111" s="88">
        <v>5277.5</v>
      </c>
      <c r="W111" s="88">
        <v>14961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0.97566839364568458</v>
      </c>
      <c r="C112" s="22">
        <f t="shared" si="23"/>
        <v>20.4343520203679</v>
      </c>
      <c r="D112" s="14">
        <f t="shared" si="29"/>
        <v>20.943952016332986</v>
      </c>
      <c r="E112" s="27">
        <f t="shared" ref="E112" si="30">E111/E101</f>
        <v>0.8278067354256774</v>
      </c>
      <c r="F112" s="27">
        <f>F111/F101</f>
        <v>1</v>
      </c>
      <c r="G112" s="27">
        <f t="shared" ref="G112:Y112" si="31">G111/G101</f>
        <v>1</v>
      </c>
      <c r="H112" s="27">
        <f t="shared" si="31"/>
        <v>0.9956405645468912</v>
      </c>
      <c r="I112" s="27">
        <f t="shared" si="31"/>
        <v>1</v>
      </c>
      <c r="J112" s="27">
        <f t="shared" si="31"/>
        <v>0.99985128637287468</v>
      </c>
      <c r="K112" s="27">
        <f t="shared" si="31"/>
        <v>1</v>
      </c>
      <c r="L112" s="27">
        <f t="shared" si="31"/>
        <v>0.9607621736062103</v>
      </c>
      <c r="M112" s="27">
        <f>M103/M102</f>
        <v>1.0002119542178889</v>
      </c>
      <c r="N112" s="27">
        <f>N111/N101</f>
        <v>1</v>
      </c>
      <c r="O112" s="27">
        <f t="shared" si="31"/>
        <v>1</v>
      </c>
      <c r="P112" s="27">
        <f t="shared" si="31"/>
        <v>0.95557775557775559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0.9779130916136175</v>
      </c>
      <c r="T112" s="27">
        <f t="shared" si="31"/>
        <v>0.97814399251986905</v>
      </c>
      <c r="U112" s="27">
        <f t="shared" si="31"/>
        <v>1</v>
      </c>
      <c r="V112" s="27">
        <f t="shared" si="31"/>
        <v>0.9999052671466464</v>
      </c>
      <c r="W112" s="27">
        <f t="shared" si="31"/>
        <v>0.96753540710082131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163976</v>
      </c>
      <c r="C113" s="88">
        <f>SUM(E113:Y113)</f>
        <v>159763.29999999999</v>
      </c>
      <c r="D113" s="15">
        <f t="shared" si="29"/>
        <v>0.9743090452261306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12043</v>
      </c>
      <c r="K113" s="9">
        <v>4964</v>
      </c>
      <c r="L113" s="9">
        <v>6508</v>
      </c>
      <c r="M113" s="9">
        <v>8304</v>
      </c>
      <c r="N113" s="9">
        <v>2439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11079</v>
      </c>
      <c r="T113" s="9">
        <f>3190.5+2838.3</f>
        <v>6028.8</v>
      </c>
      <c r="U113" s="9">
        <v>5231</v>
      </c>
      <c r="V113" s="9">
        <v>2252.5</v>
      </c>
      <c r="W113" s="9">
        <v>7048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9604</v>
      </c>
      <c r="D114" s="15">
        <f t="shared" si="29"/>
        <v>0.90869524079856179</v>
      </c>
      <c r="E114" s="9">
        <v>315</v>
      </c>
      <c r="F114" s="9">
        <v>528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1591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91671</v>
      </c>
      <c r="C115" s="88">
        <f>SUM(E115:Y115)</f>
        <v>91488.6</v>
      </c>
      <c r="D115" s="15">
        <f t="shared" si="29"/>
        <v>0.99801027587786761</v>
      </c>
      <c r="E115" s="9">
        <v>780</v>
      </c>
      <c r="F115" s="9">
        <v>2788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3337.9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88">
        <v>444</v>
      </c>
      <c r="C116" s="88">
        <f t="shared" si="23"/>
        <v>693</v>
      </c>
      <c r="D116" s="15">
        <f t="shared" si="29"/>
        <v>1.5608108108108107</v>
      </c>
      <c r="E116" s="135">
        <v>78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>
        <v>105</v>
      </c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88"/>
      <c r="C117" s="88">
        <f t="shared" si="23"/>
        <v>0</v>
      </c>
      <c r="D117" s="15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customHeight="1" x14ac:dyDescent="0.2">
      <c r="A118" s="10" t="s">
        <v>203</v>
      </c>
      <c r="B118" s="88">
        <v>10</v>
      </c>
      <c r="C118" s="88">
        <v>100</v>
      </c>
      <c r="D118" s="15">
        <f t="shared" si="29"/>
        <v>10</v>
      </c>
      <c r="E118" s="88"/>
      <c r="F118" s="88"/>
      <c r="G118" s="88"/>
      <c r="H118" s="88">
        <v>500</v>
      </c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992339</v>
      </c>
      <c r="C119" s="22">
        <f>SUM(E119:Y119)</f>
        <v>960703.7</v>
      </c>
      <c r="D119" s="14">
        <f t="shared" si="29"/>
        <v>0.96812047092777764</v>
      </c>
      <c r="E119" s="166">
        <v>92431</v>
      </c>
      <c r="F119" s="88">
        <v>25980</v>
      </c>
      <c r="G119" s="88">
        <v>55697</v>
      </c>
      <c r="H119" s="88">
        <f>60348+500</f>
        <v>60848</v>
      </c>
      <c r="I119" s="88">
        <v>29980</v>
      </c>
      <c r="J119" s="88">
        <v>68336</v>
      </c>
      <c r="K119" s="88">
        <v>34169</v>
      </c>
      <c r="L119" s="88">
        <v>41459</v>
      </c>
      <c r="M119" s="88">
        <v>42462</v>
      </c>
      <c r="N119" s="88">
        <v>15291</v>
      </c>
      <c r="O119" s="88">
        <v>25968</v>
      </c>
      <c r="P119" s="88">
        <v>42690</v>
      </c>
      <c r="Q119" s="88">
        <v>52294</v>
      </c>
      <c r="R119" s="88">
        <v>58112</v>
      </c>
      <c r="S119" s="88">
        <v>66539.5</v>
      </c>
      <c r="T119" s="166">
        <v>38607.5</v>
      </c>
      <c r="U119" s="88">
        <v>34360.01</v>
      </c>
      <c r="V119" s="88">
        <v>15945.69</v>
      </c>
      <c r="W119" s="88">
        <v>47832</v>
      </c>
      <c r="X119" s="88">
        <v>82312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573705</v>
      </c>
      <c r="C121" s="88">
        <f t="shared" si="23"/>
        <v>559037.92999999993</v>
      </c>
      <c r="D121" s="15">
        <f t="shared" si="29"/>
        <v>0.97443447416355089</v>
      </c>
      <c r="E121" s="9">
        <v>86300</v>
      </c>
      <c r="F121" s="9">
        <v>13566</v>
      </c>
      <c r="G121" s="9">
        <f>7004+18160</f>
        <v>25164</v>
      </c>
      <c r="H121" s="9">
        <v>27192</v>
      </c>
      <c r="I121" s="9">
        <v>15411</v>
      </c>
      <c r="J121" s="9">
        <v>39777</v>
      </c>
      <c r="K121" s="9">
        <v>19007</v>
      </c>
      <c r="L121" s="9">
        <v>19249</v>
      </c>
      <c r="M121" s="9">
        <v>25924</v>
      </c>
      <c r="N121" s="9">
        <v>7339</v>
      </c>
      <c r="O121" s="9">
        <v>9610</v>
      </c>
      <c r="P121" s="9">
        <v>22981</v>
      </c>
      <c r="Q121" s="9">
        <v>39951</v>
      </c>
      <c r="R121" s="9">
        <v>41506</v>
      </c>
      <c r="S121" s="9">
        <f>29905+14980</f>
        <v>44885</v>
      </c>
      <c r="T121" s="9">
        <f>10045.9+7789.36</f>
        <v>17835.259999999998</v>
      </c>
      <c r="U121" s="9">
        <f>6681+10769.55</f>
        <v>17450.55</v>
      </c>
      <c r="V121" s="9">
        <v>6272.12</v>
      </c>
      <c r="W121" s="9">
        <v>24104</v>
      </c>
      <c r="X121" s="9">
        <v>45864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32315</v>
      </c>
      <c r="C122" s="88">
        <f t="shared" si="23"/>
        <v>30676</v>
      </c>
      <c r="D122" s="15">
        <f t="shared" si="29"/>
        <v>0.94928051988240758</v>
      </c>
      <c r="E122" s="9">
        <v>945</v>
      </c>
      <c r="F122" s="9">
        <v>1584</v>
      </c>
      <c r="G122" s="9"/>
      <c r="H122" s="9">
        <v>1418</v>
      </c>
      <c r="I122" s="9">
        <v>704</v>
      </c>
      <c r="J122" s="9">
        <v>3293</v>
      </c>
      <c r="K122" s="9">
        <v>3743</v>
      </c>
      <c r="L122" s="9">
        <v>1438</v>
      </c>
      <c r="M122" s="9">
        <v>172</v>
      </c>
      <c r="N122" s="9"/>
      <c r="O122" s="9">
        <v>1724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5953</v>
      </c>
      <c r="X122" s="9">
        <v>3025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298139</v>
      </c>
      <c r="C123" s="88">
        <f t="shared" si="23"/>
        <v>290299.73</v>
      </c>
      <c r="D123" s="15">
        <f t="shared" si="29"/>
        <v>0.97370598948812459</v>
      </c>
      <c r="E123" s="9">
        <v>2574</v>
      </c>
      <c r="F123" s="9">
        <v>8642</v>
      </c>
      <c r="G123" s="9">
        <v>23793</v>
      </c>
      <c r="H123" s="9">
        <v>29452</v>
      </c>
      <c r="I123" s="9">
        <v>10046</v>
      </c>
      <c r="J123" s="9">
        <v>17577</v>
      </c>
      <c r="K123" s="9">
        <v>7270</v>
      </c>
      <c r="L123" s="9">
        <v>16558</v>
      </c>
      <c r="M123" s="9">
        <v>10308</v>
      </c>
      <c r="N123" s="9">
        <v>5660</v>
      </c>
      <c r="O123" s="9">
        <v>13394</v>
      </c>
      <c r="P123" s="9">
        <v>12559</v>
      </c>
      <c r="Q123" s="9">
        <v>7788</v>
      </c>
      <c r="R123" s="9">
        <v>13763</v>
      </c>
      <c r="S123" s="9">
        <v>17251</v>
      </c>
      <c r="T123" s="162">
        <v>17107.2</v>
      </c>
      <c r="U123" s="9">
        <v>13154.96</v>
      </c>
      <c r="V123" s="9">
        <v>8742.57</v>
      </c>
      <c r="W123" s="9">
        <v>14624</v>
      </c>
      <c r="X123" s="9">
        <v>28066</v>
      </c>
      <c r="Y123" s="9">
        <v>11970</v>
      </c>
    </row>
    <row r="124" spans="1:25" s="11" customFormat="1" ht="31.15" customHeight="1" x14ac:dyDescent="0.2">
      <c r="A124" s="10" t="s">
        <v>95</v>
      </c>
      <c r="B124" s="24">
        <v>734</v>
      </c>
      <c r="C124" s="88">
        <f t="shared" si="23"/>
        <v>945</v>
      </c>
      <c r="D124" s="15">
        <f t="shared" si="29"/>
        <v>1.2874659400544959</v>
      </c>
      <c r="E124" s="135">
        <v>125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>
        <v>100</v>
      </c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0.75" customHeight="1" x14ac:dyDescent="0.2">
      <c r="A125" s="10" t="s">
        <v>203</v>
      </c>
      <c r="B125" s="88">
        <v>45</v>
      </c>
      <c r="C125" s="88">
        <v>500</v>
      </c>
      <c r="D125" s="15">
        <f t="shared" si="29"/>
        <v>11.111111111111111</v>
      </c>
      <c r="E125" s="150"/>
      <c r="F125" s="150"/>
      <c r="G125" s="88"/>
      <c r="H125" s="88">
        <f>H118/H110*10</f>
        <v>50</v>
      </c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33.5</v>
      </c>
      <c r="C126" s="18">
        <f>C119/C111*10</f>
        <v>33.295569387740954</v>
      </c>
      <c r="D126" s="14">
        <f t="shared" ref="D126:D131" si="33">C126/B126</f>
        <v>0.99389759366390906</v>
      </c>
      <c r="E126" s="112">
        <f t="shared" ref="E126:M126" si="34">E119/E111*10</f>
        <v>41.276738266422541</v>
      </c>
      <c r="F126" s="112">
        <f t="shared" si="34"/>
        <v>30.209302325581397</v>
      </c>
      <c r="G126" s="112">
        <f t="shared" si="34"/>
        <v>33.536247591522155</v>
      </c>
      <c r="H126" s="112">
        <f t="shared" si="34"/>
        <v>33.303048546877562</v>
      </c>
      <c r="I126" s="112">
        <f t="shared" si="34"/>
        <v>32.285160456601332</v>
      </c>
      <c r="J126" s="112">
        <f t="shared" si="34"/>
        <v>33.880019831432818</v>
      </c>
      <c r="K126" s="112">
        <f t="shared" si="34"/>
        <v>33.82399524846565</v>
      </c>
      <c r="L126" s="112">
        <f t="shared" si="34"/>
        <v>30.453209930953431</v>
      </c>
      <c r="M126" s="112">
        <f t="shared" si="34"/>
        <v>30</v>
      </c>
      <c r="N126" s="112">
        <f t="shared" ref="N126:O126" si="35">N119/N111*10</f>
        <v>30.6617204732304</v>
      </c>
      <c r="O126" s="112">
        <f t="shared" si="35"/>
        <v>29.653991092840016</v>
      </c>
      <c r="P126" s="112">
        <f>P119/P111*10</f>
        <v>29.753275717870086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37.665289256198349</v>
      </c>
      <c r="T126" s="112">
        <f t="shared" ref="T126:V126" si="37">T119/T111*10</f>
        <v>30.754371290875056</v>
      </c>
      <c r="U126" s="112">
        <f t="shared" si="37"/>
        <v>34.349705088473456</v>
      </c>
      <c r="V126" s="112">
        <f t="shared" si="37"/>
        <v>30.214476551397446</v>
      </c>
      <c r="W126" s="112">
        <f>W119/W111*10</f>
        <v>31.971124924804492</v>
      </c>
      <c r="X126" s="112">
        <f>X119/X111*10</f>
        <v>35.908039959865633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35</v>
      </c>
      <c r="C127" s="112">
        <f>C121/C113*10</f>
        <v>34.991636377065319</v>
      </c>
      <c r="D127" s="15">
        <f t="shared" si="33"/>
        <v>0.99976103934472338</v>
      </c>
      <c r="E127" s="113">
        <f t="shared" ref="E127" si="38">E121/E113*10</f>
        <v>43.38863750628456</v>
      </c>
      <c r="F127" s="113">
        <f t="shared" ref="F127" si="39">F121/F113*10</f>
        <v>30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33.092119390165344</v>
      </c>
      <c r="J127" s="113">
        <f>J121/J113*10</f>
        <v>33.02914556173711</v>
      </c>
      <c r="K127" s="113">
        <f>K121/K113*10</f>
        <v>38.289685737308623</v>
      </c>
      <c r="L127" s="113">
        <f>L121/L113*10</f>
        <v>29.57744314689613</v>
      </c>
      <c r="M127" s="113">
        <f>M121/M113*10</f>
        <v>31.21868978805395</v>
      </c>
      <c r="N127" s="113">
        <f t="shared" ref="N127:R127" si="41">N121/N113*10</f>
        <v>30.09020090200902</v>
      </c>
      <c r="O127" s="113">
        <f t="shared" si="41"/>
        <v>31.37446947437153</v>
      </c>
      <c r="P127" s="113">
        <f t="shared" si="41"/>
        <v>31.798810017988099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40.513584258507088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27.845149833518313</v>
      </c>
      <c r="W127" s="113">
        <f t="shared" ref="W127:Y127" si="43">W121/W113*10</f>
        <v>34.199772985244039</v>
      </c>
      <c r="X127" s="113">
        <f>X121/X113*10</f>
        <v>36.688264938804892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30.6</v>
      </c>
      <c r="C128" s="112">
        <f t="shared" ref="C128" si="44">C121/C113*10</f>
        <v>34.991636377065319</v>
      </c>
      <c r="D128" s="15">
        <f t="shared" si="33"/>
        <v>1.1435175286622652</v>
      </c>
      <c r="E128" s="107">
        <f>E122/E114*10</f>
        <v>30</v>
      </c>
      <c r="F128" s="107">
        <f t="shared" ref="F128:I128" si="45">F122/F114*10</f>
        <v>30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28.121712997746059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25.578635014836799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37.416719044626021</v>
      </c>
      <c r="X128" s="107">
        <f>X122/X114*10</f>
        <v>32.180851063829785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32.5</v>
      </c>
      <c r="C129" s="112">
        <f>C123/C115*10</f>
        <v>31.73069978117492</v>
      </c>
      <c r="D129" s="15">
        <f t="shared" si="33"/>
        <v>0.97632922403615141</v>
      </c>
      <c r="E129" s="107">
        <f>E123/E115*10</f>
        <v>33</v>
      </c>
      <c r="F129" s="107">
        <f>F123/F115*10</f>
        <v>30.997130559540889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31.998907700709992</v>
      </c>
      <c r="K129" s="107">
        <f t="shared" ref="K129:L129" si="51">K123/K115*10</f>
        <v>32.513416815742396</v>
      </c>
      <c r="L129" s="107">
        <f t="shared" si="51"/>
        <v>30.89179104477612</v>
      </c>
      <c r="M129" s="107">
        <f t="shared" ref="M129:O129" si="52">M123/M115*10</f>
        <v>30.88169208184787</v>
      </c>
      <c r="N129" s="107">
        <f t="shared" si="52"/>
        <v>32.983682983682982</v>
      </c>
      <c r="O129" s="107">
        <f t="shared" si="52"/>
        <v>30.614857142857144</v>
      </c>
      <c r="P129" s="107">
        <f t="shared" ref="P129:R129" si="53">P123/P115*10</f>
        <v>26.186405337781483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33.484083850931675</v>
      </c>
      <c r="T129" s="107">
        <f t="shared" si="54"/>
        <v>33.008277538734639</v>
      </c>
      <c r="U129" s="107">
        <f t="shared" si="54"/>
        <v>36.4</v>
      </c>
      <c r="V129" s="107">
        <f t="shared" si="54"/>
        <v>32.391885883660613</v>
      </c>
      <c r="W129" s="107">
        <f>W123/W115*10</f>
        <v>29.119872560732777</v>
      </c>
      <c r="X129" s="107">
        <f>X123/X115*10</f>
        <v>37.13907635305015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>
        <v>16.5</v>
      </c>
      <c r="C130" s="112">
        <f>C124/C116*10</f>
        <v>13.636363636363635</v>
      </c>
      <c r="D130" s="15">
        <f t="shared" si="33"/>
        <v>0.82644628099173545</v>
      </c>
      <c r="E130" s="107">
        <f>E124/E116*10</f>
        <v>16.025641025641026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>
        <f>N124/N116*10</f>
        <v>9.5238095238095237</v>
      </c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14.876543209876543</v>
      </c>
      <c r="Y130" s="112"/>
    </row>
    <row r="131" spans="1:26" s="11" customFormat="1" ht="30" customHeight="1" x14ac:dyDescent="0.2">
      <c r="A131" s="10" t="s">
        <v>202</v>
      </c>
      <c r="B131" s="48">
        <v>45</v>
      </c>
      <c r="C131" s="112">
        <f>C125/C118*10</f>
        <v>50</v>
      </c>
      <c r="D131" s="15">
        <f t="shared" si="33"/>
        <v>1.1111111111111112</v>
      </c>
      <c r="E131" s="48"/>
      <c r="F131" s="4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25453</v>
      </c>
      <c r="D133" s="14">
        <f t="shared" ref="D133:D197" si="55">C133/B133</f>
        <v>2.7799257317605943</v>
      </c>
      <c r="E133" s="45">
        <f>(E111-E132)</f>
        <v>780</v>
      </c>
      <c r="F133" s="45">
        <f t="shared" ref="F133:Y133" si="56">(F111-F132)</f>
        <v>1241</v>
      </c>
      <c r="G133" s="45">
        <f t="shared" si="56"/>
        <v>229</v>
      </c>
      <c r="H133" s="45">
        <f t="shared" si="56"/>
        <v>1738</v>
      </c>
      <c r="I133" s="45">
        <f t="shared" si="56"/>
        <v>2269</v>
      </c>
      <c r="J133" s="45">
        <f t="shared" si="56"/>
        <v>670</v>
      </c>
      <c r="K133" s="45">
        <f t="shared" si="56"/>
        <v>1219</v>
      </c>
      <c r="L133" s="45">
        <f t="shared" si="56"/>
        <v>458</v>
      </c>
      <c r="M133" s="45">
        <f t="shared" si="56"/>
        <v>981</v>
      </c>
      <c r="N133" s="45">
        <f t="shared" si="56"/>
        <v>984</v>
      </c>
      <c r="O133" s="45">
        <f t="shared" si="56"/>
        <v>985</v>
      </c>
      <c r="P133" s="45">
        <f t="shared" si="56"/>
        <v>1721</v>
      </c>
      <c r="Q133" s="45">
        <f t="shared" si="56"/>
        <v>3491</v>
      </c>
      <c r="R133" s="45">
        <f t="shared" si="56"/>
        <v>815</v>
      </c>
      <c r="S133" s="45">
        <f t="shared" si="56"/>
        <v>1035</v>
      </c>
      <c r="T133" s="45">
        <f t="shared" si="56"/>
        <v>2004.5</v>
      </c>
      <c r="U133" s="45">
        <f t="shared" si="56"/>
        <v>0</v>
      </c>
      <c r="V133" s="45">
        <f t="shared" si="56"/>
        <v>1651.5</v>
      </c>
      <c r="W133" s="45">
        <f t="shared" si="56"/>
        <v>2857</v>
      </c>
      <c r="X133" s="45">
        <f t="shared" si="56"/>
        <v>0</v>
      </c>
      <c r="Y133" s="45">
        <f t="shared" si="56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5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7">SUM(E135:Y135)</f>
        <v>0</v>
      </c>
      <c r="D135" s="14" t="e">
        <f t="shared" si="55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7"/>
        <v>5158</v>
      </c>
      <c r="D136" s="14">
        <f t="shared" si="55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7"/>
        <v>0</v>
      </c>
      <c r="D137" s="14" t="e">
        <f t="shared" si="55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7"/>
        <v>5189.8</v>
      </c>
      <c r="D138" s="14">
        <f t="shared" si="55"/>
        <v>1.0604413567633837</v>
      </c>
      <c r="E138" s="45">
        <v>158</v>
      </c>
      <c r="F138" s="45">
        <f t="shared" ref="F138:Y138" si="58">F136-F137</f>
        <v>112</v>
      </c>
      <c r="G138" s="45">
        <f t="shared" si="58"/>
        <v>767</v>
      </c>
      <c r="H138" s="45">
        <f>377-H137</f>
        <v>377</v>
      </c>
      <c r="I138" s="45">
        <f t="shared" si="58"/>
        <v>53</v>
      </c>
      <c r="J138" s="45">
        <f t="shared" si="58"/>
        <v>143</v>
      </c>
      <c r="K138" s="45">
        <v>604.5</v>
      </c>
      <c r="L138" s="45">
        <f t="shared" si="58"/>
        <v>767</v>
      </c>
      <c r="M138" s="45">
        <f t="shared" si="58"/>
        <v>244</v>
      </c>
      <c r="N138" s="45">
        <v>23.3</v>
      </c>
      <c r="O138" s="45">
        <v>194</v>
      </c>
      <c r="P138" s="45">
        <f t="shared" si="58"/>
        <v>315</v>
      </c>
      <c r="Q138" s="45">
        <v>14</v>
      </c>
      <c r="R138" s="45">
        <f t="shared" si="58"/>
        <v>452</v>
      </c>
      <c r="S138" s="45">
        <f t="shared" si="58"/>
        <v>157</v>
      </c>
      <c r="T138" s="45">
        <f>T136-T137</f>
        <v>61</v>
      </c>
      <c r="U138" s="45">
        <f t="shared" si="58"/>
        <v>83</v>
      </c>
      <c r="V138" s="45">
        <f>V136-V137</f>
        <v>41</v>
      </c>
      <c r="W138" s="45">
        <f>W136-W137</f>
        <v>253</v>
      </c>
      <c r="X138" s="45">
        <f t="shared" si="58"/>
        <v>371</v>
      </c>
      <c r="Y138" s="45">
        <f t="shared" si="58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2573</v>
      </c>
      <c r="C139" s="22">
        <f t="shared" si="57"/>
        <v>4637.6000000000004</v>
      </c>
      <c r="D139" s="14">
        <f t="shared" si="55"/>
        <v>1.802409638554217</v>
      </c>
      <c r="E139" s="88">
        <v>188</v>
      </c>
      <c r="F139" s="88">
        <v>106</v>
      </c>
      <c r="G139" s="88">
        <v>753</v>
      </c>
      <c r="H139" s="88">
        <v>340.5</v>
      </c>
      <c r="I139" s="88">
        <v>25.1</v>
      </c>
      <c r="J139" s="88">
        <v>143</v>
      </c>
      <c r="K139" s="88">
        <v>536</v>
      </c>
      <c r="L139" s="88">
        <v>644</v>
      </c>
      <c r="M139" s="88">
        <v>243.3</v>
      </c>
      <c r="N139" s="88">
        <v>23.3</v>
      </c>
      <c r="O139" s="88">
        <v>218.5</v>
      </c>
      <c r="P139" s="88">
        <v>283</v>
      </c>
      <c r="Q139" s="88">
        <v>13</v>
      </c>
      <c r="R139" s="88">
        <v>285</v>
      </c>
      <c r="S139" s="88">
        <v>138.5</v>
      </c>
      <c r="T139" s="112">
        <v>51</v>
      </c>
      <c r="U139" s="88">
        <v>78</v>
      </c>
      <c r="V139" s="88">
        <v>22.4</v>
      </c>
      <c r="W139" s="88">
        <v>175</v>
      </c>
      <c r="X139" s="88">
        <v>371</v>
      </c>
      <c r="Y139" s="88"/>
    </row>
    <row r="140" spans="1:26" s="11" customFormat="1" ht="27.75" customHeight="1" x14ac:dyDescent="0.2">
      <c r="A140" s="12" t="s">
        <v>176</v>
      </c>
      <c r="B140" s="30">
        <v>0.45100000000000001</v>
      </c>
      <c r="C140" s="164">
        <f>C139/C136</f>
        <v>0.8991081814656845</v>
      </c>
      <c r="D140" s="14">
        <f t="shared" si="55"/>
        <v>1.9935879855114955</v>
      </c>
      <c r="E140" s="32">
        <f>E139/E136</f>
        <v>1</v>
      </c>
      <c r="F140" s="32">
        <f t="shared" ref="F140:X140" si="59">F139/F136</f>
        <v>0.9464285714285714</v>
      </c>
      <c r="G140" s="32">
        <f t="shared" si="59"/>
        <v>0.98174706649282917</v>
      </c>
      <c r="H140" s="32">
        <f t="shared" si="59"/>
        <v>0.97285714285714286</v>
      </c>
      <c r="I140" s="32">
        <f t="shared" si="59"/>
        <v>0.47358490566037736</v>
      </c>
      <c r="J140" s="32">
        <f t="shared" si="59"/>
        <v>1</v>
      </c>
      <c r="K140" s="32">
        <f t="shared" si="59"/>
        <v>0.98168498168498164</v>
      </c>
      <c r="L140" s="32">
        <f t="shared" si="59"/>
        <v>0.83963494132985661</v>
      </c>
      <c r="M140" s="32">
        <f>M139/M136</f>
        <v>0.99713114754098364</v>
      </c>
      <c r="N140" s="32">
        <f>N139/N138</f>
        <v>1</v>
      </c>
      <c r="O140" s="32">
        <f t="shared" si="59"/>
        <v>0.99771689497716898</v>
      </c>
      <c r="P140" s="32">
        <f t="shared" si="59"/>
        <v>0.89841269841269844</v>
      </c>
      <c r="Q140" s="32">
        <f t="shared" si="59"/>
        <v>1</v>
      </c>
      <c r="R140" s="32">
        <f t="shared" si="59"/>
        <v>0.63053097345132747</v>
      </c>
      <c r="S140" s="32">
        <f t="shared" si="59"/>
        <v>0.88216560509554143</v>
      </c>
      <c r="T140" s="32">
        <f t="shared" si="59"/>
        <v>0.83606557377049184</v>
      </c>
      <c r="U140" s="32">
        <f t="shared" si="59"/>
        <v>0.93975903614457834</v>
      </c>
      <c r="V140" s="32">
        <f t="shared" si="59"/>
        <v>0.54634146341463408</v>
      </c>
      <c r="W140" s="32">
        <f t="shared" si="59"/>
        <v>0.69169960474308301</v>
      </c>
      <c r="X140" s="32">
        <f t="shared" si="59"/>
        <v>1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7"/>
        <v>0</v>
      </c>
      <c r="D141" s="14" t="e">
        <f t="shared" si="55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7"/>
        <v>0</v>
      </c>
      <c r="D142" s="14" t="e">
        <f t="shared" si="55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63741</v>
      </c>
      <c r="C143" s="22">
        <f>SUM(E143:Y143)</f>
        <v>106904</v>
      </c>
      <c r="D143" s="14">
        <f t="shared" si="55"/>
        <v>1.6771622660454024</v>
      </c>
      <c r="E143" s="88">
        <v>3639</v>
      </c>
      <c r="F143" s="88">
        <v>2027</v>
      </c>
      <c r="G143" s="88">
        <v>16716</v>
      </c>
      <c r="H143" s="88">
        <v>6526</v>
      </c>
      <c r="I143" s="88">
        <v>604</v>
      </c>
      <c r="J143" s="88">
        <v>3567</v>
      </c>
      <c r="K143" s="166">
        <v>11835</v>
      </c>
      <c r="L143" s="88">
        <v>19642</v>
      </c>
      <c r="M143" s="88">
        <v>5725</v>
      </c>
      <c r="N143" s="88">
        <v>492</v>
      </c>
      <c r="O143" s="88">
        <v>4427</v>
      </c>
      <c r="P143" s="88">
        <v>5824</v>
      </c>
      <c r="Q143" s="88">
        <v>371</v>
      </c>
      <c r="R143" s="88">
        <v>4418</v>
      </c>
      <c r="S143" s="88">
        <v>3111</v>
      </c>
      <c r="T143" s="88">
        <v>1257</v>
      </c>
      <c r="U143" s="88">
        <v>1560</v>
      </c>
      <c r="V143" s="88">
        <v>265</v>
      </c>
      <c r="W143" s="88">
        <v>4810</v>
      </c>
      <c r="X143" s="88">
        <v>10088</v>
      </c>
      <c r="Y143" s="88"/>
    </row>
    <row r="144" spans="1:26" s="11" customFormat="1" ht="31.15" hidden="1" customHeight="1" x14ac:dyDescent="0.2">
      <c r="A144" s="12" t="s">
        <v>52</v>
      </c>
      <c r="B144" s="165" t="e">
        <f>B143/B142</f>
        <v>#DIV/0!</v>
      </c>
      <c r="C144" s="22" t="e">
        <f t="shared" si="57"/>
        <v>#DIV/0!</v>
      </c>
      <c r="D144" s="14" t="e">
        <f t="shared" si="55"/>
        <v>#DIV/0!</v>
      </c>
      <c r="E144" s="27" t="e">
        <f t="shared" ref="E144:Y144" si="60">E143/E142</f>
        <v>#DIV/0!</v>
      </c>
      <c r="F144" s="27" t="e">
        <f t="shared" si="60"/>
        <v>#DIV/0!</v>
      </c>
      <c r="G144" s="88" t="e">
        <f t="shared" si="60"/>
        <v>#DIV/0!</v>
      </c>
      <c r="H144" s="88" t="e">
        <f t="shared" si="60"/>
        <v>#DIV/0!</v>
      </c>
      <c r="I144" s="88" t="e">
        <f t="shared" si="60"/>
        <v>#DIV/0!</v>
      </c>
      <c r="J144" s="88" t="e">
        <f t="shared" si="60"/>
        <v>#DIV/0!</v>
      </c>
      <c r="K144" s="88" t="e">
        <f t="shared" si="60"/>
        <v>#DIV/0!</v>
      </c>
      <c r="L144" s="88" t="e">
        <f t="shared" si="60"/>
        <v>#DIV/0!</v>
      </c>
      <c r="M144" s="88" t="e">
        <f t="shared" si="60"/>
        <v>#DIV/0!</v>
      </c>
      <c r="N144" s="88" t="e">
        <f t="shared" si="60"/>
        <v>#DIV/0!</v>
      </c>
      <c r="O144" s="88" t="e">
        <f t="shared" si="60"/>
        <v>#DIV/0!</v>
      </c>
      <c r="P144" s="88" t="e">
        <f t="shared" si="60"/>
        <v>#DIV/0!</v>
      </c>
      <c r="Q144" s="88" t="e">
        <f t="shared" si="60"/>
        <v>#DIV/0!</v>
      </c>
      <c r="R144" s="88" t="e">
        <f t="shared" si="60"/>
        <v>#DIV/0!</v>
      </c>
      <c r="S144" s="88" t="e">
        <f t="shared" si="60"/>
        <v>#DIV/0!</v>
      </c>
      <c r="T144" s="88" t="e">
        <f t="shared" si="60"/>
        <v>#DIV/0!</v>
      </c>
      <c r="U144" s="88" t="e">
        <f t="shared" si="60"/>
        <v>#DIV/0!</v>
      </c>
      <c r="V144" s="88" t="e">
        <f t="shared" si="60"/>
        <v>#DIV/0!</v>
      </c>
      <c r="W144" s="88" t="e">
        <f t="shared" si="60"/>
        <v>#DIV/0!</v>
      </c>
      <c r="X144" s="88" t="e">
        <f t="shared" si="60"/>
        <v>#DIV/0!</v>
      </c>
      <c r="Y144" s="88" t="e">
        <f t="shared" si="60"/>
        <v>#DIV/0!</v>
      </c>
    </row>
    <row r="145" spans="1:26" s="11" customFormat="1" ht="30" customHeight="1" x14ac:dyDescent="0.2">
      <c r="A145" s="29" t="s">
        <v>98</v>
      </c>
      <c r="B145" s="18">
        <v>247.8</v>
      </c>
      <c r="C145" s="18">
        <f>C143/C139*10</f>
        <v>230.51578402622044</v>
      </c>
      <c r="D145" s="14">
        <f t="shared" si="55"/>
        <v>0.93024933021073619</v>
      </c>
      <c r="E145" s="112">
        <f t="shared" ref="E145" si="61">E143/E139*10</f>
        <v>193.56382978723403</v>
      </c>
      <c r="F145" s="112">
        <f>F143/F139*10</f>
        <v>191.22641509433961</v>
      </c>
      <c r="G145" s="112">
        <f>G143/G139*10</f>
        <v>221.99203187250998</v>
      </c>
      <c r="H145" s="112">
        <f t="shared" ref="H145:Q145" si="62">H143/H139*10</f>
        <v>191.65932452276064</v>
      </c>
      <c r="I145" s="112">
        <f t="shared" si="62"/>
        <v>240.63745019920319</v>
      </c>
      <c r="J145" s="112">
        <f t="shared" si="62"/>
        <v>249.44055944055944</v>
      </c>
      <c r="K145" s="112">
        <f t="shared" si="62"/>
        <v>220.80223880597015</v>
      </c>
      <c r="L145" s="112">
        <f t="shared" si="62"/>
        <v>305</v>
      </c>
      <c r="M145" s="112">
        <f t="shared" si="62"/>
        <v>235.30620632963419</v>
      </c>
      <c r="N145" s="112">
        <f t="shared" si="62"/>
        <v>211.15879828326177</v>
      </c>
      <c r="O145" s="112">
        <f t="shared" si="62"/>
        <v>202.60869565217391</v>
      </c>
      <c r="P145" s="112">
        <f t="shared" si="62"/>
        <v>205.79505300353358</v>
      </c>
      <c r="Q145" s="112">
        <f t="shared" si="62"/>
        <v>285.38461538461542</v>
      </c>
      <c r="R145" s="112">
        <f>R143/R139*10</f>
        <v>155.01754385964912</v>
      </c>
      <c r="S145" s="112">
        <f>S143/S139*10</f>
        <v>224.62093862815885</v>
      </c>
      <c r="T145" s="112">
        <f>T143/T139*10</f>
        <v>246.47058823529414</v>
      </c>
      <c r="U145" s="112">
        <f>U143/U139*10</f>
        <v>200</v>
      </c>
      <c r="V145" s="112">
        <f>V143/V139*10</f>
        <v>118.30357142857144</v>
      </c>
      <c r="W145" s="112">
        <f t="shared" ref="W145" si="63">W143/W139*10</f>
        <v>274.85714285714283</v>
      </c>
      <c r="X145" s="112">
        <f>X143/X139*10</f>
        <v>271.91374663072776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5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7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7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5"/>
        <v>0.90852390852390852</v>
      </c>
      <c r="E149" s="45">
        <f>E146</f>
        <v>25</v>
      </c>
      <c r="F149" s="45">
        <f t="shared" ref="F149:Y149" si="64">F146</f>
        <v>68</v>
      </c>
      <c r="G149" s="45">
        <f t="shared" si="64"/>
        <v>115</v>
      </c>
      <c r="H149" s="45">
        <f t="shared" si="64"/>
        <v>0.5</v>
      </c>
      <c r="I149" s="45">
        <f t="shared" si="64"/>
        <v>11</v>
      </c>
      <c r="J149" s="45">
        <f t="shared" si="64"/>
        <v>10</v>
      </c>
      <c r="K149" s="45">
        <f t="shared" si="64"/>
        <v>126</v>
      </c>
      <c r="L149" s="45">
        <f t="shared" si="64"/>
        <v>53</v>
      </c>
      <c r="M149" s="45">
        <f t="shared" si="64"/>
        <v>50</v>
      </c>
      <c r="N149" s="45">
        <f t="shared" si="64"/>
        <v>4</v>
      </c>
      <c r="O149" s="45">
        <v>35</v>
      </c>
      <c r="P149" s="45">
        <f t="shared" si="64"/>
        <v>103</v>
      </c>
      <c r="Q149" s="45">
        <f t="shared" si="64"/>
        <v>0</v>
      </c>
      <c r="R149" s="45">
        <f t="shared" si="64"/>
        <v>1</v>
      </c>
      <c r="S149" s="45">
        <f t="shared" si="64"/>
        <v>31</v>
      </c>
      <c r="T149" s="45">
        <f t="shared" si="64"/>
        <v>9</v>
      </c>
      <c r="U149" s="45">
        <f t="shared" si="64"/>
        <v>0</v>
      </c>
      <c r="V149" s="45">
        <v>1.1000000000000001</v>
      </c>
      <c r="W149" s="45">
        <f t="shared" si="64"/>
        <v>95</v>
      </c>
      <c r="X149" s="45">
        <f t="shared" si="64"/>
        <v>95</v>
      </c>
      <c r="Y149" s="45">
        <f t="shared" si="64"/>
        <v>1</v>
      </c>
    </row>
    <row r="150" spans="1:26" s="11" customFormat="1" ht="30" customHeight="1" outlineLevel="1" x14ac:dyDescent="0.2">
      <c r="A150" s="49" t="s">
        <v>167</v>
      </c>
      <c r="B150" s="22">
        <v>187</v>
      </c>
      <c r="C150" s="22">
        <f>SUM(E150:Y150)</f>
        <v>406.50000000000006</v>
      </c>
      <c r="D150" s="14">
        <f t="shared" si="55"/>
        <v>2.1737967914438507</v>
      </c>
      <c r="E150" s="88">
        <v>25</v>
      </c>
      <c r="F150" s="88">
        <v>5</v>
      </c>
      <c r="G150" s="88">
        <v>85</v>
      </c>
      <c r="H150" s="88"/>
      <c r="I150" s="88">
        <v>10</v>
      </c>
      <c r="J150" s="88">
        <v>10</v>
      </c>
      <c r="K150" s="88">
        <v>38</v>
      </c>
      <c r="L150" s="88">
        <v>13</v>
      </c>
      <c r="M150" s="88">
        <v>18</v>
      </c>
      <c r="N150" s="88">
        <v>4</v>
      </c>
      <c r="O150" s="88">
        <v>30.5</v>
      </c>
      <c r="P150" s="88">
        <v>46</v>
      </c>
      <c r="Q150" s="88"/>
      <c r="R150" s="88">
        <v>0.6</v>
      </c>
      <c r="S150" s="88">
        <v>10</v>
      </c>
      <c r="T150" s="88">
        <v>4.3</v>
      </c>
      <c r="U150" s="88"/>
      <c r="V150" s="88">
        <v>1.1000000000000001</v>
      </c>
      <c r="W150" s="88">
        <v>12</v>
      </c>
      <c r="X150" s="88">
        <v>93</v>
      </c>
      <c r="Y150" s="88">
        <v>1</v>
      </c>
    </row>
    <row r="151" spans="1:26" s="11" customFormat="1" ht="30" customHeight="1" x14ac:dyDescent="0.2">
      <c r="A151" s="12" t="s">
        <v>176</v>
      </c>
      <c r="B151" s="30">
        <v>0.19500000000000001</v>
      </c>
      <c r="C151" s="164">
        <f>C150/C149</f>
        <v>0.46510297482837537</v>
      </c>
      <c r="D151" s="14">
        <f t="shared" si="55"/>
        <v>2.3851434606583353</v>
      </c>
      <c r="E151" s="27">
        <f>E150/E149</f>
        <v>1</v>
      </c>
      <c r="F151" s="27">
        <f t="shared" ref="F151:Y151" si="65">F150/F149</f>
        <v>7.3529411764705885E-2</v>
      </c>
      <c r="G151" s="27">
        <f t="shared" si="65"/>
        <v>0.73913043478260865</v>
      </c>
      <c r="H151" s="27"/>
      <c r="I151" s="27">
        <f t="shared" si="65"/>
        <v>0.90909090909090906</v>
      </c>
      <c r="J151" s="27">
        <f t="shared" si="65"/>
        <v>1</v>
      </c>
      <c r="K151" s="27">
        <f t="shared" si="65"/>
        <v>0.30158730158730157</v>
      </c>
      <c r="L151" s="27">
        <f t="shared" si="65"/>
        <v>0.24528301886792453</v>
      </c>
      <c r="M151" s="27">
        <f t="shared" si="65"/>
        <v>0.36</v>
      </c>
      <c r="N151" s="27">
        <f t="shared" si="65"/>
        <v>1</v>
      </c>
      <c r="O151" s="27">
        <f t="shared" si="65"/>
        <v>0.87142857142857144</v>
      </c>
      <c r="P151" s="27">
        <f t="shared" si="65"/>
        <v>0.44660194174757284</v>
      </c>
      <c r="Q151" s="27"/>
      <c r="R151" s="27">
        <f t="shared" si="65"/>
        <v>0.6</v>
      </c>
      <c r="S151" s="27">
        <f t="shared" si="65"/>
        <v>0.32258064516129031</v>
      </c>
      <c r="T151" s="27">
        <f t="shared" si="65"/>
        <v>0.47777777777777775</v>
      </c>
      <c r="U151" s="27"/>
      <c r="V151" s="27">
        <f>V150/V149</f>
        <v>1</v>
      </c>
      <c r="W151" s="27">
        <f t="shared" si="65"/>
        <v>0.12631578947368421</v>
      </c>
      <c r="X151" s="27">
        <f t="shared" si="65"/>
        <v>0.97894736842105268</v>
      </c>
      <c r="Y151" s="27">
        <f t="shared" si="65"/>
        <v>1</v>
      </c>
    </row>
    <row r="152" spans="1:26" s="11" customFormat="1" ht="30.75" hidden="1" customHeight="1" x14ac:dyDescent="0.2">
      <c r="A152" s="12" t="s">
        <v>180</v>
      </c>
      <c r="B152" s="88"/>
      <c r="C152" s="22">
        <f t="shared" si="57"/>
        <v>0</v>
      </c>
      <c r="D152" s="14" t="e">
        <f t="shared" si="55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5165</v>
      </c>
      <c r="C153" s="22">
        <f t="shared" si="57"/>
        <v>10991.7</v>
      </c>
      <c r="D153" s="14">
        <f t="shared" si="55"/>
        <v>2.1281122942884805</v>
      </c>
      <c r="E153" s="88">
        <v>693</v>
      </c>
      <c r="F153" s="88">
        <v>150</v>
      </c>
      <c r="G153" s="88">
        <v>1640</v>
      </c>
      <c r="H153" s="88"/>
      <c r="I153" s="88">
        <v>100</v>
      </c>
      <c r="J153" s="88">
        <v>320</v>
      </c>
      <c r="K153" s="88">
        <v>2591</v>
      </c>
      <c r="L153" s="88">
        <v>910</v>
      </c>
      <c r="M153" s="88">
        <v>485</v>
      </c>
      <c r="N153" s="88">
        <v>7</v>
      </c>
      <c r="O153" s="88">
        <v>485</v>
      </c>
      <c r="P153" s="88">
        <v>1595</v>
      </c>
      <c r="Q153" s="88"/>
      <c r="R153" s="88">
        <v>3.7</v>
      </c>
      <c r="S153" s="88">
        <v>350</v>
      </c>
      <c r="T153" s="88">
        <v>157</v>
      </c>
      <c r="U153" s="88"/>
      <c r="V153" s="88">
        <v>5</v>
      </c>
      <c r="W153" s="88">
        <v>420</v>
      </c>
      <c r="X153" s="88">
        <v>1070</v>
      </c>
      <c r="Y153" s="88">
        <v>10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7"/>
        <v>#DIV/0!</v>
      </c>
      <c r="D154" s="14" t="e">
        <f t="shared" si="55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6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276.10000000000002</v>
      </c>
      <c r="C155" s="18">
        <f>C153/C150*10</f>
        <v>270.39852398523982</v>
      </c>
      <c r="D155" s="14">
        <f t="shared" si="55"/>
        <v>0.97934996010590292</v>
      </c>
      <c r="E155" s="52">
        <f>E153/E150*10</f>
        <v>277.2</v>
      </c>
      <c r="F155" s="52">
        <f t="shared" ref="F155:K155" si="67">F153/F150*10</f>
        <v>300</v>
      </c>
      <c r="G155" s="52">
        <f t="shared" si="67"/>
        <v>192.94117647058823</v>
      </c>
      <c r="H155" s="52"/>
      <c r="I155" s="52">
        <f t="shared" si="67"/>
        <v>100</v>
      </c>
      <c r="J155" s="52">
        <f t="shared" si="67"/>
        <v>320</v>
      </c>
      <c r="K155" s="52">
        <f t="shared" si="67"/>
        <v>681.84210526315792</v>
      </c>
      <c r="L155" s="52">
        <f>L153/L150*10</f>
        <v>700</v>
      </c>
      <c r="M155" s="52">
        <f>M153/M150*10</f>
        <v>269.44444444444446</v>
      </c>
      <c r="N155" s="52">
        <f>N153/N150*10</f>
        <v>17.5</v>
      </c>
      <c r="O155" s="52">
        <f t="shared" ref="O155:P155" si="68">O153/O150*10</f>
        <v>159.01639344262296</v>
      </c>
      <c r="P155" s="52">
        <f t="shared" si="68"/>
        <v>346.73913043478257</v>
      </c>
      <c r="Q155" s="52"/>
      <c r="R155" s="52"/>
      <c r="S155" s="52">
        <f>S153/S150*10</f>
        <v>350</v>
      </c>
      <c r="T155" s="52">
        <f>T153/T150*10</f>
        <v>365.11627906976747</v>
      </c>
      <c r="U155" s="52"/>
      <c r="V155" s="52">
        <f>V153/V150*10</f>
        <v>45.454545454545453</v>
      </c>
      <c r="W155" s="52">
        <f>W153/W150*10</f>
        <v>350</v>
      </c>
      <c r="X155" s="52">
        <f>X153/X150*10</f>
        <v>115.05376344086022</v>
      </c>
      <c r="Y155" s="52">
        <f t="shared" ref="Y155" si="69">Y153/Y150*10</f>
        <v>100</v>
      </c>
      <c r="Z155" s="52"/>
    </row>
    <row r="156" spans="1:26" s="11" customFormat="1" ht="30" hidden="1" customHeight="1" x14ac:dyDescent="0.2">
      <c r="A156" s="80" t="s">
        <v>96</v>
      </c>
      <c r="B156" s="81">
        <f>B149-B150</f>
        <v>775</v>
      </c>
      <c r="C156" s="18">
        <f t="shared" si="57"/>
        <v>427.09999999999997</v>
      </c>
      <c r="D156" s="14">
        <f t="shared" si="55"/>
        <v>0.5510967741935483</v>
      </c>
      <c r="E156" s="115">
        <f>E149-E150</f>
        <v>0</v>
      </c>
      <c r="F156" s="115">
        <f t="shared" ref="F156:Y156" si="70">F149-F150</f>
        <v>63</v>
      </c>
      <c r="G156" s="115">
        <f>G149-G150</f>
        <v>30</v>
      </c>
      <c r="H156" s="115">
        <f>H149-H150</f>
        <v>0.5</v>
      </c>
      <c r="I156" s="115">
        <f t="shared" si="70"/>
        <v>1</v>
      </c>
      <c r="J156" s="115">
        <f t="shared" si="70"/>
        <v>0</v>
      </c>
      <c r="K156" s="115">
        <f t="shared" si="70"/>
        <v>88</v>
      </c>
      <c r="L156" s="115">
        <f t="shared" si="70"/>
        <v>40</v>
      </c>
      <c r="M156" s="115">
        <f t="shared" si="70"/>
        <v>32</v>
      </c>
      <c r="N156" s="115">
        <f t="shared" si="70"/>
        <v>0</v>
      </c>
      <c r="O156" s="115">
        <f t="shared" si="70"/>
        <v>4.5</v>
      </c>
      <c r="P156" s="115">
        <f t="shared" si="70"/>
        <v>57</v>
      </c>
      <c r="Q156" s="115">
        <f t="shared" si="70"/>
        <v>0</v>
      </c>
      <c r="R156" s="115">
        <f t="shared" si="70"/>
        <v>0.4</v>
      </c>
      <c r="S156" s="115">
        <f t="shared" si="70"/>
        <v>21</v>
      </c>
      <c r="T156" s="115">
        <f t="shared" si="70"/>
        <v>4.7</v>
      </c>
      <c r="U156" s="115">
        <f t="shared" si="70"/>
        <v>0</v>
      </c>
      <c r="V156" s="115">
        <f t="shared" si="70"/>
        <v>0</v>
      </c>
      <c r="W156" s="115">
        <f t="shared" si="70"/>
        <v>83</v>
      </c>
      <c r="X156" s="115">
        <f t="shared" si="70"/>
        <v>2</v>
      </c>
      <c r="Y156" s="115">
        <f t="shared" si="70"/>
        <v>0</v>
      </c>
      <c r="Z156" s="121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5"/>
        <v>1.5778846153846153</v>
      </c>
      <c r="E157" s="34"/>
      <c r="F157" s="33"/>
      <c r="G157" s="51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1">SUM(E158:Y158)</f>
        <v>7790</v>
      </c>
      <c r="D158" s="14">
        <f t="shared" si="55"/>
        <v>1.8636363636363635</v>
      </c>
      <c r="E158" s="34"/>
      <c r="F158" s="33"/>
      <c r="G158" s="33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5"/>
        <v>1.1810980001107971</v>
      </c>
      <c r="E159" s="34"/>
      <c r="F159" s="52"/>
      <c r="G159" s="52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2">
        <f>Y158/Y157*10</f>
        <v>40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1"/>
        <v>1420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>
        <f>530+890</f>
        <v>1420</v>
      </c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1"/>
        <v>1772.8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>
        <v>162.80000000000001</v>
      </c>
      <c r="S162" s="52"/>
      <c r="T162" s="52">
        <v>1410</v>
      </c>
      <c r="U162" s="52"/>
      <c r="V162" s="52">
        <v>200</v>
      </c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5"/>
        <v>0.95895747599451309</v>
      </c>
      <c r="E163" s="51">
        <f>E160</f>
        <v>3136</v>
      </c>
      <c r="F163" s="51">
        <f t="shared" ref="F163:Y163" si="72">F160</f>
        <v>1250</v>
      </c>
      <c r="G163" s="51">
        <f t="shared" si="72"/>
        <v>1568</v>
      </c>
      <c r="H163" s="51">
        <f t="shared" si="72"/>
        <v>1956</v>
      </c>
      <c r="I163" s="51">
        <f t="shared" si="72"/>
        <v>1010</v>
      </c>
      <c r="J163" s="51">
        <f t="shared" si="72"/>
        <v>5071</v>
      </c>
      <c r="K163" s="51">
        <f t="shared" si="72"/>
        <v>806</v>
      </c>
      <c r="L163" s="51">
        <f t="shared" si="72"/>
        <v>1329</v>
      </c>
      <c r="M163" s="51">
        <f t="shared" si="72"/>
        <v>1589</v>
      </c>
      <c r="N163" s="51">
        <f t="shared" si="72"/>
        <v>671</v>
      </c>
      <c r="O163" s="51">
        <f t="shared" si="72"/>
        <v>4</v>
      </c>
      <c r="P163" s="51">
        <f t="shared" si="72"/>
        <v>733</v>
      </c>
      <c r="Q163" s="51">
        <f>Q160-Q161</f>
        <v>2580</v>
      </c>
      <c r="R163" s="51">
        <f>R160-R162</f>
        <v>673.2</v>
      </c>
      <c r="S163" s="51">
        <f t="shared" si="72"/>
        <v>1926</v>
      </c>
      <c r="T163" s="51">
        <f>T160-T162</f>
        <v>1198</v>
      </c>
      <c r="U163" s="51">
        <f t="shared" si="72"/>
        <v>2550</v>
      </c>
      <c r="V163" s="51">
        <f>V160-V162</f>
        <v>49</v>
      </c>
      <c r="W163" s="51">
        <f t="shared" si="72"/>
        <v>1228</v>
      </c>
      <c r="X163" s="51">
        <f t="shared" si="72"/>
        <v>1567</v>
      </c>
      <c r="Y163" s="51">
        <f t="shared" si="72"/>
        <v>368</v>
      </c>
    </row>
    <row r="164" spans="1:26" s="11" customFormat="1" ht="30" customHeight="1" x14ac:dyDescent="0.2">
      <c r="A164" s="29" t="s">
        <v>214</v>
      </c>
      <c r="B164" s="22">
        <v>14063</v>
      </c>
      <c r="C164" s="22">
        <f>SUM(E164:Y164)</f>
        <v>24918</v>
      </c>
      <c r="D164" s="14">
        <f t="shared" si="55"/>
        <v>1.7718836663585296</v>
      </c>
      <c r="E164" s="173">
        <v>2788</v>
      </c>
      <c r="F164" s="148">
        <v>1019</v>
      </c>
      <c r="G164" s="114">
        <f>G169+G172+G189+G175+G184+G181</f>
        <v>770</v>
      </c>
      <c r="H164" s="148">
        <v>1786</v>
      </c>
      <c r="I164" s="148">
        <f>I169+I172+I189+I175</f>
        <v>1010</v>
      </c>
      <c r="J164" s="148">
        <v>3902</v>
      </c>
      <c r="K164" s="148">
        <f>K169+K172+K189+K175</f>
        <v>566</v>
      </c>
      <c r="L164" s="148">
        <f>L169+L172+L189+L175</f>
        <v>739</v>
      </c>
      <c r="M164" s="148">
        <v>1588.5</v>
      </c>
      <c r="N164" s="148">
        <f>N169+N172+N189+N175+N178+N184</f>
        <v>464.5</v>
      </c>
      <c r="O164" s="148"/>
      <c r="P164" s="148">
        <v>733</v>
      </c>
      <c r="Q164" s="148">
        <v>2458</v>
      </c>
      <c r="R164" s="148">
        <f>R169+R172+R189+R175+R178+R184</f>
        <v>618</v>
      </c>
      <c r="S164" s="148">
        <f>S169+S172+S189+S175+S178+S184</f>
        <v>1586</v>
      </c>
      <c r="T164" s="148">
        <f t="shared" ref="T164" si="73">T169+T172+T189+T175+T178+T184</f>
        <v>980</v>
      </c>
      <c r="U164" s="148">
        <f>U175+U181+U184</f>
        <v>1290</v>
      </c>
      <c r="V164" s="148">
        <v>25</v>
      </c>
      <c r="W164" s="148">
        <f t="shared" ref="W164:Y164" si="74">W169+W172+W189+W175+W178+W184</f>
        <v>949</v>
      </c>
      <c r="X164" s="148">
        <v>1359</v>
      </c>
      <c r="Y164" s="148">
        <f t="shared" si="74"/>
        <v>287</v>
      </c>
    </row>
    <row r="165" spans="1:26" s="11" customFormat="1" ht="30" customHeight="1" x14ac:dyDescent="0.2">
      <c r="A165" s="12" t="s">
        <v>176</v>
      </c>
      <c r="B165" s="164">
        <f>B164/B160</f>
        <v>0.38581618655692729</v>
      </c>
      <c r="C165" s="164">
        <f>C164/C160</f>
        <v>0.71287978486010184</v>
      </c>
      <c r="D165" s="14">
        <f t="shared" si="55"/>
        <v>1.8477187056922928</v>
      </c>
      <c r="E165" s="32">
        <f t="shared" ref="E165:Y165" si="75">E164/E163</f>
        <v>0.88903061224489799</v>
      </c>
      <c r="F165" s="32">
        <f t="shared" si="75"/>
        <v>0.81520000000000004</v>
      </c>
      <c r="G165" s="32">
        <f t="shared" si="75"/>
        <v>0.49107142857142855</v>
      </c>
      <c r="H165" s="32">
        <f t="shared" si="75"/>
        <v>0.91308793456032722</v>
      </c>
      <c r="I165" s="32">
        <f t="shared" si="75"/>
        <v>1</v>
      </c>
      <c r="J165" s="32">
        <f t="shared" si="75"/>
        <v>0.76947347663182808</v>
      </c>
      <c r="K165" s="32">
        <f t="shared" si="75"/>
        <v>0.70223325062034736</v>
      </c>
      <c r="L165" s="32">
        <f t="shared" si="75"/>
        <v>0.55605718585402564</v>
      </c>
      <c r="M165" s="32">
        <f t="shared" si="75"/>
        <v>0.99968533668974202</v>
      </c>
      <c r="N165" s="32">
        <f t="shared" si="75"/>
        <v>0.6922503725782414</v>
      </c>
      <c r="O165" s="32"/>
      <c r="P165" s="32">
        <f t="shared" si="75"/>
        <v>1</v>
      </c>
      <c r="Q165" s="32">
        <f t="shared" si="75"/>
        <v>0.95271317829457369</v>
      </c>
      <c r="R165" s="32">
        <f t="shared" si="75"/>
        <v>0.91800356506238856</v>
      </c>
      <c r="S165" s="32">
        <f t="shared" si="75"/>
        <v>0.82346832814122539</v>
      </c>
      <c r="T165" s="32">
        <f t="shared" si="75"/>
        <v>0.8180300500834724</v>
      </c>
      <c r="U165" s="32">
        <f t="shared" si="75"/>
        <v>0.50588235294117645</v>
      </c>
      <c r="V165" s="32">
        <f t="shared" si="75"/>
        <v>0.51020408163265307</v>
      </c>
      <c r="W165" s="32">
        <f t="shared" si="75"/>
        <v>0.7728013029315961</v>
      </c>
      <c r="X165" s="32">
        <f t="shared" si="75"/>
        <v>0.86726228462029353</v>
      </c>
      <c r="Y165" s="32">
        <f t="shared" si="75"/>
        <v>0.77989130434782605</v>
      </c>
    </row>
    <row r="166" spans="1:26" s="11" customFormat="1" ht="31.5" customHeight="1" x14ac:dyDescent="0.2">
      <c r="A166" s="104" t="s">
        <v>215</v>
      </c>
      <c r="B166" s="22">
        <v>16928</v>
      </c>
      <c r="C166" s="22">
        <f>SUM(E166:Y166)</f>
        <v>41703.9</v>
      </c>
      <c r="D166" s="14">
        <f t="shared" si="55"/>
        <v>2.4636046786389416</v>
      </c>
      <c r="E166" s="51">
        <v>3409</v>
      </c>
      <c r="F166" s="51">
        <v>1578</v>
      </c>
      <c r="G166" s="51">
        <f>G170+G173+G176+G190+G179+G185+G182</f>
        <v>6073.8</v>
      </c>
      <c r="H166" s="51">
        <v>1580</v>
      </c>
      <c r="I166" s="51">
        <f>I170+I173+I176+I190+I179+I185</f>
        <v>916</v>
      </c>
      <c r="J166" s="51">
        <v>3389</v>
      </c>
      <c r="K166" s="51">
        <f t="shared" ref="K166:Y166" si="76">K170+K173+K176+K190+K179+K185</f>
        <v>357</v>
      </c>
      <c r="L166" s="51">
        <f t="shared" ref="L166" si="77">L170+L173+L176+L190+L179+L185</f>
        <v>839.2</v>
      </c>
      <c r="M166" s="51">
        <v>856.4</v>
      </c>
      <c r="N166" s="51">
        <f t="shared" ref="N166" si="78">N170+N173+N176+N190+N179+N185</f>
        <v>445</v>
      </c>
      <c r="O166" s="51"/>
      <c r="P166" s="51">
        <v>635</v>
      </c>
      <c r="Q166" s="51">
        <v>4162</v>
      </c>
      <c r="R166" s="51">
        <f>R170+R173+R176+R190+R179+R185</f>
        <v>818.3</v>
      </c>
      <c r="S166" s="51">
        <f t="shared" ref="S166:T166" si="79">S170+S173+S176+S190+S179+S185</f>
        <v>2999.2</v>
      </c>
      <c r="T166" s="51">
        <f t="shared" si="79"/>
        <v>606</v>
      </c>
      <c r="U166" s="51">
        <f>U176+U182+U185</f>
        <v>8615</v>
      </c>
      <c r="V166" s="51">
        <v>20</v>
      </c>
      <c r="W166" s="51">
        <f t="shared" si="76"/>
        <v>1302</v>
      </c>
      <c r="X166" s="148">
        <v>2723</v>
      </c>
      <c r="Y166" s="51">
        <f t="shared" si="76"/>
        <v>380</v>
      </c>
    </row>
    <row r="167" spans="1:26" s="11" customFormat="1" ht="30" customHeight="1" x14ac:dyDescent="0.2">
      <c r="A167" s="29" t="s">
        <v>98</v>
      </c>
      <c r="B167" s="53">
        <f>B166/B164*10</f>
        <v>12.037260897390315</v>
      </c>
      <c r="C167" s="18">
        <f>C166/C164*10</f>
        <v>16.736455574283649</v>
      </c>
      <c r="D167" s="14">
        <f t="shared" si="55"/>
        <v>1.390387374416062</v>
      </c>
      <c r="E167" s="52">
        <f>E166/E164*10</f>
        <v>12.227403156384504</v>
      </c>
      <c r="F167" s="52">
        <f t="shared" ref="F167" si="80">F166/F164*10</f>
        <v>15.485770363101079</v>
      </c>
      <c r="G167" s="52">
        <f t="shared" ref="G167:X167" si="81">G166/G164*10</f>
        <v>78.880519480519482</v>
      </c>
      <c r="H167" s="52">
        <f t="shared" si="81"/>
        <v>8.846584546472565</v>
      </c>
      <c r="I167" s="52">
        <f t="shared" si="81"/>
        <v>9.0693069306930703</v>
      </c>
      <c r="J167" s="52">
        <f t="shared" si="81"/>
        <v>8.6852895950794462</v>
      </c>
      <c r="K167" s="52">
        <f t="shared" si="81"/>
        <v>6.3074204946996471</v>
      </c>
      <c r="L167" s="52">
        <f t="shared" ref="L167" si="82">L166/L164*10</f>
        <v>11.355886332882275</v>
      </c>
      <c r="M167" s="52">
        <f t="shared" si="81"/>
        <v>5.3912496065470572</v>
      </c>
      <c r="N167" s="52">
        <f t="shared" ref="N167" si="83">N166/N164*10</f>
        <v>9.5801937567276632</v>
      </c>
      <c r="O167" s="52"/>
      <c r="P167" s="52">
        <f t="shared" si="81"/>
        <v>8.6630286493860851</v>
      </c>
      <c r="Q167" s="52">
        <f t="shared" ref="Q167:T167" si="84">Q166/Q164*10</f>
        <v>16.932465419039872</v>
      </c>
      <c r="R167" s="52">
        <f t="shared" si="84"/>
        <v>13.241100323624595</v>
      </c>
      <c r="S167" s="52">
        <f t="shared" si="84"/>
        <v>18.910466582597728</v>
      </c>
      <c r="T167" s="52">
        <f t="shared" si="84"/>
        <v>6.1836734693877551</v>
      </c>
      <c r="U167" s="52">
        <f>U166/U164*10</f>
        <v>66.782945736434115</v>
      </c>
      <c r="V167" s="52">
        <f t="shared" si="81"/>
        <v>8</v>
      </c>
      <c r="W167" s="52">
        <f t="shared" si="81"/>
        <v>13.719704952581663</v>
      </c>
      <c r="X167" s="52">
        <f t="shared" si="81"/>
        <v>20.036791758646064</v>
      </c>
      <c r="Y167" s="52">
        <f t="shared" ref="Y167" si="85">Y166/Y164*10</f>
        <v>13.240418118466899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1"/>
        <v>6544.2</v>
      </c>
      <c r="D168" s="14" t="e">
        <f t="shared" si="55"/>
        <v>#DIV/0!</v>
      </c>
      <c r="E168" s="115">
        <f t="shared" ref="E168:U168" si="86">E163-E164</f>
        <v>348</v>
      </c>
      <c r="F168" s="115">
        <f t="shared" si="86"/>
        <v>231</v>
      </c>
      <c r="G168" s="115">
        <f>G163-G164</f>
        <v>798</v>
      </c>
      <c r="H168" s="115">
        <f>H163-H164</f>
        <v>170</v>
      </c>
      <c r="I168" s="115">
        <f t="shared" si="86"/>
        <v>0</v>
      </c>
      <c r="J168" s="115">
        <f t="shared" si="86"/>
        <v>1169</v>
      </c>
      <c r="K168" s="115">
        <f t="shared" si="86"/>
        <v>240</v>
      </c>
      <c r="L168" s="115">
        <f t="shared" si="86"/>
        <v>590</v>
      </c>
      <c r="M168" s="115">
        <f t="shared" si="86"/>
        <v>0.5</v>
      </c>
      <c r="N168" s="115">
        <f t="shared" si="86"/>
        <v>206.5</v>
      </c>
      <c r="O168" s="115">
        <f t="shared" si="86"/>
        <v>4</v>
      </c>
      <c r="P168" s="115">
        <f t="shared" si="86"/>
        <v>0</v>
      </c>
      <c r="Q168" s="115">
        <f t="shared" si="86"/>
        <v>122</v>
      </c>
      <c r="R168" s="115">
        <f>R163-R164</f>
        <v>55.200000000000045</v>
      </c>
      <c r="S168" s="115">
        <f t="shared" si="86"/>
        <v>340</v>
      </c>
      <c r="T168" s="115">
        <f t="shared" si="86"/>
        <v>218</v>
      </c>
      <c r="U168" s="115">
        <f t="shared" si="86"/>
        <v>1260</v>
      </c>
      <c r="V168" s="115">
        <f>V160-V164</f>
        <v>224</v>
      </c>
      <c r="W168" s="115">
        <f>W163-W164</f>
        <v>279</v>
      </c>
      <c r="X168" s="115">
        <f>X163-X164</f>
        <v>208</v>
      </c>
      <c r="Y168" s="115">
        <f>Y163-Y164</f>
        <v>81</v>
      </c>
      <c r="Z168" s="120"/>
    </row>
    <row r="169" spans="1:26" s="106" customFormat="1" ht="30" customHeight="1" x14ac:dyDescent="0.2">
      <c r="A169" s="49" t="s">
        <v>111</v>
      </c>
      <c r="B169" s="24">
        <v>7751</v>
      </c>
      <c r="C169" s="88">
        <f t="shared" si="71"/>
        <v>11658</v>
      </c>
      <c r="D169" s="15">
        <f t="shared" si="55"/>
        <v>1.504063991743001</v>
      </c>
      <c r="E169" s="33">
        <v>2788</v>
      </c>
      <c r="F169" s="33">
        <v>499</v>
      </c>
      <c r="G169" s="33">
        <v>150</v>
      </c>
      <c r="H169" s="33">
        <v>161</v>
      </c>
      <c r="I169" s="33">
        <v>136</v>
      </c>
      <c r="J169" s="33">
        <v>1445</v>
      </c>
      <c r="K169" s="33"/>
      <c r="L169" s="33">
        <v>669</v>
      </c>
      <c r="M169" s="33"/>
      <c r="N169" s="33"/>
      <c r="O169" s="33"/>
      <c r="P169" s="33">
        <v>293</v>
      </c>
      <c r="Q169" s="33">
        <v>1468</v>
      </c>
      <c r="R169" s="33">
        <v>533</v>
      </c>
      <c r="S169" s="33">
        <v>1516</v>
      </c>
      <c r="T169" s="33"/>
      <c r="U169" s="33"/>
      <c r="V169" s="33">
        <v>49</v>
      </c>
      <c r="W169" s="33">
        <v>949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11141</v>
      </c>
      <c r="C170" s="88">
        <f t="shared" si="71"/>
        <v>17771.2</v>
      </c>
      <c r="D170" s="15">
        <f t="shared" si="55"/>
        <v>1.5951171349071001</v>
      </c>
      <c r="E170" s="151">
        <v>3409</v>
      </c>
      <c r="F170" s="88">
        <v>1308</v>
      </c>
      <c r="G170" s="88">
        <v>225</v>
      </c>
      <c r="H170" s="88">
        <v>140</v>
      </c>
      <c r="I170" s="88">
        <v>50</v>
      </c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>
        <v>2496</v>
      </c>
      <c r="R170" s="105">
        <v>757</v>
      </c>
      <c r="S170" s="105">
        <v>2977</v>
      </c>
      <c r="T170" s="105"/>
      <c r="U170" s="105"/>
      <c r="V170" s="105">
        <v>49</v>
      </c>
      <c r="W170" s="105">
        <v>1302</v>
      </c>
      <c r="X170" s="148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14.373629209134304</v>
      </c>
      <c r="C171" s="112">
        <f>C170/C169*10</f>
        <v>15.243781094527364</v>
      </c>
      <c r="D171" s="15">
        <f t="shared" si="55"/>
        <v>1.0605380779434666</v>
      </c>
      <c r="E171" s="52">
        <f t="shared" ref="E171:J171" si="87">E170/E169*10</f>
        <v>12.227403156384504</v>
      </c>
      <c r="F171" s="52">
        <f t="shared" si="87"/>
        <v>26.212424849699399</v>
      </c>
      <c r="G171" s="52">
        <f t="shared" si="87"/>
        <v>15</v>
      </c>
      <c r="H171" s="52">
        <f t="shared" si="87"/>
        <v>8.695652173913043</v>
      </c>
      <c r="I171" s="52">
        <f t="shared" si="87"/>
        <v>3.6764705882352944</v>
      </c>
      <c r="J171" s="52">
        <f t="shared" si="87"/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>
        <f>Q170/Q169*10</f>
        <v>17.002724795640326</v>
      </c>
      <c r="R171" s="52">
        <f>R170/R169*10</f>
        <v>14.202626641651033</v>
      </c>
      <c r="S171" s="52">
        <f>S170/S169*10</f>
        <v>19.637203166226914</v>
      </c>
      <c r="T171" s="52"/>
      <c r="U171" s="52"/>
      <c r="V171" s="52">
        <f>V170/V169*10</f>
        <v>10</v>
      </c>
      <c r="W171" s="52">
        <f>W170/W169*10</f>
        <v>13.719704952581663</v>
      </c>
      <c r="X171" s="52">
        <f>X170/X169*10</f>
        <v>22.86031042128603</v>
      </c>
      <c r="Y171" s="48">
        <f>Y170/Y169*10</f>
        <v>10</v>
      </c>
    </row>
    <row r="172" spans="1:26" s="11" customFormat="1" ht="30" customHeight="1" x14ac:dyDescent="0.2">
      <c r="A172" s="49" t="s">
        <v>174</v>
      </c>
      <c r="B172" s="24">
        <v>4807</v>
      </c>
      <c r="C172" s="88">
        <f>SUM(E172:Y172)</f>
        <v>7735</v>
      </c>
      <c r="D172" s="15">
        <f t="shared" si="55"/>
        <v>1.6091117120865404</v>
      </c>
      <c r="E172" s="33"/>
      <c r="F172" s="33">
        <v>520</v>
      </c>
      <c r="G172" s="33"/>
      <c r="H172" s="33">
        <v>1102</v>
      </c>
      <c r="I172" s="33">
        <v>874</v>
      </c>
      <c r="J172" s="33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400</v>
      </c>
      <c r="R172" s="33">
        <v>45</v>
      </c>
      <c r="S172" s="33"/>
      <c r="T172" s="24">
        <v>980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3940</v>
      </c>
      <c r="C173" s="88">
        <f t="shared" si="71"/>
        <v>6050.3</v>
      </c>
      <c r="D173" s="15">
        <f t="shared" si="55"/>
        <v>1.5356091370558376</v>
      </c>
      <c r="E173" s="33"/>
      <c r="F173" s="24">
        <v>270</v>
      </c>
      <c r="G173" s="24"/>
      <c r="H173" s="24">
        <v>960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238</v>
      </c>
      <c r="R173" s="34">
        <v>13.3</v>
      </c>
      <c r="S173" s="34"/>
      <c r="T173" s="24">
        <v>606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8.1963802787601416</v>
      </c>
      <c r="C174" s="112">
        <f>C173/C172*10</f>
        <v>7.8219780219780226</v>
      </c>
      <c r="D174" s="15">
        <f t="shared" si="55"/>
        <v>0.9543210241535115</v>
      </c>
      <c r="E174" s="48"/>
      <c r="F174" s="48">
        <f>F173/F172*10</f>
        <v>5.1923076923076925</v>
      </c>
      <c r="G174" s="48"/>
      <c r="H174" s="48">
        <f t="shared" ref="H174:N174" si="88">H173/H172*10</f>
        <v>8.7114337568058069</v>
      </c>
      <c r="I174" s="48">
        <f t="shared" si="88"/>
        <v>9.9084668192219674</v>
      </c>
      <c r="J174" s="48">
        <f t="shared" si="88"/>
        <v>11.996572407883461</v>
      </c>
      <c r="K174" s="48">
        <f t="shared" si="88"/>
        <v>6.3074204946996471</v>
      </c>
      <c r="L174" s="48">
        <f t="shared" si="88"/>
        <v>6</v>
      </c>
      <c r="M174" s="48">
        <f t="shared" si="88"/>
        <v>5.5145631067961167</v>
      </c>
      <c r="N174" s="48">
        <f t="shared" si="88"/>
        <v>9.5465393794749396</v>
      </c>
      <c r="O174" s="48"/>
      <c r="P174" s="48"/>
      <c r="Q174" s="48">
        <f>Q173/Q172*10</f>
        <v>5.9499999999999993</v>
      </c>
      <c r="R174" s="154">
        <f t="shared" ref="R174" si="89">R173/R172*10</f>
        <v>2.9555555555555557</v>
      </c>
      <c r="S174" s="48"/>
      <c r="T174" s="48">
        <f>T173/T172*10</f>
        <v>6.1836734693877551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customHeight="1" x14ac:dyDescent="0.2">
      <c r="A175" s="49" t="s">
        <v>199</v>
      </c>
      <c r="B175" s="48">
        <v>95</v>
      </c>
      <c r="C175" s="88">
        <f t="shared" si="71"/>
        <v>785.5</v>
      </c>
      <c r="D175" s="15">
        <f t="shared" si="55"/>
        <v>8.2684210526315791</v>
      </c>
      <c r="E175" s="48"/>
      <c r="F175" s="48"/>
      <c r="G175" s="24">
        <v>350</v>
      </c>
      <c r="H175" s="48"/>
      <c r="I175" s="24"/>
      <c r="J175" s="48"/>
      <c r="K175" s="48"/>
      <c r="L175" s="48"/>
      <c r="M175" s="48"/>
      <c r="N175" s="48">
        <v>45.5</v>
      </c>
      <c r="O175" s="48"/>
      <c r="P175" s="48"/>
      <c r="Q175" s="48"/>
      <c r="R175" s="48"/>
      <c r="S175" s="24">
        <v>70</v>
      </c>
      <c r="T175" s="24"/>
      <c r="U175" s="24">
        <v>320</v>
      </c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48">
        <v>198</v>
      </c>
      <c r="C176" s="88">
        <f t="shared" si="71"/>
        <v>1063.2</v>
      </c>
      <c r="D176" s="15">
        <f t="shared" si="55"/>
        <v>5.3696969696969701</v>
      </c>
      <c r="E176" s="48"/>
      <c r="F176" s="48"/>
      <c r="G176" s="24">
        <v>420</v>
      </c>
      <c r="H176" s="48"/>
      <c r="I176" s="48"/>
      <c r="J176" s="48"/>
      <c r="K176" s="48"/>
      <c r="L176" s="48"/>
      <c r="M176" s="48"/>
      <c r="N176" s="48">
        <v>45</v>
      </c>
      <c r="O176" s="48"/>
      <c r="P176" s="48"/>
      <c r="Q176" s="48"/>
      <c r="R176" s="48"/>
      <c r="S176" s="24">
        <v>22.2</v>
      </c>
      <c r="T176" s="24"/>
      <c r="U176" s="24">
        <v>576</v>
      </c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20.842105263157894</v>
      </c>
      <c r="C177" s="112">
        <f>C176/C175*10</f>
        <v>13.535327816677276</v>
      </c>
      <c r="D177" s="15">
        <f t="shared" si="55"/>
        <v>0.64942229423451581</v>
      </c>
      <c r="E177" s="48"/>
      <c r="F177" s="48"/>
      <c r="G177" s="48">
        <f>G176/G175*10</f>
        <v>12</v>
      </c>
      <c r="H177" s="48"/>
      <c r="I177" s="48"/>
      <c r="J177" s="48"/>
      <c r="K177" s="48"/>
      <c r="L177" s="48"/>
      <c r="M177" s="48"/>
      <c r="N177" s="48">
        <f>N176/N175*10</f>
        <v>9.8901098901098905</v>
      </c>
      <c r="O177" s="48"/>
      <c r="P177" s="48"/>
      <c r="Q177" s="48"/>
      <c r="R177" s="48"/>
      <c r="S177" s="48">
        <f>S176/S175*10</f>
        <v>3.1714285714285713</v>
      </c>
      <c r="T177" s="48"/>
      <c r="U177" s="48">
        <f>U176/U175*10</f>
        <v>18</v>
      </c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1"/>
        <v>0</v>
      </c>
      <c r="D178" s="14">
        <f t="shared" si="55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1"/>
        <v>0</v>
      </c>
      <c r="D179" s="14">
        <f t="shared" si="55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1"/>
        <v>0</v>
      </c>
      <c r="D180" s="14">
        <f t="shared" si="55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customHeight="1" outlineLevel="1" x14ac:dyDescent="0.2">
      <c r="A181" s="49" t="s">
        <v>205</v>
      </c>
      <c r="B181" s="25">
        <v>310</v>
      </c>
      <c r="C181" s="22">
        <f t="shared" si="71"/>
        <v>430</v>
      </c>
      <c r="D181" s="14">
        <f t="shared" si="55"/>
        <v>1.3870967741935485</v>
      </c>
      <c r="E181" s="33"/>
      <c r="F181" s="33"/>
      <c r="G181" s="33">
        <v>130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300</v>
      </c>
      <c r="V181" s="33"/>
      <c r="W181" s="33"/>
      <c r="X181" s="33"/>
      <c r="Y181" s="33"/>
    </row>
    <row r="182" spans="1:25" s="11" customFormat="1" ht="30" customHeight="1" outlineLevel="1" x14ac:dyDescent="0.2">
      <c r="A182" s="29" t="s">
        <v>113</v>
      </c>
      <c r="B182" s="25">
        <v>9550</v>
      </c>
      <c r="C182" s="22">
        <f t="shared" si="71"/>
        <v>12165</v>
      </c>
      <c r="D182" s="14">
        <f t="shared" si="55"/>
        <v>1.2738219895287959</v>
      </c>
      <c r="E182" s="33"/>
      <c r="F182" s="33"/>
      <c r="G182" s="33">
        <v>5265</v>
      </c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>
        <v>6900</v>
      </c>
      <c r="V182" s="33"/>
      <c r="W182" s="33"/>
      <c r="X182" s="33"/>
      <c r="Y182" s="33"/>
    </row>
    <row r="183" spans="1:25" s="11" customFormat="1" ht="30" customHeight="1" x14ac:dyDescent="0.2">
      <c r="A183" s="29" t="s">
        <v>98</v>
      </c>
      <c r="B183" s="53">
        <f>B182/B181*10</f>
        <v>308.06451612903226</v>
      </c>
      <c r="C183" s="18">
        <f>C182/C181*10</f>
        <v>282.90697674418607</v>
      </c>
      <c r="D183" s="14">
        <f t="shared" si="55"/>
        <v>0.91833678314866685</v>
      </c>
      <c r="E183" s="52"/>
      <c r="F183" s="52"/>
      <c r="G183" s="52">
        <f>G182/G181*10</f>
        <v>405</v>
      </c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>
        <f>U182/U181*10</f>
        <v>230</v>
      </c>
      <c r="V183" s="52"/>
      <c r="W183" s="52"/>
      <c r="X183" s="52"/>
      <c r="Y183" s="52"/>
    </row>
    <row r="184" spans="1:25" s="11" customFormat="1" ht="30" customHeight="1" outlineLevel="1" x14ac:dyDescent="0.2">
      <c r="A184" s="49" t="s">
        <v>114</v>
      </c>
      <c r="B184" s="24"/>
      <c r="C184" s="112">
        <f t="shared" si="71"/>
        <v>2527</v>
      </c>
      <c r="D184" s="15"/>
      <c r="E184" s="33"/>
      <c r="F184" s="33"/>
      <c r="G184" s="33">
        <v>140</v>
      </c>
      <c r="H184" s="33"/>
      <c r="I184" s="33"/>
      <c r="J184" s="33">
        <v>1000</v>
      </c>
      <c r="K184" s="33"/>
      <c r="L184" s="33"/>
      <c r="M184" s="33"/>
      <c r="N184" s="33"/>
      <c r="O184" s="33"/>
      <c r="P184" s="33"/>
      <c r="Q184" s="33">
        <v>230</v>
      </c>
      <c r="R184" s="33"/>
      <c r="S184" s="33"/>
      <c r="T184" s="33"/>
      <c r="U184" s="33">
        <v>670</v>
      </c>
      <c r="V184" s="33"/>
      <c r="W184" s="33"/>
      <c r="X184" s="33">
        <v>300</v>
      </c>
      <c r="Y184" s="33">
        <v>187</v>
      </c>
    </row>
    <row r="185" spans="1:25" s="11" customFormat="1" ht="30" customHeight="1" outlineLevel="1" x14ac:dyDescent="0.2">
      <c r="A185" s="29" t="s">
        <v>115</v>
      </c>
      <c r="B185" s="24"/>
      <c r="C185" s="112">
        <f t="shared" si="71"/>
        <v>5176.8</v>
      </c>
      <c r="D185" s="15"/>
      <c r="E185" s="33"/>
      <c r="F185" s="33"/>
      <c r="G185" s="33">
        <v>163.80000000000001</v>
      </c>
      <c r="H185" s="33"/>
      <c r="I185" s="33"/>
      <c r="J185" s="33">
        <v>2500</v>
      </c>
      <c r="K185" s="33"/>
      <c r="L185" s="33"/>
      <c r="M185" s="33"/>
      <c r="N185" s="33"/>
      <c r="O185" s="33"/>
      <c r="P185" s="33"/>
      <c r="Q185" s="33">
        <v>644</v>
      </c>
      <c r="R185" s="33"/>
      <c r="S185" s="33"/>
      <c r="T185" s="33"/>
      <c r="U185" s="33">
        <v>1139</v>
      </c>
      <c r="V185" s="33"/>
      <c r="W185" s="33"/>
      <c r="X185" s="33">
        <v>450</v>
      </c>
      <c r="Y185" s="33">
        <v>280</v>
      </c>
    </row>
    <row r="186" spans="1:25" s="11" customFormat="1" ht="30" customHeight="1" x14ac:dyDescent="0.2">
      <c r="A186" s="29" t="s">
        <v>98</v>
      </c>
      <c r="B186" s="52"/>
      <c r="C186" s="112">
        <f>C185/C184*10</f>
        <v>20.485951721408785</v>
      </c>
      <c r="D186" s="15"/>
      <c r="E186" s="52"/>
      <c r="F186" s="52"/>
      <c r="G186" s="52">
        <f>G185/G184*10</f>
        <v>11.700000000000001</v>
      </c>
      <c r="H186" s="52"/>
      <c r="I186" s="52"/>
      <c r="J186" s="52">
        <f>J185/J184*10</f>
        <v>25</v>
      </c>
      <c r="K186" s="52"/>
      <c r="L186" s="52"/>
      <c r="M186" s="52"/>
      <c r="N186" s="52"/>
      <c r="O186" s="52"/>
      <c r="P186" s="52"/>
      <c r="Q186" s="52">
        <f>Q185/Q184*10</f>
        <v>28</v>
      </c>
      <c r="R186" s="52"/>
      <c r="S186" s="52"/>
      <c r="T186" s="52"/>
      <c r="U186" s="52">
        <f>U185/U184*10</f>
        <v>17</v>
      </c>
      <c r="V186" s="52"/>
      <c r="W186" s="52"/>
      <c r="X186" s="52">
        <f>X185/X184*10</f>
        <v>15</v>
      </c>
      <c r="Y186" s="52">
        <f>Y185/Y184*10</f>
        <v>14.973262032085561</v>
      </c>
    </row>
    <row r="187" spans="1:25" s="108" customFormat="1" ht="30" customHeight="1" x14ac:dyDescent="0.2">
      <c r="A187" s="49" t="s">
        <v>116</v>
      </c>
      <c r="B187" s="22">
        <v>6452</v>
      </c>
      <c r="C187" s="22">
        <f t="shared" si="71"/>
        <v>12354</v>
      </c>
      <c r="D187" s="14">
        <f t="shared" si="55"/>
        <v>1.9147551146931183</v>
      </c>
      <c r="E187" s="33"/>
      <c r="F187" s="33">
        <v>396</v>
      </c>
      <c r="G187" s="33">
        <v>1067</v>
      </c>
      <c r="H187" s="33">
        <v>809</v>
      </c>
      <c r="I187" s="33">
        <v>539</v>
      </c>
      <c r="J187" s="33">
        <v>320</v>
      </c>
      <c r="K187" s="33"/>
      <c r="L187" s="33"/>
      <c r="M187" s="33">
        <v>629</v>
      </c>
      <c r="N187" s="33">
        <v>728</v>
      </c>
      <c r="O187" s="33">
        <v>750</v>
      </c>
      <c r="P187" s="33">
        <v>1213</v>
      </c>
      <c r="Q187" s="33"/>
      <c r="R187" s="33">
        <v>150</v>
      </c>
      <c r="S187" s="33">
        <v>399</v>
      </c>
      <c r="T187" s="33">
        <v>2013</v>
      </c>
      <c r="U187" s="33"/>
      <c r="V187" s="33">
        <v>699</v>
      </c>
      <c r="W187" s="33">
        <v>568</v>
      </c>
      <c r="X187" s="88">
        <v>1269</v>
      </c>
      <c r="Y187" s="33">
        <v>805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1"/>
        <v>0</v>
      </c>
      <c r="D188" s="14" t="e">
        <f t="shared" si="55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1447</v>
      </c>
      <c r="C189" s="88">
        <f t="shared" si="71"/>
        <v>630</v>
      </c>
      <c r="D189" s="15">
        <f t="shared" si="55"/>
        <v>0.43538355217691777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370</v>
      </c>
      <c r="R189" s="33">
        <v>40</v>
      </c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1713</v>
      </c>
      <c r="C190" s="88">
        <f t="shared" si="71"/>
        <v>910</v>
      </c>
      <c r="D190" s="15">
        <f t="shared" si="55"/>
        <v>0.53123175715119675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609</v>
      </c>
      <c r="R190" s="33">
        <v>48</v>
      </c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11.838286109191431</v>
      </c>
      <c r="C191" s="112">
        <f>C190/C189*10</f>
        <v>14.444444444444445</v>
      </c>
      <c r="D191" s="15">
        <f t="shared" si="55"/>
        <v>1.2201465914250502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>
        <f>P190/P189*10</f>
        <v>8</v>
      </c>
      <c r="Q191" s="54">
        <f>Q190/Q189*10</f>
        <v>16.45945945945946</v>
      </c>
      <c r="R191" s="54">
        <f t="shared" ref="R191" si="90">R190/R189*10</f>
        <v>12</v>
      </c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1"/>
        <v>39.25</v>
      </c>
      <c r="D192" s="14" t="e">
        <f t="shared" si="55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1">SUM(E193:Y193)</f>
        <v>51.5</v>
      </c>
      <c r="D193" s="14" t="e">
        <f t="shared" si="55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1"/>
        <v>42.22</v>
      </c>
      <c r="D194" s="14" t="e">
        <f t="shared" si="55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1"/>
        <v>67.19</v>
      </c>
      <c r="D195" s="14" t="e">
        <f t="shared" si="55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5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5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104</v>
      </c>
      <c r="C198" s="25">
        <f>SUM(E198:Y198)</f>
        <v>129</v>
      </c>
      <c r="D198" s="14">
        <f t="shared" ref="D198:D200" si="92">C198/B198</f>
        <v>1.2403846153846154</v>
      </c>
      <c r="E198" s="151"/>
      <c r="F198" s="151"/>
      <c r="G198" s="151"/>
      <c r="H198" s="167">
        <v>18</v>
      </c>
      <c r="I198" s="151"/>
      <c r="J198" s="151"/>
      <c r="K198" s="151"/>
      <c r="L198" s="102"/>
      <c r="M198" s="102"/>
      <c r="N198" s="102"/>
      <c r="O198" s="102">
        <v>4</v>
      </c>
      <c r="P198" s="102"/>
      <c r="Q198" s="102"/>
      <c r="R198" s="167">
        <v>36</v>
      </c>
      <c r="S198" s="102">
        <v>15.8</v>
      </c>
      <c r="T198" s="102">
        <v>3.2</v>
      </c>
      <c r="U198" s="151"/>
      <c r="V198" s="151"/>
      <c r="W198" s="151">
        <v>52</v>
      </c>
      <c r="X198" s="151"/>
      <c r="Y198" s="151"/>
    </row>
    <row r="199" spans="1:25" s="11" customFormat="1" ht="30" customHeight="1" x14ac:dyDescent="0.2">
      <c r="A199" s="29" t="s">
        <v>198</v>
      </c>
      <c r="B199" s="22">
        <v>170.5</v>
      </c>
      <c r="C199" s="25">
        <f>SUM(E199:Y199)</f>
        <v>192.2</v>
      </c>
      <c r="D199" s="14">
        <f t="shared" si="92"/>
        <v>1.1272727272727272</v>
      </c>
      <c r="E199" s="151"/>
      <c r="F199" s="151"/>
      <c r="G199" s="102"/>
      <c r="H199" s="151">
        <v>31.5</v>
      </c>
      <c r="I199" s="151"/>
      <c r="J199" s="151"/>
      <c r="K199" s="151"/>
      <c r="L199" s="102"/>
      <c r="M199" s="102"/>
      <c r="N199" s="102"/>
      <c r="O199" s="102">
        <v>2</v>
      </c>
      <c r="P199" s="102"/>
      <c r="Q199" s="102"/>
      <c r="R199" s="102">
        <v>55.4</v>
      </c>
      <c r="S199" s="102">
        <v>14.7</v>
      </c>
      <c r="T199" s="102">
        <v>4.8</v>
      </c>
      <c r="U199" s="151"/>
      <c r="V199" s="151"/>
      <c r="W199" s="151">
        <v>83.8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16.3</v>
      </c>
      <c r="C200" s="47">
        <f>C199/C198*10</f>
        <v>14.89922480620155</v>
      </c>
      <c r="D200" s="14">
        <f t="shared" si="92"/>
        <v>0.91406287154610733</v>
      </c>
      <c r="E200" s="151"/>
      <c r="F200" s="151"/>
      <c r="G200" s="102"/>
      <c r="H200" s="102">
        <f>H199/H198*10</f>
        <v>17.5</v>
      </c>
      <c r="I200" s="102"/>
      <c r="J200" s="102"/>
      <c r="K200" s="102"/>
      <c r="L200" s="102"/>
      <c r="M200" s="102"/>
      <c r="N200" s="102"/>
      <c r="O200" s="102">
        <f t="shared" ref="O200" si="93">O199/O198*10</f>
        <v>5</v>
      </c>
      <c r="P200" s="102"/>
      <c r="Q200" s="102"/>
      <c r="R200" s="102">
        <f>R199/R198*10</f>
        <v>15.388888888888888</v>
      </c>
      <c r="S200" s="102">
        <f>S199/S198*10</f>
        <v>9.3037974683544302</v>
      </c>
      <c r="T200" s="102">
        <f>T199/T198*10</f>
        <v>14.999999999999998</v>
      </c>
      <c r="U200" s="102"/>
      <c r="V200" s="102"/>
      <c r="W200" s="102">
        <f>W199/W198*10</f>
        <v>16.115384615384617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93921</v>
      </c>
      <c r="C201" s="25">
        <f>SUM(E201:Y201)</f>
        <v>98080</v>
      </c>
      <c r="D201" s="14">
        <f t="shared" ref="D201:D206" si="94">C201/B201</f>
        <v>1.0442818964874736</v>
      </c>
      <c r="E201" s="88">
        <v>7500</v>
      </c>
      <c r="F201" s="88">
        <v>3160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5008</v>
      </c>
      <c r="N201" s="88">
        <v>1774</v>
      </c>
      <c r="O201" s="88">
        <v>2223</v>
      </c>
      <c r="P201" s="88">
        <v>7055</v>
      </c>
      <c r="Q201" s="88">
        <v>6700</v>
      </c>
      <c r="R201" s="88">
        <v>4463</v>
      </c>
      <c r="S201" s="88">
        <v>7277</v>
      </c>
      <c r="T201" s="166">
        <v>4099</v>
      </c>
      <c r="U201" s="88">
        <v>3293</v>
      </c>
      <c r="V201" s="88">
        <v>2200</v>
      </c>
      <c r="W201" s="88">
        <v>6100</v>
      </c>
      <c r="X201" s="88">
        <v>6901</v>
      </c>
      <c r="Y201" s="166">
        <v>2780</v>
      </c>
    </row>
    <row r="202" spans="1:25" s="44" customFormat="1" ht="30" customHeight="1" x14ac:dyDescent="0.2">
      <c r="A202" s="12" t="s">
        <v>119</v>
      </c>
      <c r="B202" s="163">
        <f>B201/B204</f>
        <v>0.89448571428571433</v>
      </c>
      <c r="C202" s="163">
        <f>C201/C204</f>
        <v>0.94339441158082049</v>
      </c>
      <c r="D202" s="15">
        <f t="shared" si="94"/>
        <v>1.05467800828341</v>
      </c>
      <c r="E202" s="159">
        <f>E201/E204</f>
        <v>1.0071169598496039</v>
      </c>
      <c r="F202" s="159">
        <f t="shared" ref="F202:Y202" si="95">F201/F204</f>
        <v>0.77337249143416542</v>
      </c>
      <c r="G202" s="159">
        <f t="shared" si="95"/>
        <v>1.0009099181073704</v>
      </c>
      <c r="H202" s="159">
        <f t="shared" si="95"/>
        <v>0.80882352941176472</v>
      </c>
      <c r="I202" s="159">
        <f t="shared" si="95"/>
        <v>0.8039157520023732</v>
      </c>
      <c r="J202" s="159">
        <f t="shared" si="95"/>
        <v>1</v>
      </c>
      <c r="K202" s="159">
        <f t="shared" si="95"/>
        <v>1.0321004884856944</v>
      </c>
      <c r="L202" s="159">
        <f t="shared" si="95"/>
        <v>0.69293209265491984</v>
      </c>
      <c r="M202" s="159">
        <f t="shared" si="95"/>
        <v>1.1077195310771952</v>
      </c>
      <c r="N202" s="159">
        <f t="shared" si="95"/>
        <v>0.79587258860475552</v>
      </c>
      <c r="O202" s="159">
        <f t="shared" si="95"/>
        <v>0.93995771670190276</v>
      </c>
      <c r="P202" s="159">
        <f t="shared" si="95"/>
        <v>1.0002835672763364</v>
      </c>
      <c r="Q202" s="159">
        <f t="shared" si="95"/>
        <v>0.93706293706293708</v>
      </c>
      <c r="R202" s="159">
        <f t="shared" si="95"/>
        <v>0.87355646897631634</v>
      </c>
      <c r="S202" s="159">
        <f t="shared" si="95"/>
        <v>0.94962808299621559</v>
      </c>
      <c r="T202" s="159">
        <f t="shared" si="95"/>
        <v>1.0034271725826194</v>
      </c>
      <c r="U202" s="159">
        <f t="shared" si="95"/>
        <v>1</v>
      </c>
      <c r="V202" s="159">
        <f t="shared" si="95"/>
        <v>1</v>
      </c>
      <c r="W202" s="159">
        <f t="shared" si="95"/>
        <v>1</v>
      </c>
      <c r="X202" s="159">
        <f t="shared" si="95"/>
        <v>1</v>
      </c>
      <c r="Y202" s="159">
        <f t="shared" si="95"/>
        <v>0.97646645591851067</v>
      </c>
    </row>
    <row r="203" spans="1:25" s="108" customFormat="1" ht="30" customHeight="1" x14ac:dyDescent="0.2">
      <c r="A203" s="29" t="s">
        <v>120</v>
      </c>
      <c r="B203" s="22">
        <v>79550</v>
      </c>
      <c r="C203" s="25">
        <f>SUM(E203:Y203)</f>
        <v>143027</v>
      </c>
      <c r="D203" s="14">
        <f t="shared" si="94"/>
        <v>1.7979509742300439</v>
      </c>
      <c r="E203" s="9">
        <v>5200</v>
      </c>
      <c r="F203" s="9">
        <v>3005</v>
      </c>
      <c r="G203" s="9">
        <v>16700</v>
      </c>
      <c r="H203" s="9">
        <v>6040</v>
      </c>
      <c r="I203" s="9">
        <v>5710</v>
      </c>
      <c r="J203" s="9">
        <v>17500</v>
      </c>
      <c r="K203" s="9">
        <v>5057</v>
      </c>
      <c r="L203" s="9">
        <v>10245</v>
      </c>
      <c r="M203" s="9">
        <v>2106</v>
      </c>
      <c r="N203" s="9">
        <v>2625</v>
      </c>
      <c r="O203" s="9">
        <v>2916</v>
      </c>
      <c r="P203" s="9">
        <v>1815</v>
      </c>
      <c r="Q203" s="9">
        <v>8880</v>
      </c>
      <c r="R203" s="9">
        <v>5450</v>
      </c>
      <c r="S203" s="9">
        <v>7873</v>
      </c>
      <c r="T203" s="9">
        <v>2743</v>
      </c>
      <c r="U203" s="9">
        <v>6530</v>
      </c>
      <c r="V203" s="162">
        <v>2841</v>
      </c>
      <c r="W203" s="9">
        <v>2986</v>
      </c>
      <c r="X203" s="9">
        <v>23305</v>
      </c>
      <c r="Y203" s="9">
        <v>3500</v>
      </c>
    </row>
    <row r="204" spans="1:25" s="11" customFormat="1" ht="30" hidden="1" customHeight="1" outlineLevel="1" x14ac:dyDescent="0.2">
      <c r="A204" s="29" t="s">
        <v>121</v>
      </c>
      <c r="B204" s="160">
        <v>105000</v>
      </c>
      <c r="C204" s="161">
        <f>SUM(E204:Y204)</f>
        <v>103965</v>
      </c>
      <c r="D204" s="14">
        <f t="shared" si="94"/>
        <v>0.9901428571428571</v>
      </c>
      <c r="E204" s="162">
        <v>7447</v>
      </c>
      <c r="F204" s="162">
        <v>4086</v>
      </c>
      <c r="G204" s="162">
        <v>5495</v>
      </c>
      <c r="H204" s="162">
        <v>6800</v>
      </c>
      <c r="I204" s="162">
        <v>3371</v>
      </c>
      <c r="J204" s="162">
        <v>5900</v>
      </c>
      <c r="K204" s="162">
        <v>4299</v>
      </c>
      <c r="L204" s="162">
        <v>5051</v>
      </c>
      <c r="M204" s="162">
        <v>4521</v>
      </c>
      <c r="N204" s="162">
        <v>2229</v>
      </c>
      <c r="O204" s="162">
        <v>2365</v>
      </c>
      <c r="P204" s="162">
        <v>7053</v>
      </c>
      <c r="Q204" s="162">
        <v>7150</v>
      </c>
      <c r="R204" s="162">
        <v>5109</v>
      </c>
      <c r="S204" s="162">
        <v>7663</v>
      </c>
      <c r="T204" s="162">
        <v>4085</v>
      </c>
      <c r="U204" s="162">
        <v>3293</v>
      </c>
      <c r="V204" s="162">
        <v>2200</v>
      </c>
      <c r="W204" s="162">
        <v>6100</v>
      </c>
      <c r="X204" s="162">
        <v>6901</v>
      </c>
      <c r="Y204" s="162">
        <v>2847</v>
      </c>
    </row>
    <row r="205" spans="1:25" s="108" customFormat="1" ht="30" customHeight="1" outlineLevel="1" x14ac:dyDescent="0.2">
      <c r="A205" s="29" t="s">
        <v>122</v>
      </c>
      <c r="B205" s="22">
        <v>77571</v>
      </c>
      <c r="C205" s="25">
        <f>SUM(E205:Y205)</f>
        <v>96127</v>
      </c>
      <c r="D205" s="14">
        <f t="shared" si="94"/>
        <v>1.2392131079913886</v>
      </c>
      <c r="E205" s="88">
        <v>7450</v>
      </c>
      <c r="F205" s="88">
        <v>3160</v>
      </c>
      <c r="G205" s="88">
        <v>5500</v>
      </c>
      <c r="H205" s="88">
        <v>5634</v>
      </c>
      <c r="I205" s="88">
        <v>2995</v>
      </c>
      <c r="J205" s="88">
        <v>5950</v>
      </c>
      <c r="K205" s="88">
        <v>4262</v>
      </c>
      <c r="L205" s="88">
        <v>3460</v>
      </c>
      <c r="M205" s="88">
        <v>4912</v>
      </c>
      <c r="N205" s="88">
        <v>1437</v>
      </c>
      <c r="O205" s="88">
        <v>1895</v>
      </c>
      <c r="P205" s="88">
        <v>7055</v>
      </c>
      <c r="Q205" s="88">
        <v>7043</v>
      </c>
      <c r="R205" s="88">
        <v>4463</v>
      </c>
      <c r="S205" s="88">
        <v>7978</v>
      </c>
      <c r="T205" s="88">
        <v>4099</v>
      </c>
      <c r="U205" s="88">
        <v>2800</v>
      </c>
      <c r="V205" s="88">
        <v>2085</v>
      </c>
      <c r="W205" s="88">
        <v>6184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0.73877142857142852</v>
      </c>
      <c r="C206" s="79">
        <f>C205/C204</f>
        <v>0.92460924349540707</v>
      </c>
      <c r="D206" s="15">
        <f t="shared" si="94"/>
        <v>1.2515498132938565</v>
      </c>
      <c r="E206" s="15">
        <f t="shared" ref="E206:J206" si="96">E205/E204</f>
        <v>1.0004028467839399</v>
      </c>
      <c r="F206" s="15">
        <f t="shared" si="96"/>
        <v>0.77337249143416542</v>
      </c>
      <c r="G206" s="15">
        <f t="shared" si="96"/>
        <v>1.0009099181073704</v>
      </c>
      <c r="H206" s="15">
        <f t="shared" si="96"/>
        <v>0.82852941176470585</v>
      </c>
      <c r="I206" s="15">
        <f t="shared" si="96"/>
        <v>0.88846039750815786</v>
      </c>
      <c r="J206" s="15">
        <f t="shared" si="96"/>
        <v>1.0084745762711864</v>
      </c>
      <c r="K206" s="15">
        <f t="shared" ref="K206:Y206" si="97">K205/K204</f>
        <v>0.99139334729006745</v>
      </c>
      <c r="L206" s="15">
        <f t="shared" si="97"/>
        <v>0.68501286873886358</v>
      </c>
      <c r="M206" s="15">
        <f t="shared" si="97"/>
        <v>1.086485290864853</v>
      </c>
      <c r="N206" s="15">
        <f t="shared" si="97"/>
        <v>0.64468371467025576</v>
      </c>
      <c r="O206" s="15">
        <f t="shared" si="97"/>
        <v>0.80126849894291752</v>
      </c>
      <c r="P206" s="15">
        <f t="shared" si="97"/>
        <v>1.0002835672763364</v>
      </c>
      <c r="Q206" s="15">
        <f t="shared" si="97"/>
        <v>0.98503496503496502</v>
      </c>
      <c r="R206" s="15">
        <f t="shared" si="97"/>
        <v>0.87355646897631634</v>
      </c>
      <c r="S206" s="15">
        <f t="shared" si="97"/>
        <v>1.0411066162077516</v>
      </c>
      <c r="T206" s="15">
        <f t="shared" si="97"/>
        <v>1.0034271725826194</v>
      </c>
      <c r="U206" s="15">
        <f t="shared" si="97"/>
        <v>0.85028849073792889</v>
      </c>
      <c r="V206" s="15">
        <f t="shared" si="97"/>
        <v>0.94772727272727275</v>
      </c>
      <c r="W206" s="15">
        <f t="shared" si="97"/>
        <v>1.0137704918032786</v>
      </c>
      <c r="X206" s="15">
        <f t="shared" si="97"/>
        <v>0.74800753513983476</v>
      </c>
      <c r="Y206" s="15">
        <f t="shared" si="97"/>
        <v>0.91429574991218832</v>
      </c>
    </row>
    <row r="207" spans="1:25" s="11" customFormat="1" ht="30" customHeight="1" x14ac:dyDescent="0.2">
      <c r="A207" s="10" t="s">
        <v>123</v>
      </c>
      <c r="B207" s="24">
        <v>68576</v>
      </c>
      <c r="C207" s="24">
        <f>SUM(E207:Y207)</f>
        <v>88062.5</v>
      </c>
      <c r="D207" s="15">
        <f t="shared" ref="D207:D210" si="98">C207/B207</f>
        <v>1.2841591810545963</v>
      </c>
      <c r="E207" s="9">
        <v>7140</v>
      </c>
      <c r="F207" s="9">
        <v>2960</v>
      </c>
      <c r="G207" s="9">
        <v>5500</v>
      </c>
      <c r="H207" s="9">
        <v>5271</v>
      </c>
      <c r="I207" s="9">
        <v>2915</v>
      </c>
      <c r="J207" s="9">
        <v>5350</v>
      </c>
      <c r="K207" s="9">
        <v>3167</v>
      </c>
      <c r="L207" s="9">
        <v>3077</v>
      </c>
      <c r="M207" s="9">
        <v>4912</v>
      </c>
      <c r="N207" s="9">
        <v>1346</v>
      </c>
      <c r="O207" s="9">
        <v>1224</v>
      </c>
      <c r="P207" s="9">
        <v>6748</v>
      </c>
      <c r="Q207" s="9">
        <f>Q205-Q208</f>
        <v>6968</v>
      </c>
      <c r="R207" s="9">
        <v>4163</v>
      </c>
      <c r="S207" s="9">
        <v>7792</v>
      </c>
      <c r="T207" s="9">
        <v>3944.5</v>
      </c>
      <c r="U207" s="9">
        <v>2800</v>
      </c>
      <c r="V207" s="9">
        <v>2085</v>
      </c>
      <c r="W207" s="9">
        <v>5394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9042</v>
      </c>
      <c r="C208" s="24">
        <f>SUM(E208:Y208)</f>
        <v>7932</v>
      </c>
      <c r="D208" s="15">
        <f t="shared" si="98"/>
        <v>0.87723954877239552</v>
      </c>
      <c r="E208" s="9">
        <v>310</v>
      </c>
      <c r="F208" s="9">
        <v>200</v>
      </c>
      <c r="G208" s="9"/>
      <c r="H208" s="9">
        <v>363</v>
      </c>
      <c r="I208" s="9">
        <v>80</v>
      </c>
      <c r="J208" s="9">
        <v>600</v>
      </c>
      <c r="K208" s="9">
        <v>1095</v>
      </c>
      <c r="L208" s="9">
        <v>383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8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8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9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9"/>
        <v>1.0382582606539861</v>
      </c>
      <c r="E212" s="66">
        <f t="shared" ref="E212:Y212" si="100">E211/E210</f>
        <v>1.0038071221339471</v>
      </c>
      <c r="F212" s="66">
        <f t="shared" si="100"/>
        <v>1.205217632440619</v>
      </c>
      <c r="G212" s="66">
        <f t="shared" si="100"/>
        <v>1.0006675089994517</v>
      </c>
      <c r="H212" s="66">
        <f t="shared" si="100"/>
        <v>0.77369224365200495</v>
      </c>
      <c r="I212" s="66">
        <f t="shared" si="100"/>
        <v>0.90046507441709933</v>
      </c>
      <c r="J212" s="66">
        <f t="shared" si="100"/>
        <v>1</v>
      </c>
      <c r="K212" s="66">
        <f t="shared" si="100"/>
        <v>1.1207714195384129</v>
      </c>
      <c r="L212" s="66">
        <f t="shared" si="100"/>
        <v>1.3202894666309299</v>
      </c>
      <c r="M212" s="66">
        <f t="shared" si="100"/>
        <v>0.95905397795833014</v>
      </c>
      <c r="N212" s="66">
        <f t="shared" si="100"/>
        <v>0.99985477781004939</v>
      </c>
      <c r="O212" s="66">
        <f t="shared" si="100"/>
        <v>1.0470753831717234</v>
      </c>
      <c r="P212" s="66">
        <f t="shared" si="100"/>
        <v>1.0189191264944575</v>
      </c>
      <c r="Q212" s="66">
        <f t="shared" si="100"/>
        <v>0.97840886986967512</v>
      </c>
      <c r="R212" s="66">
        <f t="shared" si="100"/>
        <v>0.82616892911010553</v>
      </c>
      <c r="S212" s="66">
        <f t="shared" si="100"/>
        <v>1.2597204221440474</v>
      </c>
      <c r="T212" s="66">
        <f t="shared" si="100"/>
        <v>1</v>
      </c>
      <c r="U212" s="66">
        <f t="shared" si="100"/>
        <v>1.2243159799850953</v>
      </c>
      <c r="V212" s="66">
        <f t="shared" si="100"/>
        <v>0.99980732177263976</v>
      </c>
      <c r="W212" s="66">
        <f t="shared" si="100"/>
        <v>0.97430145803871859</v>
      </c>
      <c r="X212" s="66">
        <f t="shared" si="100"/>
        <v>0.99994816534104314</v>
      </c>
      <c r="Y212" s="66">
        <f t="shared" si="100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9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109537</v>
      </c>
      <c r="C217" s="25">
        <f>SUM(E217:Y217)</f>
        <v>103282.1</v>
      </c>
      <c r="D217" s="14">
        <f t="shared" si="99"/>
        <v>0.9428969206752057</v>
      </c>
      <c r="E217" s="24">
        <v>3312</v>
      </c>
      <c r="F217" s="24">
        <v>2880</v>
      </c>
      <c r="G217" s="24">
        <v>13010</v>
      </c>
      <c r="H217" s="24">
        <v>7152</v>
      </c>
      <c r="I217" s="24">
        <v>4060</v>
      </c>
      <c r="J217" s="24">
        <v>6260</v>
      </c>
      <c r="K217" s="24">
        <v>4120</v>
      </c>
      <c r="L217" s="24">
        <v>6399</v>
      </c>
      <c r="M217" s="24">
        <v>2601</v>
      </c>
      <c r="N217" s="24">
        <v>4360</v>
      </c>
      <c r="O217" s="24">
        <v>2265</v>
      </c>
      <c r="P217" s="24">
        <v>4843</v>
      </c>
      <c r="Q217" s="24">
        <v>8719</v>
      </c>
      <c r="R217" s="24">
        <v>2703</v>
      </c>
      <c r="S217" s="24">
        <v>3579</v>
      </c>
      <c r="T217" s="24">
        <v>2878.1</v>
      </c>
      <c r="U217" s="24">
        <v>2560</v>
      </c>
      <c r="V217" s="24">
        <v>887</v>
      </c>
      <c r="W217" s="24">
        <v>5874</v>
      </c>
      <c r="X217" s="24">
        <v>7200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9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49291.65</v>
      </c>
      <c r="C219" s="25">
        <f>C217*0.45</f>
        <v>46476.945000000007</v>
      </c>
      <c r="D219" s="14">
        <f t="shared" si="99"/>
        <v>0.94289692067520581</v>
      </c>
      <c r="E219" s="24">
        <f>E217*0.45</f>
        <v>1490.4</v>
      </c>
      <c r="F219" s="24">
        <f t="shared" ref="F219:X219" si="101">F217*0.45</f>
        <v>1296</v>
      </c>
      <c r="G219" s="24">
        <f t="shared" si="101"/>
        <v>5854.5</v>
      </c>
      <c r="H219" s="24">
        <f t="shared" si="101"/>
        <v>3218.4</v>
      </c>
      <c r="I219" s="24">
        <f t="shared" si="101"/>
        <v>1827</v>
      </c>
      <c r="J219" s="24">
        <f t="shared" si="101"/>
        <v>2817</v>
      </c>
      <c r="K219" s="24">
        <f t="shared" si="101"/>
        <v>1854</v>
      </c>
      <c r="L219" s="24">
        <f t="shared" si="101"/>
        <v>2879.55</v>
      </c>
      <c r="M219" s="24">
        <f t="shared" si="101"/>
        <v>1170.45</v>
      </c>
      <c r="N219" s="24">
        <f t="shared" si="101"/>
        <v>1962</v>
      </c>
      <c r="O219" s="24">
        <f t="shared" si="101"/>
        <v>1019.25</v>
      </c>
      <c r="P219" s="24">
        <f t="shared" si="101"/>
        <v>2179.35</v>
      </c>
      <c r="Q219" s="24">
        <f t="shared" si="101"/>
        <v>3923.55</v>
      </c>
      <c r="R219" s="24">
        <f t="shared" si="101"/>
        <v>1216.3500000000001</v>
      </c>
      <c r="S219" s="24">
        <f t="shared" si="101"/>
        <v>1610.55</v>
      </c>
      <c r="T219" s="24">
        <f t="shared" si="101"/>
        <v>1295.145</v>
      </c>
      <c r="U219" s="24">
        <f t="shared" si="101"/>
        <v>1152</v>
      </c>
      <c r="V219" s="24">
        <f t="shared" si="101"/>
        <v>399.15000000000003</v>
      </c>
      <c r="W219" s="24">
        <f t="shared" si="101"/>
        <v>2643.3</v>
      </c>
      <c r="X219" s="24">
        <f t="shared" si="101"/>
        <v>3240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0.95099999999999996</v>
      </c>
      <c r="C220" s="46">
        <f>C217/C218</f>
        <v>0.97783586308230297</v>
      </c>
      <c r="D220" s="14">
        <f t="shared" si="99"/>
        <v>1.0282185731675111</v>
      </c>
      <c r="E220" s="66">
        <f t="shared" ref="E220:Y220" si="102">E217/E218</f>
        <v>1.3036632728036108</v>
      </c>
      <c r="F220" s="66">
        <f t="shared" si="102"/>
        <v>0.94111495980654869</v>
      </c>
      <c r="G220" s="66">
        <f t="shared" si="102"/>
        <v>1.0086637575043109</v>
      </c>
      <c r="H220" s="66">
        <f t="shared" si="102"/>
        <v>0.79466666666666663</v>
      </c>
      <c r="I220" s="66">
        <f t="shared" si="102"/>
        <v>0.60724983311099412</v>
      </c>
      <c r="J220" s="66">
        <f t="shared" si="102"/>
        <v>1.363642304570017</v>
      </c>
      <c r="K220" s="66">
        <f t="shared" si="102"/>
        <v>0.72424545655121031</v>
      </c>
      <c r="L220" s="66">
        <f t="shared" si="102"/>
        <v>0.83925860899126337</v>
      </c>
      <c r="M220" s="66">
        <f t="shared" si="102"/>
        <v>0.5186882933428183</v>
      </c>
      <c r="N220" s="66">
        <f t="shared" si="102"/>
        <v>1.0487061467649821</v>
      </c>
      <c r="O220" s="66">
        <f t="shared" si="102"/>
        <v>0.72538123347475858</v>
      </c>
      <c r="P220" s="66">
        <f t="shared" si="102"/>
        <v>0.9393115154975733</v>
      </c>
      <c r="Q220" s="66">
        <f t="shared" si="102"/>
        <v>3.1139285714285716</v>
      </c>
      <c r="R220" s="66">
        <f t="shared" si="102"/>
        <v>0.84445292974173836</v>
      </c>
      <c r="S220" s="66">
        <f t="shared" si="102"/>
        <v>0.73925304941022252</v>
      </c>
      <c r="T220" s="66">
        <f t="shared" si="102"/>
        <v>0.8658127165960724</v>
      </c>
      <c r="U220" s="66">
        <f t="shared" si="102"/>
        <v>1.0622445818149628</v>
      </c>
      <c r="V220" s="66">
        <f t="shared" si="102"/>
        <v>0.78331518059521366</v>
      </c>
      <c r="W220" s="66">
        <f t="shared" si="102"/>
        <v>1.0083081570996979</v>
      </c>
      <c r="X220" s="66">
        <f t="shared" si="102"/>
        <v>1.2982329606923908</v>
      </c>
      <c r="Y220" s="66">
        <f t="shared" si="102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297312</v>
      </c>
      <c r="C221" s="25">
        <f>SUM(E221:Y221)</f>
        <v>339192.85</v>
      </c>
      <c r="D221" s="14">
        <f t="shared" si="99"/>
        <v>1.1408649835862661</v>
      </c>
      <c r="E221" s="24">
        <v>570</v>
      </c>
      <c r="F221" s="24">
        <v>9900</v>
      </c>
      <c r="G221" s="24">
        <v>27490</v>
      </c>
      <c r="H221" s="24">
        <v>24268</v>
      </c>
      <c r="I221" s="24">
        <v>10576</v>
      </c>
      <c r="J221" s="24">
        <v>11250</v>
      </c>
      <c r="K221" s="24">
        <v>4754</v>
      </c>
      <c r="L221" s="24">
        <v>17888</v>
      </c>
      <c r="M221" s="24">
        <v>15424</v>
      </c>
      <c r="N221" s="24">
        <v>13500</v>
      </c>
      <c r="O221" s="24">
        <v>9740</v>
      </c>
      <c r="P221" s="24">
        <v>24850</v>
      </c>
      <c r="Q221" s="24">
        <v>2980</v>
      </c>
      <c r="R221" s="24">
        <v>4350</v>
      </c>
      <c r="S221" s="24">
        <v>11300</v>
      </c>
      <c r="T221" s="24">
        <v>52688.85</v>
      </c>
      <c r="U221" s="24">
        <v>5500</v>
      </c>
      <c r="V221" s="24">
        <v>1100</v>
      </c>
      <c r="W221" s="24">
        <v>9891</v>
      </c>
      <c r="X221" s="24">
        <v>60873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9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89193.599999999991</v>
      </c>
      <c r="C223" s="25">
        <f>C221*0.3</f>
        <v>101757.855</v>
      </c>
      <c r="D223" s="14">
        <f t="shared" si="99"/>
        <v>1.1408649835862663</v>
      </c>
      <c r="E223" s="24">
        <f>E221*0.3</f>
        <v>171</v>
      </c>
      <c r="F223" s="24">
        <f t="shared" ref="F223:Y223" si="103">F221*0.3</f>
        <v>2970</v>
      </c>
      <c r="G223" s="24">
        <f t="shared" si="103"/>
        <v>8247</v>
      </c>
      <c r="H223" s="24">
        <f t="shared" si="103"/>
        <v>7280.4</v>
      </c>
      <c r="I223" s="24">
        <f t="shared" si="103"/>
        <v>3172.7999999999997</v>
      </c>
      <c r="J223" s="24">
        <f t="shared" si="103"/>
        <v>3375</v>
      </c>
      <c r="K223" s="24">
        <f t="shared" si="103"/>
        <v>1426.2</v>
      </c>
      <c r="L223" s="24">
        <f t="shared" si="103"/>
        <v>5366.4</v>
      </c>
      <c r="M223" s="24">
        <f t="shared" si="103"/>
        <v>4627.2</v>
      </c>
      <c r="N223" s="24">
        <f t="shared" si="103"/>
        <v>4050</v>
      </c>
      <c r="O223" s="24">
        <f t="shared" si="103"/>
        <v>2922</v>
      </c>
      <c r="P223" s="24">
        <f t="shared" si="103"/>
        <v>7455</v>
      </c>
      <c r="Q223" s="24">
        <f t="shared" si="103"/>
        <v>894</v>
      </c>
      <c r="R223" s="24">
        <f t="shared" si="103"/>
        <v>1305</v>
      </c>
      <c r="S223" s="24">
        <f t="shared" si="103"/>
        <v>3390</v>
      </c>
      <c r="T223" s="24">
        <f t="shared" si="103"/>
        <v>15806.654999999999</v>
      </c>
      <c r="U223" s="24">
        <f t="shared" si="103"/>
        <v>1650</v>
      </c>
      <c r="V223" s="24">
        <f t="shared" si="103"/>
        <v>330</v>
      </c>
      <c r="W223" s="24">
        <f t="shared" si="103"/>
        <v>2967.2999999999997</v>
      </c>
      <c r="X223" s="24">
        <f t="shared" si="103"/>
        <v>18261.899999999998</v>
      </c>
      <c r="Y223" s="24">
        <f t="shared" si="103"/>
        <v>6090</v>
      </c>
    </row>
    <row r="224" spans="1:35" s="56" customFormat="1" ht="30" customHeight="1" collapsed="1" x14ac:dyDescent="0.2">
      <c r="A224" s="12" t="s">
        <v>133</v>
      </c>
      <c r="B224" s="8">
        <v>1.0389999999999999</v>
      </c>
      <c r="C224" s="8">
        <f>C221/C222</f>
        <v>1.1249207365202336</v>
      </c>
      <c r="D224" s="14">
        <f t="shared" si="99"/>
        <v>1.0826956078154319</v>
      </c>
      <c r="E224" s="159">
        <f t="shared" ref="E224:Y224" si="104">E221/E222</f>
        <v>0.78512396694214881</v>
      </c>
      <c r="F224" s="159">
        <f t="shared" si="104"/>
        <v>1.198112065835653</v>
      </c>
      <c r="G224" s="159">
        <f t="shared" si="104"/>
        <v>1.0301281570861125</v>
      </c>
      <c r="H224" s="87">
        <f t="shared" si="104"/>
        <v>1.2621177449552736</v>
      </c>
      <c r="I224" s="87">
        <f t="shared" si="104"/>
        <v>1.1627088830255057</v>
      </c>
      <c r="J224" s="87">
        <f t="shared" si="104"/>
        <v>0.93742188150987416</v>
      </c>
      <c r="K224" s="87">
        <f t="shared" si="104"/>
        <v>1.3582857142857143</v>
      </c>
      <c r="L224" s="87">
        <f t="shared" si="104"/>
        <v>0.94570446735395186</v>
      </c>
      <c r="M224" s="87">
        <f t="shared" si="104"/>
        <v>1.115176053792206</v>
      </c>
      <c r="N224" s="87">
        <f t="shared" si="104"/>
        <v>0.94465047932265067</v>
      </c>
      <c r="O224" s="87">
        <f t="shared" si="104"/>
        <v>1.2873380914618029</v>
      </c>
      <c r="P224" s="87">
        <f t="shared" si="104"/>
        <v>1.6408055463849456</v>
      </c>
      <c r="Q224" s="87">
        <f t="shared" si="104"/>
        <v>0.9057750759878419</v>
      </c>
      <c r="R224" s="87">
        <f t="shared" si="104"/>
        <v>1.1615487316421895</v>
      </c>
      <c r="S224" s="87">
        <f t="shared" si="104"/>
        <v>1.0796866042423083</v>
      </c>
      <c r="T224" s="87">
        <f t="shared" si="104"/>
        <v>0.88056906492855347</v>
      </c>
      <c r="U224" s="87">
        <f t="shared" si="104"/>
        <v>1.3313967562333575</v>
      </c>
      <c r="V224" s="87">
        <f t="shared" si="104"/>
        <v>1.9434628975265018</v>
      </c>
      <c r="W224" s="87">
        <f t="shared" si="104"/>
        <v>1.3315831987075928</v>
      </c>
      <c r="X224" s="87">
        <f t="shared" si="104"/>
        <v>1.4284406898979232</v>
      </c>
      <c r="Y224" s="87">
        <f t="shared" si="104"/>
        <v>1.0048510048510049</v>
      </c>
    </row>
    <row r="225" spans="1:25" s="110" customFormat="1" ht="30" customHeight="1" outlineLevel="1" x14ac:dyDescent="0.2">
      <c r="A225" s="49" t="s">
        <v>135</v>
      </c>
      <c r="B225" s="22">
        <v>184420</v>
      </c>
      <c r="C225" s="25">
        <f>SUM(E225:Y225)</f>
        <v>246806.9</v>
      </c>
      <c r="D225" s="8">
        <f t="shared" si="99"/>
        <v>1.3382870621407656</v>
      </c>
      <c r="E225" s="158"/>
      <c r="F225" s="156">
        <v>7300</v>
      </c>
      <c r="G225" s="158">
        <v>34430</v>
      </c>
      <c r="H225" s="156">
        <v>15444</v>
      </c>
      <c r="I225" s="156">
        <v>8632</v>
      </c>
      <c r="J225" s="156">
        <v>2300</v>
      </c>
      <c r="K225" s="156">
        <v>3000</v>
      </c>
      <c r="L225" s="158">
        <v>16700</v>
      </c>
      <c r="M225" s="156">
        <v>10834</v>
      </c>
      <c r="N225" s="24">
        <v>11300</v>
      </c>
      <c r="O225" s="158">
        <v>11700</v>
      </c>
      <c r="P225" s="158">
        <v>14900</v>
      </c>
      <c r="Q225" s="157">
        <f>1336+500</f>
        <v>1836</v>
      </c>
      <c r="R225" s="157">
        <v>4000</v>
      </c>
      <c r="S225" s="157">
        <v>5700</v>
      </c>
      <c r="T225" s="156">
        <v>54127.9</v>
      </c>
      <c r="U225" s="156">
        <v>4400</v>
      </c>
      <c r="V225" s="157"/>
      <c r="W225" s="158">
        <v>9923</v>
      </c>
      <c r="X225" s="156">
        <v>19907</v>
      </c>
      <c r="Y225" s="158">
        <v>10373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9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46893.311000000002</v>
      </c>
      <c r="D227" s="8">
        <f t="shared" si="99"/>
        <v>55.233581861012958</v>
      </c>
      <c r="E227" s="158"/>
      <c r="F227" s="158">
        <f t="shared" ref="F227:Y227" si="105">F225*0.19</f>
        <v>1387</v>
      </c>
      <c r="G227" s="158">
        <f t="shared" si="105"/>
        <v>6541.7</v>
      </c>
      <c r="H227" s="158">
        <f t="shared" si="105"/>
        <v>2934.36</v>
      </c>
      <c r="I227" s="158">
        <f t="shared" si="105"/>
        <v>1640.08</v>
      </c>
      <c r="J227" s="158">
        <f t="shared" si="105"/>
        <v>437</v>
      </c>
      <c r="K227" s="158">
        <f t="shared" si="105"/>
        <v>570</v>
      </c>
      <c r="L227" s="158">
        <f t="shared" si="105"/>
        <v>3173</v>
      </c>
      <c r="M227" s="158">
        <f t="shared" si="105"/>
        <v>2058.46</v>
      </c>
      <c r="N227" s="158">
        <f t="shared" si="105"/>
        <v>2147</v>
      </c>
      <c r="O227" s="158">
        <f t="shared" si="105"/>
        <v>2223</v>
      </c>
      <c r="P227" s="158">
        <f t="shared" si="105"/>
        <v>2831</v>
      </c>
      <c r="Q227" s="158">
        <f t="shared" si="105"/>
        <v>348.84000000000003</v>
      </c>
      <c r="R227" s="158">
        <f t="shared" si="105"/>
        <v>760</v>
      </c>
      <c r="S227" s="158">
        <f t="shared" si="105"/>
        <v>1083</v>
      </c>
      <c r="T227" s="158">
        <f t="shared" si="105"/>
        <v>10284.301000000001</v>
      </c>
      <c r="U227" s="158">
        <f t="shared" si="105"/>
        <v>836</v>
      </c>
      <c r="V227" s="158"/>
      <c r="W227" s="158">
        <f t="shared" si="105"/>
        <v>1885.3700000000001</v>
      </c>
      <c r="X227" s="158">
        <f t="shared" si="105"/>
        <v>3782.33</v>
      </c>
      <c r="Y227" s="158">
        <f t="shared" si="105"/>
        <v>1970.8700000000001</v>
      </c>
    </row>
    <row r="228" spans="1:25" s="56" customFormat="1" ht="30" customHeight="1" collapsed="1" x14ac:dyDescent="0.2">
      <c r="A228" s="12" t="s">
        <v>137</v>
      </c>
      <c r="B228" s="8">
        <v>0.69599999999999995</v>
      </c>
      <c r="C228" s="8">
        <f>C225/C226</f>
        <v>0.92139915851878396</v>
      </c>
      <c r="D228" s="8">
        <f>C228/B228</f>
        <v>1.323849365687908</v>
      </c>
      <c r="E228" s="159"/>
      <c r="F228" s="159">
        <f t="shared" ref="F228" si="106">F225/F226</f>
        <v>0.79512035725955776</v>
      </c>
      <c r="G228" s="159">
        <f>G225/G226</f>
        <v>0.99886854855087182</v>
      </c>
      <c r="H228" s="159">
        <f>H225/H226</f>
        <v>0.61529880478087651</v>
      </c>
      <c r="I228" s="159">
        <f t="shared" ref="I228:Y228" si="107">I225/I226</f>
        <v>1.2336715735315136</v>
      </c>
      <c r="J228" s="159">
        <f t="shared" si="107"/>
        <v>1.7530487804878048</v>
      </c>
      <c r="K228" s="159">
        <f t="shared" si="107"/>
        <v>0.81037277147487841</v>
      </c>
      <c r="L228" s="159">
        <f>L225/L226</f>
        <v>0.73480881770581252</v>
      </c>
      <c r="M228" s="159">
        <f t="shared" si="107"/>
        <v>2.2324335462600455</v>
      </c>
      <c r="N228" s="159">
        <f t="shared" si="107"/>
        <v>1.2424409015942826</v>
      </c>
      <c r="O228" s="159">
        <f t="shared" si="107"/>
        <v>1.2177352206494587</v>
      </c>
      <c r="P228" s="159">
        <f t="shared" si="107"/>
        <v>0.956661316211878</v>
      </c>
      <c r="Q228" s="159">
        <f t="shared" si="107"/>
        <v>0.25517720639332869</v>
      </c>
      <c r="R228" s="159">
        <f t="shared" si="107"/>
        <v>2.2727272727272729</v>
      </c>
      <c r="S228" s="159">
        <f t="shared" si="107"/>
        <v>0.94183740912095171</v>
      </c>
      <c r="T228" s="159">
        <f t="shared" si="107"/>
        <v>0.93046430474618813</v>
      </c>
      <c r="U228" s="159">
        <f t="shared" si="107"/>
        <v>1.0223048327137547</v>
      </c>
      <c r="V228" s="159"/>
      <c r="W228" s="159">
        <f t="shared" si="107"/>
        <v>1.0481673180521813</v>
      </c>
      <c r="X228" s="159">
        <f t="shared" si="107"/>
        <v>0.89958877491075062</v>
      </c>
      <c r="Y228" s="159">
        <f t="shared" si="107"/>
        <v>0.64181413191436698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8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8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8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195136.511</v>
      </c>
      <c r="D234" s="8">
        <f t="shared" si="108"/>
        <v>1.4663855205028993</v>
      </c>
      <c r="E234" s="158">
        <f>E232+E230+E227+E223+E219</f>
        <v>1661.4</v>
      </c>
      <c r="F234" s="158">
        <f>F232+F230+F227+F223+F219</f>
        <v>5653</v>
      </c>
      <c r="G234" s="158">
        <f t="shared" ref="G234:Y234" si="109">G232+G230+G227+G223+G219</f>
        <v>20643.2</v>
      </c>
      <c r="H234" s="158">
        <f>H232+H230+H227+H223+H219</f>
        <v>13433.16</v>
      </c>
      <c r="I234" s="158">
        <f t="shared" si="109"/>
        <v>6639.8799999999992</v>
      </c>
      <c r="J234" s="158">
        <f t="shared" si="109"/>
        <v>6629</v>
      </c>
      <c r="K234" s="158">
        <f t="shared" si="109"/>
        <v>3850.2</v>
      </c>
      <c r="L234" s="158">
        <f t="shared" si="109"/>
        <v>11418.95</v>
      </c>
      <c r="M234" s="158">
        <f t="shared" si="109"/>
        <v>7856.11</v>
      </c>
      <c r="N234" s="158">
        <f t="shared" si="109"/>
        <v>8159</v>
      </c>
      <c r="O234" s="158">
        <f>O232+O230+O227+O223+O219</f>
        <v>6164.25</v>
      </c>
      <c r="P234" s="155">
        <f t="shared" si="109"/>
        <v>12473.75</v>
      </c>
      <c r="Q234" s="158">
        <f t="shared" si="109"/>
        <v>5166.3900000000003</v>
      </c>
      <c r="R234" s="158">
        <f t="shared" si="109"/>
        <v>3281.3500000000004</v>
      </c>
      <c r="S234" s="158">
        <f t="shared" si="109"/>
        <v>6083.55</v>
      </c>
      <c r="T234" s="158">
        <f t="shared" si="109"/>
        <v>27386.100999999999</v>
      </c>
      <c r="U234" s="158">
        <f t="shared" si="109"/>
        <v>3638</v>
      </c>
      <c r="V234" s="158">
        <f t="shared" si="109"/>
        <v>729.15000000000009</v>
      </c>
      <c r="W234" s="158">
        <f t="shared" si="109"/>
        <v>7495.97</v>
      </c>
      <c r="X234" s="158">
        <f t="shared" si="109"/>
        <v>25284.229999999996</v>
      </c>
      <c r="Y234" s="158">
        <f t="shared" si="109"/>
        <v>11489.869999999999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24.5</v>
      </c>
      <c r="C236" s="47">
        <f>C234/C235*10</f>
        <v>26.490078057124244</v>
      </c>
      <c r="D236" s="8">
        <f>C236/B236</f>
        <v>1.0812276758009896</v>
      </c>
      <c r="E236" s="154">
        <f>E234/E235*10</f>
        <v>24.414401175606173</v>
      </c>
      <c r="F236" s="154">
        <f>F234/F235*10</f>
        <v>26.682715000472012</v>
      </c>
      <c r="G236" s="154">
        <f t="shared" ref="G236:X236" si="110">G234/G235*10</f>
        <v>31.973731084367209</v>
      </c>
      <c r="H236" s="154">
        <f>H234/H235*10</f>
        <v>18.257529629226919</v>
      </c>
      <c r="I236" s="154">
        <f t="shared" si="110"/>
        <v>24.958201774169293</v>
      </c>
      <c r="J236" s="154">
        <f t="shared" si="110"/>
        <v>23.58571123603501</v>
      </c>
      <c r="K236" s="154">
        <f>K234/K235*10</f>
        <v>30.742574257425737</v>
      </c>
      <c r="L236" s="154">
        <f>L234/L235*10</f>
        <v>18.171467218332275</v>
      </c>
      <c r="M236" s="154">
        <f>M234/M235*10</f>
        <v>25.578270495539492</v>
      </c>
      <c r="N236" s="154">
        <f t="shared" si="110"/>
        <v>27.212994463344671</v>
      </c>
      <c r="O236" s="154">
        <f>O234/O235*10</f>
        <v>30.796612709832132</v>
      </c>
      <c r="P236" s="154">
        <f t="shared" si="110"/>
        <v>33.547818837071702</v>
      </c>
      <c r="Q236" s="154">
        <f t="shared" si="110"/>
        <v>24.411217161217159</v>
      </c>
      <c r="R236" s="154">
        <f>R234/R235*10</f>
        <v>22.780824770896974</v>
      </c>
      <c r="S236" s="154">
        <f t="shared" si="110"/>
        <v>28.482372770260778</v>
      </c>
      <c r="T236" s="154">
        <f t="shared" si="110"/>
        <v>28.834759307614554</v>
      </c>
      <c r="U236" s="154">
        <f t="shared" si="110"/>
        <v>27.0041567695962</v>
      </c>
      <c r="V236" s="154">
        <f t="shared" si="110"/>
        <v>24.683480027081931</v>
      </c>
      <c r="W236" s="154">
        <f t="shared" si="110"/>
        <v>34.31278037169276</v>
      </c>
      <c r="X236" s="154">
        <f t="shared" si="110"/>
        <v>31.738191175547602</v>
      </c>
      <c r="Y236" s="154">
        <f>Y234/Y235*10</f>
        <v>21.801582482638228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91"/>
      <c r="B246" s="191"/>
      <c r="C246" s="191"/>
      <c r="D246" s="191"/>
      <c r="E246" s="191"/>
      <c r="F246" s="191"/>
      <c r="G246" s="191"/>
      <c r="H246" s="191"/>
      <c r="I246" s="191"/>
      <c r="J246" s="191"/>
      <c r="K246" s="191"/>
      <c r="L246" s="191"/>
      <c r="M246" s="191"/>
      <c r="N246" s="191"/>
      <c r="O246" s="191"/>
      <c r="P246" s="191"/>
      <c r="Q246" s="191"/>
      <c r="R246" s="191"/>
      <c r="S246" s="191"/>
      <c r="T246" s="191"/>
      <c r="U246" s="191"/>
      <c r="V246" s="191"/>
      <c r="W246" s="191"/>
      <c r="X246" s="191"/>
      <c r="Y246" s="191"/>
    </row>
    <row r="247" spans="1:25" ht="20.25" hidden="1" customHeight="1" x14ac:dyDescent="0.25">
      <c r="A247" s="189"/>
      <c r="B247" s="190"/>
      <c r="C247" s="190"/>
      <c r="D247" s="190"/>
      <c r="E247" s="190"/>
      <c r="F247" s="190"/>
      <c r="G247" s="190"/>
      <c r="H247" s="190"/>
      <c r="I247" s="190"/>
      <c r="J247" s="190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28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2023-10-03T10:37:33Z</cp:lastPrinted>
  <dcterms:created xsi:type="dcterms:W3CDTF">2017-06-08T05:54:08Z</dcterms:created>
  <dcterms:modified xsi:type="dcterms:W3CDTF">2023-10-03T11:07:55Z</dcterms:modified>
</cp:coreProperties>
</file>