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<sst xmlns="http://schemas.openxmlformats.org/spreadsheetml/2006/main" count="430" uniqueCount="338">
  <si>
    <t>Количество мероприятий по развитию поскового движения, единиц</t>
  </si>
  <si>
    <t>Количество пострадавших на производстве на 1 тыс. работающих, чел.</t>
  </si>
  <si>
    <t>Доля обученных по охране труда в расчете на 100 работающих, %</t>
  </si>
  <si>
    <t>ликвидации пожара, мин</t>
  </si>
  <si>
    <t>Улучшение показателей оперативного реагирования на пожары и чрезвычайные ситуации, в том числе сокращение среднего времени: прибытия пожарного подразделения к месту пожара, мин</t>
  </si>
  <si>
    <t>Улучшение показателей оперативного реагирования на чрезвычайные ситуации, в том числе сокращение среднего времени:                  организации выезда дежурной смены на чрезвычайные ситуации, мин.</t>
  </si>
  <si>
    <t>прибытия дежурной смены спасателей к месту чрезвычайных ситуаций, мин</t>
  </si>
  <si>
    <t>локализации чрезвычайных ситуаций, мин</t>
  </si>
  <si>
    <t>ликвидации последствий чрезвычайных ситуаций, мин</t>
  </si>
  <si>
    <t>Уровень раскрытия преступлений, совершенных на улицах, %</t>
  </si>
  <si>
    <t>Доля детей, охваченных образовательными программами дополнительного образования детей, в общей численности детей и молодежи, %</t>
  </si>
  <si>
    <t>Доля безработных граждан из числа молодежи в возрасте от 16 до 29 лет в общей численности безработных граждан, зарегистрированных в органах службы занятости, %</t>
  </si>
  <si>
    <t>Удельный вес населения Алатырского района, систематически занимающегося физической культурой и спортом, %</t>
  </si>
  <si>
    <t>Сравнение среднего значения достижения цели со средним значением достижения задач Программы</t>
  </si>
  <si>
    <t>Производство зерновых и зернобобовых, тыс.тонн</t>
  </si>
  <si>
    <t>Производство картофеля,тыс.тонн</t>
  </si>
  <si>
    <t>Производсттво  овощей,тыс.тонн</t>
  </si>
  <si>
    <t>Рентабельность сельскохозяйственных организаций</t>
  </si>
  <si>
    <t>13.</t>
  </si>
  <si>
    <t xml:space="preserve">Развитие  физической культуры и спорта </t>
  </si>
  <si>
    <t>Доля учащихся общеобразовательных учреждений, систематически занимающихся физической культурой  и спортам%</t>
  </si>
  <si>
    <t>Доля граждан,выполнивших нормативы ВФСК ГТО, в общей численности населения,принявшего участие в сдаче нормативов ВФСК ГТО,%</t>
  </si>
  <si>
    <t>Доля населения,систематически занимающегося физической культурой и спортом</t>
  </si>
  <si>
    <t>Численность спорсменов Алатырского района,направленных для повышения спортивного мастерства в республиканские училища олимпийского резерва ,человек</t>
  </si>
  <si>
    <t xml:space="preserve">Развитие образования </t>
  </si>
  <si>
    <t>Развитие земельных и имущественных отношений</t>
  </si>
  <si>
    <t>Доля муниципального имущества,вовлеченного  в хозяйственный оборот</t>
  </si>
  <si>
    <t>Отношение суммы дивидентов по пакетам акций хозяйствующих объектов,находящихся в муниципальной собственности,фактически поступившей в бюджет в соответствии с решениями собраний акционеров</t>
  </si>
  <si>
    <t>Доля площади земельных участков,находящихся в муниципальной собственности,предоставленных в постоянное пользование,безвозмездное пользование,аренду и переданных в собственность, в общей площади земельных участков ,изъятых из оборота и ограниченных в обороте,%</t>
  </si>
  <si>
    <t>Уровень актуализации ррестра муниципального имущества (нарастающим итогом) %</t>
  </si>
  <si>
    <t>Доля площади земельных участков,в отношении которых зарегистрировано  проаво собственности,в общей площади земельных участков,подлежащих регистрации в муницип.собственность(нарастающим итогм)</t>
  </si>
  <si>
    <t>Количество муниципальных унитарных предприятий,основанных на праве хоз.ведения,единий</t>
  </si>
  <si>
    <t>Доля объектов недвижимого имущества казны ,реализованных с применением процедуры электрон.торгов ,в общем объеме объектов недвиж.им-ва,реализованных на конкурентных торгах в соответствии с прогнозным планом приватизации муниц.им-ва в отч.году,%</t>
  </si>
  <si>
    <t>Обеспечение контроля за эффективным использованием и сохранностью муниц.им-ва</t>
  </si>
  <si>
    <t>Доля объектов недвижимого имущества  ,в отношении котроых устранены нарушения,выявленные по результатам проведения проверок муниц.учр-нийв частиэффект.исп. таких объектов,в общем количестве выявленных неэффективно используемых объектов,находящихся в оперативном управлении муниц.учреждений,%</t>
  </si>
  <si>
    <t>Доля неучтенных объектов недвижимого имущества,выявленных по результатам проведения проверок муниципальных учреждений,право на которые зарегистрировано,в общем количестве выявленных не учтенных муниц.учреждениями объектов недвижимого имущества,%</t>
  </si>
  <si>
    <t>Доля договоров аренды объектов недвижимого имущества с просроченной более чем на 3 месяца задолженностью со стороны арендатора,по которым не поданы заявления о взыскании задолженности в судебном порядке,в общем количестве таких договоров</t>
  </si>
  <si>
    <t>6.</t>
  </si>
  <si>
    <t>7.</t>
  </si>
  <si>
    <t>8.</t>
  </si>
  <si>
    <t>9.</t>
  </si>
  <si>
    <t>№№ п/п</t>
  </si>
  <si>
    <t>план</t>
  </si>
  <si>
    <t>факт</t>
  </si>
  <si>
    <t>Фактическое достижение  задачи Программы, %</t>
  </si>
  <si>
    <t>1.</t>
  </si>
  <si>
    <t>2.</t>
  </si>
  <si>
    <t>3.</t>
  </si>
  <si>
    <t>4.</t>
  </si>
  <si>
    <t>5.</t>
  </si>
  <si>
    <t>Эффективность использования бюджетных и внебюджетных средств, %</t>
  </si>
  <si>
    <t xml:space="preserve">Развитие потенциала муниципального управления </t>
  </si>
  <si>
    <t>более 10% - показатели задач не способствуют достижению цели</t>
  </si>
  <si>
    <t>менее 10% - показатели задач способствуют достижению цели</t>
  </si>
  <si>
    <t>Степень достижения цели МП</t>
  </si>
  <si>
    <t>Степень достижения задач МП</t>
  </si>
  <si>
    <t>Приложение 1</t>
  </si>
  <si>
    <t>Протяженность муниципальных автомобильных дорог общего пользования с твердым покрытием, км</t>
  </si>
  <si>
    <t>Протяженность муниципальных автомобильных дорог, соответствующих нормативным требованиям, км</t>
  </si>
  <si>
    <t>Доля протяженности муниципальных автомобильных дорог, соответствующих нормативным требованиям, %</t>
  </si>
  <si>
    <t>Ремонт и капитальный ремонт муниципальных автомобильных дорог общего пользования, кв.м</t>
  </si>
  <si>
    <t>Ремонт и капитальный ремонт дворовых территорий и проездов к дворовым территориям многоквартирных домов, кв.м</t>
  </si>
  <si>
    <t>Уровень удовлетворенности населения качеством предоставления муниципальных услуг в сфере культуры, %</t>
  </si>
  <si>
    <t>Прирост  посещений общедоступных библиотек ,а также культурно-массовых мероприятий,проводимых в библиотеках, %</t>
  </si>
  <si>
    <t>Количество  посещений  общедоступных библиотек (на 1 жителя в год), единиц</t>
  </si>
  <si>
    <t>Доля  муниципальных домов культуры,оснащенных современным оборудованием</t>
  </si>
  <si>
    <t>Доля  принятых в муниципальные архивы документов организаций источников комплектования в общем объеме документации,подлежащий приему,%</t>
  </si>
  <si>
    <t xml:space="preserve">Управление общественными финансами и муниципальным долгом </t>
  </si>
  <si>
    <t>Доля  детей, привлекающих к участию в творческих  мероприятиях ,в общем  числе детей, %</t>
  </si>
  <si>
    <t>Количесиво экземпляров новых поступлений в библиотечные фонды общедоступных библиотек на 1 тыс.человек населения</t>
  </si>
  <si>
    <t xml:space="preserve">Охват детей,проживающих в сельской местности, дополнительным образованием,  % </t>
  </si>
  <si>
    <t>Доля граждан,положительно оценивающих состояние межнациональных  отношений в Алатырском районе,%</t>
  </si>
  <si>
    <t>Готовность систем оповещения  населения  об опасностях,возникших при чрезвычайных ситуациях, %</t>
  </si>
  <si>
    <t>Снижение количества чрезвычайных ситуаций,пожаров ,происшествий на водных объектах, единиц</t>
  </si>
  <si>
    <t>Снижение количества населения,погибшего пр ЧС,пожарах,происшествиях на водных объектах,человек</t>
  </si>
  <si>
    <t>Количество зарегистрированных пожаров , единиц</t>
  </si>
  <si>
    <t>Количество  погибших на  пожарах , единиц</t>
  </si>
  <si>
    <t>Количество   травмированных на  пожарах , единиц</t>
  </si>
  <si>
    <t>ликвидация открытого горения, мин</t>
  </si>
  <si>
    <t>Доля руководящего составаи должностных лиц,прошедших подготовку по вопросам гражданской обороны,защиты от ЧС и террористических актов</t>
  </si>
  <si>
    <t>Повышение уровня готовности защитных сооружений гражданской обороны к использованию по предназначению,%</t>
  </si>
  <si>
    <t>Доля населения ,имеющего доступ к получению сигналов оповещения и экстренной информации, %</t>
  </si>
  <si>
    <t>Доля граждан ,положительно оценивающих состочние межнациональных отношений,в общей численности населения (по данным социологических исследований"</t>
  </si>
  <si>
    <t>Количество материалов антитеррористической и антиэкстримистской направленности в районных средствах массовой информации</t>
  </si>
  <si>
    <t xml:space="preserve">Охват опасных объектов,грузов,опасных  природных  объектов,процессов и явлений системами мониторинга,% </t>
  </si>
  <si>
    <t>Сокращение среднего времени комплексного реагирования экстренных оперативных служб на обращения граждан по номеру 112  на территории района по сравнению с 2017годом,%</t>
  </si>
  <si>
    <t>Количество благоустроенных общественных территорий</t>
  </si>
  <si>
    <t>Доля граждан,имеющих доступ к получению государственных и муниципальных услуг по принципу "одного окна" по месту пребывания,в том числе в мнофункциональных центрах предоставления государственных и муниципальных услуг</t>
  </si>
  <si>
    <t>Оборот розничной торговли на душу населения,тыс.рублей</t>
  </si>
  <si>
    <t>Создание новых рабочих мест на объектах потребительского рынка,единиц единиц</t>
  </si>
  <si>
    <t>Количество  обращений населения по вопросам нарушения прав потребителей, единиц</t>
  </si>
  <si>
    <t>Доля отреставрированных объектов культурного наследия (памятников истории и культуры) в общем количестве объектов, нуждающихся в реставрации, %</t>
  </si>
  <si>
    <t xml:space="preserve">Развитие потенциала природно-сырьевых ресурсов и повышение экологической безопасности </t>
  </si>
  <si>
    <t xml:space="preserve">Содействие занятости населения </t>
  </si>
  <si>
    <t xml:space="preserve">Обеспечение общественного  порядка и противодействие преступности </t>
  </si>
  <si>
    <t>Доля преступлений,совершенных на улицах,в общем числе зарегистрированных преступлений,%</t>
  </si>
  <si>
    <t>Распространенность преступлений в сфере незаконного оборота наркотиков,преступлений на 10тыс.населения</t>
  </si>
  <si>
    <t>Число несовершеннолетних,совершивших преступления,в расчете на 1 тыс.несовершеннолетних в возрасте от 14 до 18 лет</t>
  </si>
  <si>
    <t>Доля преступлений,совершенных лицами,ранее их совершившими,в общем числе раскрытых преступлений,%</t>
  </si>
  <si>
    <t>Доля преступлений,совершенных лицами в состоянии алкогольного опъянения,в общем числе раскрытых преступлений,%</t>
  </si>
  <si>
    <t>Доля  расследованных преступлений,превентивной направленности в общем массиве расследованных преступлений,%</t>
  </si>
  <si>
    <t>Удельный вес несовершеннолетних лиц в общем числе лиц,привлеченных к уголовной ответственности за совершение наркопреступлений,%</t>
  </si>
  <si>
    <t>Модернизация и развитие сферы жилищно-коммунального хозяйства</t>
  </si>
  <si>
    <t>Доля государственных и муниципальных услуг,которые население может получать в электронном виде,%</t>
  </si>
  <si>
    <t>Доля граждан ,использующих механизм получения государственных (муниципальных услуг)в электронной форме,%</t>
  </si>
  <si>
    <t>Число домашних хозяйств,имеющих широкополосный доступ с информационно-телекоммуникационной сети"Интернет",в расчете на 100домашних хозяйств,%</t>
  </si>
  <si>
    <t>Доля электоронного документооборота между органами гос.власти и органами местного самоуправления в общем объеме документооборота,%</t>
  </si>
  <si>
    <t xml:space="preserve">Срок простоя государственных информационных систем в результате инциндентов информационной безопасности,часов </t>
  </si>
  <si>
    <t>Доля преступлений,совершенных несовершеннолетними,в общем числе преступлений,%</t>
  </si>
  <si>
    <t>Индекс производства продукции сельского хозяйства в хозяйствах всех категорий (в сопоставимых ценах), % к предыдущему году</t>
  </si>
  <si>
    <t>Индекс производства продукции растениеводства (в сопоставимых ценах), % к предыдущему году</t>
  </si>
  <si>
    <t>Индекс производства продукции животноводства (в сопоставимых ценах), % к предыдущему году</t>
  </si>
  <si>
    <t>11.</t>
  </si>
  <si>
    <t>Доля лиц с ограниченными возможностями здоровья, систематически занимающихся физической культурой и спортом в общей численности данной категории, %</t>
  </si>
  <si>
    <t>Доля обучающихся, занимающихся в спортивной школе, %</t>
  </si>
  <si>
    <t>Количество подготовленных спортсменов I спортивного разряда и КМС, чел.</t>
  </si>
  <si>
    <t>Удельный вес спортсменов массовых разрядов в общей численности обучающихся в спортивной школе, %</t>
  </si>
  <si>
    <t>12.</t>
  </si>
  <si>
    <t>Производство скота и птицы на убой в хозяйствах всех категорий (в живом весе), тыс.т</t>
  </si>
  <si>
    <t>Производство молока в хозяйствах всех категорий, тыс.т</t>
  </si>
  <si>
    <t>10.</t>
  </si>
  <si>
    <t>Доля стоимости государственных (муниципальных) контрактов, заключенных по итогам проведения конкурентных способов определения поставщиков,в общем объеме муниципального заказа, %</t>
  </si>
  <si>
    <t>Численность занятых в сфере малого и среднего предпринимательства,  включая индивидуальных предпринимателей</t>
  </si>
  <si>
    <t>Среднемесячная номинальная начисленная заработная плата одного работника на малых предприятиях, рублей</t>
  </si>
  <si>
    <t>Уровень удовлетворенности граждан качеством предоставления государственных и муниципальных услуг</t>
  </si>
  <si>
    <t>Выполнение планов ветеринарно-профилактических противоэпизотических мероприятий, %</t>
  </si>
  <si>
    <t>Исполнение заказ-нарядов на выполнение работ по отлову безнадзорных животных</t>
  </si>
  <si>
    <t>свыше 10% - показатели задач не способствуют достижению цели</t>
  </si>
  <si>
    <t>Объем  жилищного строительства,тыс.кв.м</t>
  </si>
  <si>
    <t>Количество молодых семей получивших  свидетельства о праве на получение социальной выплаты ,семей</t>
  </si>
  <si>
    <t>Доля учащихся муниципальных общеобразовательных организаций, обеспеченных горячим питанием</t>
  </si>
  <si>
    <t xml:space="preserve">Доля осужденных к исправительным работам,охваченным трудом .в общем количестве лиц,осужденных к уголовным наказаниям,не связанным с лишением свободы,обратившихся в органы службы занятости </t>
  </si>
  <si>
    <t>Удельный вес наркопреступлений в общем количестве зарегтстрированных преступных деяний, %</t>
  </si>
  <si>
    <t>Доля граждан, получивших социальные меры поддержки от общего количества граждан,имеющих право на их предоставление,%</t>
  </si>
  <si>
    <t>Количество мероприятий (рабочих встреч,круглых столов), проведенных  с представителями общественных объединений,конфессий,диаспор с целью пропаганды недопустимости  межнациональных  и межконфессионнальных конфликтов,единиц</t>
  </si>
  <si>
    <t>Вовлечение отходов в хозяйственный оборот в качестве дополнительных источников сырья, %</t>
  </si>
  <si>
    <t>сбор ртутьсодержащих отходов и отработанных источников малого тока(батареек), %</t>
  </si>
  <si>
    <t>Доля трудоустроенных лиц,освободившихся  из мест лишения свободы,обратившихся в центры занятости населения,в общем количестве лиц,освободившихся из мест лишения свободы и обратившихся в органы службы занятости,%</t>
  </si>
  <si>
    <t>Темп роста объема инвестиций в основной капитал за счет всех источников финанстирования, %</t>
  </si>
  <si>
    <t>Количество заключенных соглашений о сотрудничестве с инвесторами</t>
  </si>
  <si>
    <t>Доля нормативных правовых актов Алатырского района,устанавливающих новые НПА для субъектов МСП, %</t>
  </si>
  <si>
    <t>Площадь земельного участка, на котором проведены работы ро уничтожению борщевика Сосновского</t>
  </si>
  <si>
    <t>Вовлечение в оборот земель сельскохозяйственного назначения, тыс.га</t>
  </si>
  <si>
    <t>Получение достоверных и актуальных сведений о количественных характеристиках и границах земель с/х назначения в отношении 100%  земель  с/х , включая количественные и качественные характеристики с/х угодий, вовлекаемая в оборот</t>
  </si>
  <si>
    <t>Расчет эффективности муниципальных программ Алатырского района за 2023 год</t>
  </si>
  <si>
    <t>Целевые индикаторы на 01.01.2023 г.</t>
  </si>
  <si>
    <t xml:space="preserve"> Объемы финансирования на 01.01.2024 г., тыс. рублей</t>
  </si>
  <si>
    <t>Бюджетная эффективность закупок товаров,работ,услуг для обеспечения муниципальных нужд Алатырского МО</t>
  </si>
  <si>
    <t>Наименование муниципальных программ                     Алатырскогомуниципального округа,                                                                  целевых индикаторов МП</t>
  </si>
  <si>
    <t>Среднемесячная номинальная начисленная заработная плата работников в экономике Алатырского МО , рублей</t>
  </si>
  <si>
    <t>Доля граждан, удовлетворенных уровнем социально-экономического развития Алатырского МО</t>
  </si>
  <si>
    <t>Прирост количества субъектов малого и среднего предпринимательства,осуществляющих деятельность на территории  Алатырского МО %</t>
  </si>
  <si>
    <t xml:space="preserve">Доля расходов консолидированного бюджета Алатырского МО  на охрану окружающей среды в общем объеме средств, поступивших в бюджет Алатырского МО в виде платы за негативное воздействие на окружающую среду, денежных взысканий, % </t>
  </si>
  <si>
    <t>экологическое просвещение населения, ед.</t>
  </si>
  <si>
    <t>Увеличение площади зеленых насаждений общего пользования в сельских поселениях, тыс.кв.м.</t>
  </si>
  <si>
    <t>ликвидация несанкционных мест размещения твердых коммунальных отходов, %</t>
  </si>
  <si>
    <t>селективный сбор ТКО;%</t>
  </si>
  <si>
    <t>Повышение безопасности жизнедеятельности населения и территорий Алатырского муниципального округа</t>
  </si>
  <si>
    <t>Уровень регистрируемой безработицы  в среднем за год</t>
  </si>
  <si>
    <t>Коэффициент напряженности на рынке труда в среднем за год</t>
  </si>
  <si>
    <t xml:space="preserve">Удельный вес работников , занятых во вредных и опасных условиях труда, в общей численности работников </t>
  </si>
  <si>
    <t>Численность безработных граждан, зарегистрированных в органах службы занятости(на конец года)</t>
  </si>
  <si>
    <t xml:space="preserve">Удельный вес трудоспособных граждан,обратившихся за содействием в поиске работы в органы службы занятости </t>
  </si>
  <si>
    <t>Удельный вес граждан , получивших государственную услугу  по профессиональной ориентации, в  численности граждан, обратившихся в органы службы занятости в целях поиска подходящей работы</t>
  </si>
  <si>
    <t>Удельный вес трудоспособных инвалидов, обратившихся за содействием в поиске подходящей работы в органы службы занятости населения , получивших государственную услугу  по профессиональной ориентации</t>
  </si>
  <si>
    <t>Численность пострадавщих в результате несчастных случаев на производстве со смертельным исходом в расчете на 1 тыс.работающих</t>
  </si>
  <si>
    <t>Количество рабочих мест, на которых улучшены условия труда по результатам специальной оценки условий труда, тыс.раб.мест</t>
  </si>
  <si>
    <t>Количество рабочих мест, на которых проведена специальная оценка условий труда, тыс.раб.мест</t>
  </si>
  <si>
    <t>Количество дней временной нетрудоспособности в связи с несчастным случаем на производстве в расчете на 1 пострадавшего, человек</t>
  </si>
  <si>
    <t>Доля административных правонарушений, предусмотренных закондательством ЧР от общнго числа правонарушений в расчете на 10 тыс.населения</t>
  </si>
  <si>
    <t>Доля населения вовлеченного в мероприятия по профилактике незаконного потребления наркотических средств и психотропных веществ, наркомании в возрасте от 14 до 30 лет, от общей численности указанной категории населения</t>
  </si>
  <si>
    <t>Доля наркозависимых, привлеченных к мероприятиям медицинской и социальной реабилитации, в общем числе наркозависимых, пролеченнных стацинарно</t>
  </si>
  <si>
    <t>Число лиц, состоящих на учете в наркологической службе по причине потребления наркотических средств, находящихся в ремиссии свыше двух лет, в общем числе больных наркоманией</t>
  </si>
  <si>
    <t xml:space="preserve">Развитие культуры </t>
  </si>
  <si>
    <t>Число посещений  культурных мероприятий, тыс.единиц</t>
  </si>
  <si>
    <t>Соотношение средней заработной платы работников учреждений культуры и средней заработной платы по ЧР, %</t>
  </si>
  <si>
    <t>Средняя численность участников клубных формирований в расчете на 1 тыс.жителей, %</t>
  </si>
  <si>
    <t>Количество специалистов сферы культуры, прошедшихповышение квалификации на базе центорв непрерывного образования( нарастающим итогом)</t>
  </si>
  <si>
    <t>Количество востановленных воинских захоронений, единиц</t>
  </si>
  <si>
    <t>Количество имен погибших при защите Отечества, нанесенных на мемориальные сооружения воинских захоронений по месту захоронения , единиц</t>
  </si>
  <si>
    <t>Количество установленных мемориальных знаков, единиц</t>
  </si>
  <si>
    <t>Численность участников мероприятий,направленных на этнокультурное развитие народов России,человек</t>
  </si>
  <si>
    <t>Количество  участников мероприятий, прповодимых на территории  Алатырского МО,направленных на социальную и культурную нтеграцию иностранных граждан, человек</t>
  </si>
  <si>
    <t>Количество участников мероприятий, направленных на  сохранение и развитие русского язщыка и языков народов России, человек</t>
  </si>
  <si>
    <t>Количество участников мероприятий, направленных на укрепление общероссийского гражданского гражданского единства, человек</t>
  </si>
  <si>
    <t>Социальная поддержка граждан Алатырского муниципального округа</t>
  </si>
  <si>
    <t>Доля получателей социальных услуг, проживающих в сельской местности, в общем количестве получателей социальных услуг в Алатырском МО,%</t>
  </si>
  <si>
    <t>Количество социально ориентированных некоммерческих организаций, зарегистрированных натерритории Алатырского МО</t>
  </si>
  <si>
    <t>Увеличение количества публикаций и сюжетов в средствах массовой  информации о деятельности социально ориентированных некоммерческих организаций</t>
  </si>
  <si>
    <t>Обеспеченность спортивными сооружениями в Алатырском муниципальном округе, %</t>
  </si>
  <si>
    <t>Обеспеченность спортивными сооружениями , исходя из единовременной пропускной способности объектов спорта   в Алатырском  МО, %</t>
  </si>
  <si>
    <t>Доля протяженности автомобильных дорог общего пользования местного значения вне границ населенных пунктов в границах муниципального муниципального округа соответствующая нормативным требованиям к их транспортно-эксплуатационному состоянию</t>
  </si>
  <si>
    <t>Доля протяженности автомобильных дорог общего пользования местного значения в границах населенных пунктов поселения соответствующая нормативным требованиям к их транспортно-эксплуатационному состоянию</t>
  </si>
  <si>
    <t>Доля протяженности автомобильных дорог общего пользования местного значения, работающих в режиме перегрузки, в общей протяженности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</si>
  <si>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</si>
  <si>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Доля протяженности автомобильных дорог общего пользования местного значения на территории Алатырского муниципального округа Чувашской Республики, соответствующая нормативным требованиям в их общей протяженности</t>
  </si>
  <si>
    <t>Протяженность автомобильных дорог общего пользования местного значения на территории Алатырского муниципального округа Чувашской Республики, в отношении которых проведены работы по капитальному ремонту или ремонту</t>
  </si>
  <si>
    <t>Снижение количества мест концентрации дорожно-транспортных происшествий (аварийно-опасных участков) на дорожной сети Алатырского муниципального округа Чувашской Республики</t>
  </si>
  <si>
    <t>Общая протяженность автомобильных дорог общего пользования местного значения, находящаяся в нормативном состоянии по результатам инструментальной диагностики</t>
  </si>
  <si>
    <t>Число лиц, погибших в дорожно-транспортных происшествиях</t>
  </si>
  <si>
    <t>Число детей, погибших в дорожно-транспортных происшествиях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</si>
  <si>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</si>
  <si>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количество прекращений подачи тепловой энергии, теплоносителя в результате технологических нарушений на тепловых сетях на 1 км сетей</t>
  </si>
  <si>
    <t>замена ветхих тепловых сетей</t>
  </si>
  <si>
    <t>снижение количества аварий на объектах коммунальной инфраструктуры в сфере теплоснабжения при производстве и распределении коммунальных ресурсов</t>
  </si>
  <si>
    <t>Количество населенных пунктов муниципальных образований, улучшивших эстетический облик</t>
  </si>
  <si>
    <t>Доля финансового участия граждан, организаций в выполнении мероприятий по благоустройству дворовых и общественных территорий</t>
  </si>
  <si>
    <t>Цифровое общество Алатырского муниципального округа</t>
  </si>
  <si>
    <t>Количество многодетных семей,имеющих 5 и более несовершенолетних детей,получивших жилищный сертификат на получение социальной выплаты</t>
  </si>
  <si>
    <t xml:space="preserve">Количество семей, переселенных из аварийного жилья </t>
  </si>
  <si>
    <t>Численность детей-сирот, оставшихся без попечения родителей, лиц из числа детей-сирот и детей, оставшихся без попечения родителей, обеспеченных специализированными жилыми помещениями</t>
  </si>
  <si>
    <t>Численность детей-сирот, оставшихся без попечения родителей, лиц из числа детей-сирот и детей, оставшихся без попечения родителей, получивших жилищный сертификат</t>
  </si>
  <si>
    <t>Развитие строительного комплекса  и архитектуры</t>
  </si>
  <si>
    <t>Энергоснабжение и повышение энергетической эффективности в Алатырском муниципальном округе Чувашской Республики  на 2023-2025 годы и на период до 2035 года</t>
  </si>
  <si>
    <t>Доля обеспечения документами территориального планирования, градостроительного зонирования, нормативами градостроительного проектирования, соответствующими законодательству Российской Федерации, в общем количестве муниципальных образований Чувашской Республики</t>
  </si>
  <si>
    <t>Развитие транспортной системы Алатырского муниципального округа</t>
  </si>
  <si>
    <t>Экономическое развитие Алатырского муниципального округа</t>
  </si>
  <si>
    <t>Развитие сельского хозяйства и регулирование рынка сельскохозяйственной продукции, сырья и продовольствия Алатырского муниципального округа</t>
  </si>
  <si>
    <t>Доля населения Алатырского муниципального округа, систематически занимающегося физической культурой и спортом, %</t>
  </si>
  <si>
    <t>Формирование современной городской среды на территории Алатырского муниципального округа</t>
  </si>
  <si>
    <t>Комплексное развитие сельских территорий Алатырского муниципального округа</t>
  </si>
  <si>
    <t>Объем ввода (приобретения) жилья для граждан, проживающих на сельских территориях, кв.м.</t>
  </si>
  <si>
    <t>Доля семей, улучшивших жилищные условия, в общем числе семей, состоявших на учете в качестве нуждающихся в жилых помещениях и имеющих право на государственную поддержку в форме социальных выплат, %</t>
  </si>
  <si>
    <t>Объем ввода жилья, предоставленного гражданам по договорам найма жилого помещения, единиц</t>
  </si>
  <si>
    <t>Количество предоставленных жилищных (ипотечных) кредитов (займов) гражданам на строительство (приобретение) жилого помещения (жилого дома) на сельских территориях (в сельских агломерациях), единиц</t>
  </si>
  <si>
    <t>Ввод в действие распределительных газовых сетей,кв.м.</t>
  </si>
  <si>
    <t xml:space="preserve"> Количество объектов, на которые разработана проектно-сметная документация, получено положительное заключение государственной экспертизы проектной документации и достоверности определения сметной стоимости объекта капитального строительства, единиц</t>
  </si>
  <si>
    <t>Количество населенных пунктов, расположенных на сельских территориях, в которых реализованы проекты комплексного обустройства площадок под компактную жилищную застройку на сельских территориях, единиц</t>
  </si>
  <si>
    <t>Ввод в действие локальных водопроводов, кв.м.</t>
  </si>
  <si>
    <t>Количество реализованных проектов комплексного развития сельских территорий или сельских агломераций, единиц</t>
  </si>
  <si>
    <t>Количество реализованных общественно значимых проектов по благоустройству сельских территорий,единиц</t>
  </si>
  <si>
    <t>Количество реализованных проектов развития общественной инфраструктуры, основанных на местных инициативах, единиц</t>
  </si>
  <si>
    <t>Количество реализованных проектов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застройку, единиц</t>
  </si>
  <si>
    <t>Обеспечение граждан Алатырского муниципального округа доступным и комфортным жильем"</t>
  </si>
  <si>
    <t>Удовлетворенность населения качеством начального общего, основного общего, среднего общего образования, ппроцентах от опрошенных</t>
  </si>
  <si>
    <t>Обеспеченность детей дошкольного возраста местами в дошкольных образовательных организациях, количества мест  на 100 детей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</si>
  <si>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организаций, %</t>
  </si>
  <si>
    <t>Удельный вес численности обучающихся, занимающихся в одну смену, в общей численности обучающихся в общеобразовательных организациях, %</t>
  </si>
  <si>
    <t>Доля детей в возрасте от 5 до 18 лет, охваченных дополнительным образованием,%</t>
  </si>
  <si>
    <t>Охват детей дошкольного возраста образовательными программами дошкольного образования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</si>
  <si>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</si>
  <si>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выпускников муниципальных общеобразовательных организаций, не сдавших единый государственный экзамен (русский язык, математика), в общей численности выпускников муниципальных общеобразовательных организаций</t>
  </si>
  <si>
    <t>Охват обучающихся общеобразовательных организаций в мероприятиями по повышению финансовой грамотности, %</t>
  </si>
  <si>
    <t>Доля детей, оставшихся без попечения родителей,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организациях всех типов</t>
  </si>
  <si>
    <t>Соотношение средней заработной платы педагогических работников дошкольных образовательных организаций и средней заработной платы работников общеобразовательных организаций в Чувашской Республике</t>
  </si>
  <si>
    <t>Соотношение средней заработной платы педагогических работников общеобразовательных организаций в Чувашской Республике и среднемесячного дохода от трудовой деятельности в Чувашской Республике</t>
  </si>
  <si>
    <t>Соотношение средней заработной платы педагогических работников муниципальных организаций дополнительного образования и средней заработной платы учителей общеобразовательных организаций в Чувашской Республике</t>
  </si>
  <si>
    <t>Удельный вес образовательных организаций, в которых внедрены информационно-коммуникационные технологии в управлении</t>
  </si>
  <si>
    <t>Доля выпускников муниципальных общеобразовательных организаций, не получивших аттестат о среднем общем образовании</t>
  </si>
  <si>
    <t>Удельный расход электрической энергии (в расчете на 1 кв. м общей площади)</t>
  </si>
  <si>
    <t>Удельный расход тепловой энергии (в расчете на 1 кв. м общей площади)</t>
  </si>
  <si>
    <t>Доля образовательных организаций, реализующих адаптированные образовательные программы, в которых созданы современные материально-технические условия в соответствии с федеральным государственным образовательным стандартом образования обучающихся с ограниченными возможностями здоровья, в общем количестве организаций, реализующих адаптированные образовательные программы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</si>
  <si>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</si>
  <si>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Количество участников проекта "Билет в будущее", получивших рекомендации по построению индивидуального учебного плана в соответствии с выбранными профессиональными компетенциями</t>
  </si>
  <si>
    <t>Количество обучающихся, посещающих региональный центр выявления, поддержки и развития способностей и талантов у детей и молодежи, созданный с учетом опыта образовательного фонда "Талант и успех"</t>
  </si>
  <si>
    <t>Доля муниципальных систем общего образования, в которых разработаны и реализуются мероприятия по повышению качества образования в общеобразовательных организациях, показавших низкие образовательные результаты по итогам учебного года, и в общеобразовательных организациях, функционирующих в неблагоприятных социальных условиях, в общем количестве муниципальных систем общего образования</t>
  </si>
  <si>
    <t>Доля школ, включенных в региональные проекты повышения качества образования, улучшивших свои результаты</t>
  </si>
  <si>
    <t>Доля детей с инвалидностью и ограниченными возможностями здоровья, осваивающих дополнительные общеобразовательные программы, в том числе с использованием дистанционных технологий</t>
  </si>
  <si>
    <t>Количество центров образования естественно-научной и технологической направленностей в общеобразовательных организациях, расположенных в сельской местности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</si>
  <si>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</si>
  <si>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основных общеобразовательных программ начального общего, основного общего и среднего общего образования</t>
  </si>
  <si>
    <t>Доля педагогических работников, использующих сервисы федеральной информационно-сервисной платформы цифровой образовательной среды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</si>
  <si>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</si>
  <si>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>х</t>
  </si>
  <si>
    <t>Количество субъектов малого и среднего предпринимательства, созданных лицами в возрасте до 35 лет (включительно)</t>
  </si>
  <si>
    <t>Количество человек в возрасте до 35 лет (включительно), прошедших обучение по образовательным программам, направленным на приобретение навыков ведения бизнеса и создания малых и средних предприятий</t>
  </si>
  <si>
    <t>Количество человек в возрасте до 35 лет (включительно), вовлеченных в реализацию мероприятий по развитию молодежного предпринимательства</t>
  </si>
  <si>
    <t>Доля молодежи в возрасте от 14 до 35 лет, занимающейся добровольческой (волонтерской) деятельностью, в общей ее численности</t>
  </si>
  <si>
    <t>Количество добровольческих (волонтерских) объединений</t>
  </si>
  <si>
    <t>Доля молодежи в возрасте от 14 до 35 лет, охваченной деятельностью молодежных общественных объединений, в общей ее численности</t>
  </si>
  <si>
    <t>Число новых мест в общеобразовательных организациях, всего</t>
  </si>
  <si>
    <t>в том числе:</t>
  </si>
  <si>
    <t>введенных путем строительства (реконструкции) объектов инфраструктуры общего образования в сельской местности</t>
  </si>
  <si>
    <t>введенных за счет софинансирования из средств федерального бюджета</t>
  </si>
  <si>
    <t>Удельный вес численности обучающихся, занимающихся в зданиях, требующих капитального ремонта или реконструкции, в общей численности обучающихся в общеобразовательных организациях</t>
  </si>
  <si>
    <t>Удельный вес  муниципальных общеобразовательных организаций, имеющих учебные здания с износом 49 процентов и ниже, в общем количестве общеобразовательных организаций</t>
  </si>
  <si>
    <t>Количество специалистов по патриотическому воспитанию и допризывной подготовке молодежи, повысивших квалификацию</t>
  </si>
  <si>
    <t>Удельный вес призывной молодежи, охваченной допризывной подготовкой</t>
  </si>
  <si>
    <t>Удельный вес детей и молодежи, занимающихся военно-техническими видами спорта</t>
  </si>
  <si>
    <t>Количество мероприятий по поэтапному внедрению и реализации Всероссийского физкультурно-спортивного комплекса "Готов к труду и обороне" (ГТО)</t>
  </si>
  <si>
    <t>Показатель годности к военной службе при первоначальной постановке на воинский учет</t>
  </si>
  <si>
    <t>Количество военно-патриотических клубов</t>
  </si>
  <si>
    <t>Количество обучающихся, вовлеченных во Всероссийское детско-юношеское военно-патриотическое общественное движение "Юнармия"</t>
  </si>
  <si>
    <t>Количество поисковых объединений</t>
  </si>
  <si>
    <t>Количество зданий (обособленных помещений) общеобразовательных организаций, в которых проведен капитальный ремонт</t>
  </si>
  <si>
    <t>Количество отремонтированных зданий и (или) помещений общеобразовательных организаций, оснащенных современными средствами обучения и воспитания</t>
  </si>
  <si>
    <t>Количество отремонтированных зданий и (или) помещений общеобразовательных организаций, в которых обеспечен нормативный уровень антитеррористической защищенности</t>
  </si>
  <si>
    <t>Количество отремонтированных зданий и (или) помещений общеобразовательных организаций, в которых педагогический и управленческий состав прошел профессиональную переподготовку или повышение квалификации</t>
  </si>
  <si>
    <t>Количество отремонтированных зданий и (или) помещений общеобразовательных организаций, в которых проведена модернизация прилегающей к общеобразовательной организации территории</t>
  </si>
  <si>
    <t>Количество отремонтированных зданий и (или) помещений общеобразовательных организаций, в которых обновлены учебники и учебные пособия, не позволяющие их дальнейшее использование в образовательном процессе по причинам ветхости и дефектности</t>
  </si>
  <si>
    <t>доля потребления муниципальными учреждениями тепловой энергии приобретаемой по приборам учета, в общем объеме потребления тепловой энергии муниципальными учреждениями на территории Алатырского МО, процентов</t>
  </si>
  <si>
    <t>доля потребления муниципальными учреждениями электрической энергии приобретаемой по приборам учета, в общем объеме потребления электрической энергии муниципальными учреждениями на территории Алатырского МО, процентов;</t>
  </si>
  <si>
    <t>доля потребления муниципальными учреждениями холодной воды приобретаемой по приборам учета, в общем объеме потребления холодной воды муниципальными учреждениями на территории Алатырского МО, процентов</t>
  </si>
  <si>
    <t>доля потребления муниципальными учреждениями природного газа приобретаемого по приборам учета, в общем объеме потребления природного газа муниципальными учреждениями на территории Алатырского МО, процентов;</t>
  </si>
  <si>
    <t>удельный расход электрической энергии зданиями и помещениями учебно-воспитательного назначения муниципальных организаций, находящихся в ведении администрации Алатырского МО, кВтч/м2;</t>
  </si>
  <si>
    <t>удельный расход природного газа зданиями и помещениями учебно-воспитательного назначения муниципальных организаций, находящихся в ведении администрации Алатырского МО, м3/чел.;</t>
  </si>
  <si>
    <t>удельный расход тепловой энергии зданиями и помещениями культурно-просветительного, развлекательного назначения муниципальных организаций, находящихся в ведении администрации Алатырского МО, Гкал/м2</t>
  </si>
  <si>
    <t>удельный расход электрической энергии зданиями и помещениями культурно-просветительного, развлекательного назначения муниципальных организаций, находящихся в ведении администрации Алатырского МО, кВтч/м2;</t>
  </si>
  <si>
    <t>Отношение дефицита бюджета Алатырского МО к доходам бюджета Алатырского МО (без учета безвозмездных поступлений)</t>
  </si>
  <si>
    <t>Отношение муниципального долга к доходам бюджета Алатырского МО (без учета безвозмездных поступлений</t>
  </si>
  <si>
    <t xml:space="preserve">Отношение объема просроченной задолженности по долговым обязательствам к общему объему задолженности по долговым обязательствам </t>
  </si>
  <si>
    <t>Отношение объема просроченной кредиторской задолженности к объему расходов бюджета Алатырского МО</t>
  </si>
  <si>
    <t>Темп роста налоговых и неналоговых доходов  (к предыдущему году)</t>
  </si>
  <si>
    <t>Отношение количества проведенных комплексных проверок местных бюджетов к количеству комплексных проверок, предусмотренных планом проведения комплексных проверок местных бюджетов – получателей межбюджетных трансфертов из республиканского бюджета Чувашской Республики на</t>
  </si>
  <si>
    <t>Отношение фактического объема расходов бюджета, направленных на выравнивание бюджетной обеспеченности, к их плановому объему на соответствующий год</t>
  </si>
  <si>
    <t>Доля просроченной задолженности по бюджетным кредитам,  в общем объеме задолженности по бюджетным кредитам</t>
  </si>
  <si>
    <t>Доля расходов на обслуживание муниципального долга в объеме расходов 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</si>
  <si>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Отношение доли расходов на содержание органов муниципальной власти  к установленному нормативу формирования данных расходов в отчетном финансовом году</t>
  </si>
  <si>
    <t>Отношение количества подготовленных заключений по результатам финансово-экономической экспертизы проектов муниципальных программ  к общему количеству поступивших на экспертизу проектов муниципальных</t>
  </si>
  <si>
    <t>Доля муниципальных округов, в отношении которых проводится оценка качества управления муниципальными финансами, в общем количестве муниципальных районов</t>
  </si>
  <si>
    <t>Отношение количества проведенных контрольных мероприятий к количеству контрольных мероприятий, предусмотренных планом контрольных мероприятий по проверке соблюдения бюджетного законодательства Российской Федерации и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на соответствующий финансовый год</t>
  </si>
  <si>
    <t>Доля электронных процедур закупок в общем объеме закупок, уполномоченного на определение поставщиков (подрядчиков, исполнителей) для заказчиков  Алатырского МО  осуществляющих закупки товаров, работ, услуг для обеспечения нужд района</t>
  </si>
  <si>
    <t>Доля объектов капитального строительства, в отношении которых осуществляется регулярный мониторинг освоения бюджетных инвестиций, в общем количестве объектов капитального строительства, в рамках республиканской адресной инвестиционной</t>
  </si>
  <si>
    <t>Доля результатов оценки качества финансового менеджмента главных распорядителей средств бюджета размещенных на Портале управления общественными финансами Чувашской Республики в информационно-телекоммуникационной сети «Интернет», в общем количестве результатов указанной оценки в отчетном финансовом году</t>
  </si>
  <si>
    <t>Доля муниципального округа, формирующих бюджетную отчетность в муниципальной  интегрированной информационной системе управления общественными финансами Алатырского МО, в общем количестве муниципальных округов и городских округов Чувашской Республики</t>
  </si>
  <si>
    <t>Уровень актуализации информации о бюджете Алатырского МО на на очередной финансовый год и плановый период, размещаемой на Портале управления общественными финансами Алатырского МО в информационно-телекоммуникационной сети «Интернет»</t>
  </si>
  <si>
    <t>Отношение количества подготовленных заключений на проекты постановлений Алатырского МО  к количеству поступивших из Контрольно-счетной палаты Алатырского МО  за соответствующий финансовый год</t>
  </si>
  <si>
    <t>Отношение количества подготовленных заключений по результатам внешней проверки годовой бюджетной отчетности главных администраторов средств бюджета Алатырского МО к общему количеству поступивших отчетов главных администраторов средств бюджета</t>
  </si>
  <si>
    <t>доля подготовленных нормативных правовых актов Алатырского муниципального округа, регулирующих вопросы оказания бесплатной юридической помощи, отнесенные к компетенции органов местного самоуправления</t>
  </si>
  <si>
    <t>доля подготовленных нормативных правовых актов Алатырского муниципального округа, регулирующих вопросы муниципальной службы в Алатырском районе, отнесенные к компетенции органов местного самоуправления</t>
  </si>
  <si>
    <t>доля подготовленных нормативных правовых актов Алатырского муниципального округа, регулирующих вопросы противодействия коррупции, отнесенные к компетенции органов местного самоуправления</t>
  </si>
  <si>
    <t>Доля подготовленных нормативных правовых актов Алатырского муниципального округа, регулирующих вопросы оказания бесплатной юридической помощи, отнесенные к компетенции органов местного самоуправления</t>
  </si>
  <si>
    <t>Доля подготовленных нормативных правовых актов Алатырского муниципального округа, регулирующих вопросы муниципальной службы , отнесенные к компетенции органов местного самоуправления</t>
  </si>
  <si>
    <t xml:space="preserve">Доля вакантных должностей муниципальной службы, замещаемых из кадрового резерва органов местного самоуправления </t>
  </si>
  <si>
    <t>Доля муниципальных служащих в возрасте до 30 лет в общей численности муниципальных служащих, имеющих стаж муниципальной службы более 3 лет</t>
  </si>
  <si>
    <t>Доля муниципальных служащих, оценивших условия и результаты своей работы, морально-психоло­гический климат в коллективе не ниже оценки «удовлетворительно»</t>
  </si>
  <si>
    <t>Количество закупок товаров, работ, услуг заказчиков, осуществляющих закупки товаров, работ, услуг для муниципальных нужд, в отношении которых проведен мониторинг</t>
  </si>
  <si>
    <t>Уровень коррупции в Алатырском районе по оценке граждан, полученный посредством проведения социологических исследований по вопросам коррупции (по 10-бал­льной шкале, где 1 означает отсутствие коррупции, а 10 – максимальный уровень коррупции)</t>
  </si>
  <si>
    <t>Уровень коррупции в Алатырском районе по оценке предпринимателей и руководителей коммерческих организаций, полученный посредством проведения социологических исследований по вопросам коррупции (по 10-балльной шкале, где 1 означает отсутствие коррупции, а 10 – максимальный уровень коррупции)</t>
  </si>
  <si>
    <t>Доля муниципальных служащих в Алатырском районе, осуществляющих в соответствии с должностными обязанностями закупки, прошедших в установленные сроки обучение по программам повышения квалификации в сфере закупок, включающим вопросы по антикоррупционной тематике</t>
  </si>
  <si>
    <t>Доля подготовленных нормативных правовых актов Алатырского муниципального округа, регулирующих вопросы противодействия коррупции, отнесенных к компетенции органов местного самоуправления</t>
  </si>
  <si>
    <t>Доля лиц, замещающих муниципальные должности Алатырского муниципального округа и муниципальных служащих, в отношении которых лицами, ответственными за работу по профилактике коррупционных и иных правонарушений в органах местного самоуправления, ежегодно проводится анализ представленных ими сведений о доходах, об имуществе и обязательствах имущественного характера, соблюдения ограничений и запретов, требований о предотвращении или урегулировании конфликта интересов, исполнения ими должностных обязанностей</t>
  </si>
  <si>
    <t>Доля лиц, ответственных за работу по профилактике коррупционных и иных правонарушений в органах местного самоуправления в Алатырском районе, прошедших обучение по антикоррупционной тематике</t>
  </si>
  <si>
    <t>Доля лиц, сведения о доходах, расходах, об имуществе и обязательствах имущественного характера которых опубликованы, в общем количестве лиц, обязанных представить сведения о доходах, расходах, об имуществе и обязательствах имущественного характера, подлежащие опубликованию</t>
  </si>
  <si>
    <t>Количество муниципальных служащих в Алатырском районе, прошедших обучение по программам повышения квалификации, в которые включены вопросы по антикоррупционной тематике</t>
  </si>
  <si>
    <t>Доля муниципальных служащих в Алатырском районе, впервые поступивших на муниципальную службу для замещения должностей, включенных в перечни должностей, утвержденные нормативными правовыми актами органов местного самоуправления, прошедших обучение по образовательным программам в области противодействия коррупции</t>
  </si>
  <si>
    <t>Количество информационно-анали­тических материалов и публикаций на тему коррупции и противодействия коррупции, размещенных в средствах массовой информации, распространяемых на территории Алатырского муниципального округа</t>
  </si>
  <si>
    <t>Количество муниципальных служащих в Алатырском муниципальном округе (далее также – муниципальные служащие), прошедших дополнительное профессиональное образование в текущем году за счет средств республиканского бюджета Чувашской Республики, бюджета Алатырского муниципального округа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</si>
</sst>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color indexed="8"/>
      <name val="Cambria"/>
      <family val="1"/>
    </font>
    <font>
      <b/>
      <sz val="14"/>
      <name val="Cambria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mbria"/>
      <family val="1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2272F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55">
      <alignment/>
      <protection/>
    </xf>
    <xf numFmtId="0" fontId="3" fillId="0" borderId="10" xfId="55" applyFont="1" applyBorder="1" applyAlignment="1">
      <alignment horizontal="center" wrapText="1"/>
      <protection/>
    </xf>
    <xf numFmtId="0" fontId="2" fillId="0" borderId="0" xfId="55" applyFont="1" applyBorder="1" applyAlignment="1">
      <alignment horizontal="center"/>
      <protection/>
    </xf>
    <xf numFmtId="0" fontId="13" fillId="33" borderId="11" xfId="0" applyFont="1" applyFill="1" applyBorder="1" applyAlignment="1">
      <alignment horizontal="center" wrapText="1"/>
    </xf>
    <xf numFmtId="14" fontId="11" fillId="33" borderId="12" xfId="0" applyNumberFormat="1" applyFont="1" applyFill="1" applyBorder="1" applyAlignment="1">
      <alignment horizontal="center" wrapText="1"/>
    </xf>
    <xf numFmtId="2" fontId="10" fillId="33" borderId="13" xfId="55" applyNumberFormat="1" applyFont="1" applyFill="1" applyBorder="1" applyAlignment="1" applyProtection="1">
      <alignment horizontal="center" vertical="center" wrapText="1"/>
      <protection locked="0"/>
    </xf>
    <xf numFmtId="2" fontId="10" fillId="33" borderId="14" xfId="55" applyNumberFormat="1" applyFont="1" applyFill="1" applyBorder="1" applyAlignment="1" applyProtection="1">
      <alignment horizontal="center" vertical="center" wrapText="1"/>
      <protection locked="0"/>
    </xf>
    <xf numFmtId="176" fontId="11" fillId="34" borderId="13" xfId="0" applyNumberFormat="1" applyFont="1" applyFill="1" applyBorder="1" applyAlignment="1">
      <alignment horizontal="center"/>
    </xf>
    <xf numFmtId="2" fontId="15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16" fillId="35" borderId="15" xfId="55" applyFont="1" applyFill="1" applyBorder="1" applyAlignment="1">
      <alignment horizontal="left" vertical="top" wrapText="1"/>
      <protection/>
    </xf>
    <xf numFmtId="0" fontId="14" fillId="35" borderId="15" xfId="55" applyFont="1" applyFill="1" applyBorder="1" applyAlignment="1">
      <alignment horizontal="left" vertical="top" wrapText="1"/>
      <protection/>
    </xf>
    <xf numFmtId="0" fontId="16" fillId="35" borderId="16" xfId="55" applyFont="1" applyFill="1" applyBorder="1" applyAlignment="1">
      <alignment horizontal="left" vertical="top" wrapText="1"/>
      <protection/>
    </xf>
    <xf numFmtId="0" fontId="9" fillId="35" borderId="10" xfId="55" applyFont="1" applyFill="1" applyBorder="1" applyAlignment="1">
      <alignment horizontal="left" vertical="top" wrapText="1"/>
      <protection/>
    </xf>
    <xf numFmtId="0" fontId="16" fillId="35" borderId="13" xfId="55" applyFont="1" applyFill="1" applyBorder="1" applyAlignment="1">
      <alignment horizontal="left" vertical="top" wrapText="1"/>
      <protection/>
    </xf>
    <xf numFmtId="0" fontId="1" fillId="0" borderId="13" xfId="33" applyBorder="1">
      <alignment/>
      <protection/>
    </xf>
    <xf numFmtId="2" fontId="10" fillId="33" borderId="17" xfId="55" applyNumberFormat="1" applyFont="1" applyFill="1" applyBorder="1" applyAlignment="1" applyProtection="1">
      <alignment horizontal="center" vertical="center" wrapText="1"/>
      <protection locked="0"/>
    </xf>
    <xf numFmtId="2" fontId="10" fillId="33" borderId="18" xfId="55" applyNumberFormat="1" applyFont="1" applyFill="1" applyBorder="1" applyAlignment="1" applyProtection="1">
      <alignment horizontal="center" vertical="center" wrapText="1"/>
      <protection locked="0"/>
    </xf>
    <xf numFmtId="176" fontId="11" fillId="34" borderId="17" xfId="0" applyNumberFormat="1" applyFont="1" applyFill="1" applyBorder="1" applyAlignment="1">
      <alignment horizontal="center"/>
    </xf>
    <xf numFmtId="0" fontId="16" fillId="35" borderId="14" xfId="55" applyFont="1" applyFill="1" applyBorder="1" applyAlignment="1">
      <alignment horizontal="left" vertical="top" wrapText="1"/>
      <protection/>
    </xf>
    <xf numFmtId="0" fontId="14" fillId="35" borderId="13" xfId="55" applyFont="1" applyFill="1" applyBorder="1" applyAlignment="1">
      <alignment horizontal="left" vertical="top" wrapText="1"/>
      <protection/>
    </xf>
    <xf numFmtId="0" fontId="14" fillId="35" borderId="16" xfId="55" applyFont="1" applyFill="1" applyBorder="1" applyAlignment="1">
      <alignment horizontal="left" vertical="top" wrapText="1"/>
      <protection/>
    </xf>
    <xf numFmtId="0" fontId="8" fillId="35" borderId="19" xfId="55" applyFont="1" applyFill="1" applyBorder="1" applyAlignment="1">
      <alignment horizontal="left" vertical="top" wrapText="1"/>
      <protection/>
    </xf>
    <xf numFmtId="0" fontId="4" fillId="0" borderId="13" xfId="55" applyFont="1" applyBorder="1" applyAlignment="1">
      <alignment horizontal="left" indent="1"/>
      <protection/>
    </xf>
    <xf numFmtId="176" fontId="11" fillId="34" borderId="20" xfId="0" applyNumberFormat="1" applyFont="1" applyFill="1" applyBorder="1" applyAlignment="1">
      <alignment horizontal="center"/>
    </xf>
    <xf numFmtId="176" fontId="11" fillId="34" borderId="12" xfId="0" applyNumberFormat="1" applyFont="1" applyFill="1" applyBorder="1" applyAlignment="1">
      <alignment horizontal="center"/>
    </xf>
    <xf numFmtId="0" fontId="16" fillId="35" borderId="21" xfId="55" applyFont="1" applyFill="1" applyBorder="1" applyAlignment="1">
      <alignment horizontal="left" vertical="top" wrapText="1"/>
      <protection/>
    </xf>
    <xf numFmtId="0" fontId="14" fillId="0" borderId="0" xfId="33" applyFont="1" applyAlignment="1">
      <alignment horizontal="left"/>
      <protection/>
    </xf>
    <xf numFmtId="0" fontId="4" fillId="0" borderId="22" xfId="55" applyFont="1" applyBorder="1" applyAlignment="1">
      <alignment horizontal="left" indent="1"/>
      <protection/>
    </xf>
    <xf numFmtId="0" fontId="14" fillId="0" borderId="13" xfId="33" applyFont="1" applyBorder="1" applyAlignment="1">
      <alignment horizontal="left"/>
      <protection/>
    </xf>
    <xf numFmtId="0" fontId="14" fillId="35" borderId="14" xfId="55" applyFont="1" applyFill="1" applyBorder="1" applyAlignment="1">
      <alignment horizontal="left" vertical="top" wrapText="1"/>
      <protection/>
    </xf>
    <xf numFmtId="0" fontId="14" fillId="35" borderId="17" xfId="55" applyFont="1" applyFill="1" applyBorder="1" applyAlignment="1">
      <alignment horizontal="left" vertical="top" wrapText="1"/>
      <protection/>
    </xf>
    <xf numFmtId="0" fontId="4" fillId="35" borderId="23" xfId="55" applyFont="1" applyFill="1" applyBorder="1" applyAlignment="1">
      <alignment horizontal="left" vertical="top" wrapText="1"/>
      <protection/>
    </xf>
    <xf numFmtId="0" fontId="8" fillId="0" borderId="0" xfId="33" applyFont="1" applyAlignment="1">
      <alignment horizontal="right"/>
      <protection/>
    </xf>
    <xf numFmtId="0" fontId="13" fillId="0" borderId="13" xfId="0" applyFont="1" applyBorder="1" applyAlignment="1">
      <alignment wrapText="1"/>
    </xf>
    <xf numFmtId="0" fontId="18" fillId="36" borderId="0" xfId="55" applyFont="1" applyFill="1" applyBorder="1" applyAlignment="1">
      <alignment vertical="center" wrapText="1"/>
      <protection/>
    </xf>
    <xf numFmtId="176" fontId="19" fillId="37" borderId="13" xfId="0" applyNumberFormat="1" applyFont="1" applyFill="1" applyBorder="1" applyAlignment="1">
      <alignment horizontal="center" vertical="center"/>
    </xf>
    <xf numFmtId="0" fontId="18" fillId="35" borderId="24" xfId="55" applyFont="1" applyFill="1" applyBorder="1" applyAlignment="1">
      <alignment horizontal="left" vertical="top" wrapText="1"/>
      <protection/>
    </xf>
    <xf numFmtId="2" fontId="15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20" fillId="38" borderId="13" xfId="33" applyFont="1" applyFill="1" applyBorder="1">
      <alignment/>
      <protection/>
    </xf>
    <xf numFmtId="176" fontId="19" fillId="34" borderId="13" xfId="0" applyNumberFormat="1" applyFont="1" applyFill="1" applyBorder="1" applyAlignment="1">
      <alignment horizontal="center"/>
    </xf>
    <xf numFmtId="0" fontId="18" fillId="35" borderId="25" xfId="55" applyFont="1" applyFill="1" applyBorder="1" applyAlignment="1">
      <alignment horizontal="left" vertical="top" wrapText="1"/>
      <protection/>
    </xf>
    <xf numFmtId="0" fontId="18" fillId="39" borderId="0" xfId="55" applyFont="1" applyFill="1" applyBorder="1" applyAlignment="1">
      <alignment vertical="top" wrapText="1"/>
      <protection/>
    </xf>
    <xf numFmtId="2" fontId="15" fillId="40" borderId="0" xfId="55" applyNumberFormat="1" applyFont="1" applyFill="1" applyBorder="1" applyAlignment="1" applyProtection="1">
      <alignment horizontal="center" vertical="center" wrapText="1"/>
      <protection locked="0"/>
    </xf>
    <xf numFmtId="176" fontId="19" fillId="40" borderId="13" xfId="0" applyNumberFormat="1" applyFont="1" applyFill="1" applyBorder="1" applyAlignment="1">
      <alignment horizontal="center"/>
    </xf>
    <xf numFmtId="0" fontId="20" fillId="0" borderId="0" xfId="33" applyFont="1">
      <alignment/>
      <protection/>
    </xf>
    <xf numFmtId="0" fontId="4" fillId="35" borderId="19" xfId="55" applyFont="1" applyFill="1" applyBorder="1" applyAlignment="1">
      <alignment horizontal="left" vertical="top" wrapText="1"/>
      <protection/>
    </xf>
    <xf numFmtId="0" fontId="18" fillId="39" borderId="19" xfId="55" applyFont="1" applyFill="1" applyBorder="1" applyAlignment="1">
      <alignment vertical="top" wrapText="1"/>
      <protection/>
    </xf>
    <xf numFmtId="2" fontId="15" fillId="40" borderId="26" xfId="55" applyNumberFormat="1" applyFont="1" applyFill="1" applyBorder="1" applyAlignment="1" applyProtection="1">
      <alignment horizontal="center" vertical="center" wrapText="1"/>
      <protection locked="0"/>
    </xf>
    <xf numFmtId="2" fontId="15" fillId="40" borderId="27" xfId="55" applyNumberFormat="1" applyFont="1" applyFill="1" applyBorder="1" applyAlignment="1" applyProtection="1">
      <alignment horizontal="center" vertical="center" wrapText="1"/>
      <protection locked="0"/>
    </xf>
    <xf numFmtId="176" fontId="19" fillId="38" borderId="20" xfId="0" applyNumberFormat="1" applyFont="1" applyFill="1" applyBorder="1" applyAlignment="1">
      <alignment horizontal="center"/>
    </xf>
    <xf numFmtId="176" fontId="19" fillId="38" borderId="13" xfId="0" applyNumberFormat="1" applyFont="1" applyFill="1" applyBorder="1" applyAlignment="1">
      <alignment horizontal="center"/>
    </xf>
    <xf numFmtId="176" fontId="19" fillId="38" borderId="12" xfId="0" applyNumberFormat="1" applyFont="1" applyFill="1" applyBorder="1" applyAlignment="1">
      <alignment horizontal="center"/>
    </xf>
    <xf numFmtId="176" fontId="19" fillId="40" borderId="17" xfId="0" applyNumberFormat="1" applyFont="1" applyFill="1" applyBorder="1" applyAlignment="1">
      <alignment horizontal="center"/>
    </xf>
    <xf numFmtId="176" fontId="19" fillId="40" borderId="2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18" fillId="39" borderId="26" xfId="55" applyFont="1" applyFill="1" applyBorder="1" applyAlignment="1">
      <alignment vertical="top" wrapText="1"/>
      <protection/>
    </xf>
    <xf numFmtId="2" fontId="15" fillId="33" borderId="17" xfId="55" applyNumberFormat="1" applyFont="1" applyFill="1" applyBorder="1" applyAlignment="1" applyProtection="1">
      <alignment horizontal="center" vertical="center" wrapText="1"/>
      <protection locked="0"/>
    </xf>
    <xf numFmtId="2" fontId="15" fillId="33" borderId="18" xfId="55" applyNumberFormat="1" applyFont="1" applyFill="1" applyBorder="1" applyAlignment="1" applyProtection="1">
      <alignment horizontal="center" vertical="center" wrapText="1"/>
      <protection locked="0"/>
    </xf>
    <xf numFmtId="176" fontId="19" fillId="34" borderId="17" xfId="0" applyNumberFormat="1" applyFont="1" applyFill="1" applyBorder="1" applyAlignment="1">
      <alignment horizontal="center"/>
    </xf>
    <xf numFmtId="0" fontId="18" fillId="35" borderId="16" xfId="55" applyFont="1" applyFill="1" applyBorder="1" applyAlignment="1">
      <alignment horizontal="left" vertical="top" wrapText="1"/>
      <protection/>
    </xf>
    <xf numFmtId="0" fontId="18" fillId="39" borderId="22" xfId="55" applyFont="1" applyFill="1" applyBorder="1" applyAlignment="1">
      <alignment vertical="top" wrapText="1"/>
      <protection/>
    </xf>
    <xf numFmtId="0" fontId="4" fillId="35" borderId="13" xfId="55" applyFont="1" applyFill="1" applyBorder="1" applyAlignment="1">
      <alignment horizontal="left" vertical="top" wrapText="1"/>
      <protection/>
    </xf>
    <xf numFmtId="0" fontId="18" fillId="39" borderId="13" xfId="55" applyFont="1" applyFill="1" applyBorder="1" applyAlignment="1">
      <alignment vertical="top" wrapText="1"/>
      <protection/>
    </xf>
    <xf numFmtId="2" fontId="15" fillId="40" borderId="14" xfId="55" applyNumberFormat="1" applyFont="1" applyFill="1" applyBorder="1" applyAlignment="1" applyProtection="1">
      <alignment horizontal="center" vertical="center" wrapText="1"/>
      <protection locked="0"/>
    </xf>
    <xf numFmtId="2" fontId="15" fillId="40" borderId="13" xfId="55" applyNumberFormat="1" applyFont="1" applyFill="1" applyBorder="1" applyAlignment="1" applyProtection="1">
      <alignment horizontal="center" vertical="center" wrapText="1"/>
      <protection locked="0"/>
    </xf>
    <xf numFmtId="2" fontId="15" fillId="33" borderId="20" xfId="55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33" applyFont="1" applyBorder="1">
      <alignment/>
      <protection/>
    </xf>
    <xf numFmtId="2" fontId="19" fillId="34" borderId="20" xfId="0" applyNumberFormat="1" applyFont="1" applyFill="1" applyBorder="1" applyAlignment="1">
      <alignment horizontal="center"/>
    </xf>
    <xf numFmtId="0" fontId="20" fillId="0" borderId="13" xfId="33" applyFont="1" applyBorder="1">
      <alignment/>
      <protection/>
    </xf>
    <xf numFmtId="176" fontId="19" fillId="34" borderId="20" xfId="0" applyNumberFormat="1" applyFont="1" applyFill="1" applyBorder="1" applyAlignment="1">
      <alignment horizontal="center"/>
    </xf>
    <xf numFmtId="0" fontId="18" fillId="35" borderId="13" xfId="55" applyFont="1" applyFill="1" applyBorder="1" applyAlignment="1">
      <alignment horizontal="left" vertical="top" wrapText="1"/>
      <protection/>
    </xf>
    <xf numFmtId="2" fontId="15" fillId="40" borderId="17" xfId="55" applyNumberFormat="1" applyFont="1" applyFill="1" applyBorder="1" applyAlignment="1" applyProtection="1">
      <alignment horizontal="center" vertical="center" wrapText="1"/>
      <protection locked="0"/>
    </xf>
    <xf numFmtId="0" fontId="18" fillId="35" borderId="10" xfId="55" applyFont="1" applyFill="1" applyBorder="1" applyAlignment="1">
      <alignment horizontal="left" vertical="top" wrapText="1"/>
      <protection/>
    </xf>
    <xf numFmtId="2" fontId="22" fillId="33" borderId="13" xfId="55" applyNumberFormat="1" applyFont="1" applyFill="1" applyBorder="1" applyAlignment="1" applyProtection="1">
      <alignment horizontal="center" vertical="center" wrapText="1"/>
      <protection locked="0"/>
    </xf>
    <xf numFmtId="2" fontId="22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33" applyFont="1" applyBorder="1" applyAlignment="1">
      <alignment horizontal="left" vertical="top"/>
      <protection/>
    </xf>
    <xf numFmtId="0" fontId="18" fillId="0" borderId="13" xfId="55" applyFont="1" applyBorder="1" applyAlignment="1">
      <alignment horizontal="left" vertical="top" indent="1"/>
      <protection/>
    </xf>
    <xf numFmtId="0" fontId="21" fillId="0" borderId="13" xfId="0" applyFont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vertical="top" wrapText="1"/>
    </xf>
    <xf numFmtId="2" fontId="22" fillId="40" borderId="0" xfId="55" applyNumberFormat="1" applyFont="1" applyFill="1" applyBorder="1" applyAlignment="1" applyProtection="1">
      <alignment horizontal="center" vertical="center" wrapText="1"/>
      <protection locked="0"/>
    </xf>
    <xf numFmtId="2" fontId="22" fillId="40" borderId="26" xfId="55" applyNumberFormat="1" applyFont="1" applyFill="1" applyBorder="1" applyAlignment="1" applyProtection="1">
      <alignment horizontal="center" vertical="center" wrapText="1"/>
      <protection locked="0"/>
    </xf>
    <xf numFmtId="2" fontId="22" fillId="40" borderId="27" xfId="55" applyNumberFormat="1" applyFont="1" applyFill="1" applyBorder="1" applyAlignment="1" applyProtection="1">
      <alignment horizontal="center" vertical="center" wrapText="1"/>
      <protection locked="0"/>
    </xf>
    <xf numFmtId="2" fontId="22" fillId="40" borderId="11" xfId="55" applyNumberFormat="1" applyFont="1" applyFill="1" applyBorder="1" applyAlignment="1" applyProtection="1">
      <alignment horizontal="center" vertical="center" wrapText="1"/>
      <protection locked="0"/>
    </xf>
    <xf numFmtId="2" fontId="22" fillId="40" borderId="22" xfId="55" applyNumberFormat="1" applyFont="1" applyFill="1" applyBorder="1" applyAlignment="1" applyProtection="1">
      <alignment horizontal="center" vertical="center" wrapText="1"/>
      <protection locked="0"/>
    </xf>
    <xf numFmtId="0" fontId="18" fillId="33" borderId="13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wrapText="1"/>
    </xf>
    <xf numFmtId="0" fontId="21" fillId="33" borderId="22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18" fillId="36" borderId="13" xfId="55" applyFont="1" applyFill="1" applyBorder="1" applyAlignment="1">
      <alignment vertical="center" wrapText="1"/>
      <protection/>
    </xf>
    <xf numFmtId="176" fontId="19" fillId="37" borderId="17" xfId="0" applyNumberFormat="1" applyFont="1" applyFill="1" applyBorder="1" applyAlignment="1">
      <alignment horizontal="center" vertical="center"/>
    </xf>
    <xf numFmtId="2" fontId="19" fillId="37" borderId="13" xfId="0" applyNumberFormat="1" applyFont="1" applyFill="1" applyBorder="1" applyAlignment="1">
      <alignment horizontal="center" vertical="center"/>
    </xf>
    <xf numFmtId="2" fontId="19" fillId="3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176" fontId="13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13" xfId="33" applyFont="1" applyBorder="1" applyAlignment="1">
      <alignment wrapText="1"/>
      <protection/>
    </xf>
    <xf numFmtId="0" fontId="13" fillId="0" borderId="13" xfId="0" applyFont="1" applyBorder="1" applyAlignment="1">
      <alignment horizontal="left" vertical="top" wrapText="1"/>
    </xf>
    <xf numFmtId="0" fontId="18" fillId="35" borderId="10" xfId="55" applyFont="1" applyFill="1" applyBorder="1" applyAlignment="1">
      <alignment vertical="top" wrapText="1"/>
      <protection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justify" vertical="top" wrapText="1"/>
    </xf>
    <xf numFmtId="0" fontId="18" fillId="35" borderId="24" xfId="55" applyFont="1" applyFill="1" applyBorder="1" applyAlignment="1">
      <alignment vertical="top" wrapText="1"/>
      <protection/>
    </xf>
    <xf numFmtId="2" fontId="23" fillId="33" borderId="13" xfId="55" applyNumberFormat="1" applyFont="1" applyFill="1" applyBorder="1" applyAlignment="1" applyProtection="1">
      <alignment horizontal="center" vertical="center" wrapText="1"/>
      <protection locked="0"/>
    </xf>
    <xf numFmtId="2" fontId="23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>
      <alignment horizontal="justify" vertical="top" wrapText="1"/>
    </xf>
    <xf numFmtId="2" fontId="19" fillId="40" borderId="17" xfId="0" applyNumberFormat="1" applyFont="1" applyFill="1" applyBorder="1" applyAlignment="1">
      <alignment horizontal="center"/>
    </xf>
    <xf numFmtId="0" fontId="18" fillId="35" borderId="13" xfId="55" applyFont="1" applyFill="1" applyBorder="1" applyAlignment="1">
      <alignment vertical="center" wrapText="1"/>
      <protection/>
    </xf>
    <xf numFmtId="176" fontId="19" fillId="38" borderId="13" xfId="0" applyNumberFormat="1" applyFont="1" applyFill="1" applyBorder="1" applyAlignment="1">
      <alignment horizontal="center" vertical="center"/>
    </xf>
    <xf numFmtId="0" fontId="17" fillId="35" borderId="13" xfId="55" applyFont="1" applyFill="1" applyBorder="1" applyAlignment="1">
      <alignment horizontal="left" vertical="top" wrapText="1"/>
      <protection/>
    </xf>
    <xf numFmtId="0" fontId="14" fillId="36" borderId="13" xfId="55" applyFont="1" applyFill="1" applyBorder="1" applyAlignment="1">
      <alignment horizontal="left" vertical="top" wrapText="1"/>
      <protection/>
    </xf>
    <xf numFmtId="0" fontId="4" fillId="35" borderId="13" xfId="55" applyFont="1" applyFill="1" applyBorder="1" applyAlignment="1">
      <alignment vertical="center" wrapText="1"/>
      <protection/>
    </xf>
    <xf numFmtId="176" fontId="15" fillId="34" borderId="13" xfId="0" applyNumberFormat="1" applyFont="1" applyFill="1" applyBorder="1" applyAlignment="1">
      <alignment horizontal="center"/>
    </xf>
    <xf numFmtId="0" fontId="60" fillId="35" borderId="13" xfId="55" applyFont="1" applyFill="1" applyBorder="1" applyAlignment="1">
      <alignment vertical="center" wrapText="1"/>
      <protection/>
    </xf>
    <xf numFmtId="0" fontId="21" fillId="41" borderId="13" xfId="0" applyFont="1" applyFill="1" applyBorder="1" applyAlignment="1">
      <alignment horizontal="center" vertical="top" wrapText="1"/>
    </xf>
    <xf numFmtId="0" fontId="21" fillId="42" borderId="13" xfId="0" applyFont="1" applyFill="1" applyBorder="1" applyAlignment="1">
      <alignment horizontal="center" vertical="top" wrapText="1"/>
    </xf>
    <xf numFmtId="2" fontId="10" fillId="42" borderId="13" xfId="55" applyNumberFormat="1" applyFont="1" applyFill="1" applyBorder="1" applyAlignment="1" applyProtection="1">
      <alignment horizontal="center" vertical="center" wrapText="1"/>
      <protection locked="0"/>
    </xf>
    <xf numFmtId="2" fontId="10" fillId="42" borderId="14" xfId="55" applyNumberFormat="1" applyFont="1" applyFill="1" applyBorder="1" applyAlignment="1" applyProtection="1">
      <alignment horizontal="center" vertical="center" wrapText="1"/>
      <protection locked="0"/>
    </xf>
    <xf numFmtId="0" fontId="18" fillId="43" borderId="13" xfId="55" applyFont="1" applyFill="1" applyBorder="1" applyAlignment="1">
      <alignment vertical="center" wrapText="1"/>
      <protection/>
    </xf>
    <xf numFmtId="0" fontId="22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22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3" applyFont="1" applyAlignment="1">
      <alignment wrapText="1"/>
      <protection/>
    </xf>
    <xf numFmtId="0" fontId="17" fillId="0" borderId="0" xfId="33" applyFont="1" applyAlignment="1">
      <alignment wrapText="1"/>
      <protection/>
    </xf>
    <xf numFmtId="176" fontId="19" fillId="41" borderId="20" xfId="0" applyNumberFormat="1" applyFont="1" applyFill="1" applyBorder="1" applyAlignment="1">
      <alignment horizontal="center"/>
    </xf>
    <xf numFmtId="0" fontId="15" fillId="33" borderId="20" xfId="55" applyNumberFormat="1" applyFont="1" applyFill="1" applyBorder="1" applyAlignment="1" applyProtection="1">
      <alignment horizontal="center" vertical="center" wrapText="1"/>
      <protection locked="0"/>
    </xf>
    <xf numFmtId="0" fontId="15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61" fillId="0" borderId="28" xfId="0" applyFont="1" applyBorder="1" applyAlignment="1">
      <alignment vertical="center" wrapText="1"/>
    </xf>
    <xf numFmtId="0" fontId="61" fillId="0" borderId="29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62" fillId="0" borderId="29" xfId="0" applyFont="1" applyBorder="1" applyAlignment="1">
      <alignment horizontal="justify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justify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justify" vertical="center"/>
    </xf>
    <xf numFmtId="0" fontId="1" fillId="41" borderId="0" xfId="33" applyFill="1">
      <alignment/>
      <protection/>
    </xf>
    <xf numFmtId="0" fontId="4" fillId="44" borderId="13" xfId="55" applyFont="1" applyFill="1" applyBorder="1" applyAlignment="1">
      <alignment vertical="center" wrapText="1"/>
      <protection/>
    </xf>
    <xf numFmtId="2" fontId="15" fillId="37" borderId="14" xfId="55" applyNumberFormat="1" applyFont="1" applyFill="1" applyBorder="1" applyAlignment="1" applyProtection="1">
      <alignment horizontal="center" vertical="center" wrapText="1"/>
      <protection locked="0"/>
    </xf>
    <xf numFmtId="2" fontId="15" fillId="37" borderId="20" xfId="5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3" applyFont="1" applyAlignment="1">
      <alignment horizontal="right"/>
      <protection/>
    </xf>
    <xf numFmtId="0" fontId="12" fillId="0" borderId="0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 vertical="center" wrapText="1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4" fillId="0" borderId="25" xfId="55" applyFont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38" borderId="22" xfId="33" applyFont="1" applyFill="1" applyBorder="1" applyAlignment="1">
      <alignment horizontal="center" vertical="center" wrapText="1"/>
      <protection/>
    </xf>
    <xf numFmtId="0" fontId="4" fillId="38" borderId="26" xfId="33" applyFont="1" applyFill="1" applyBorder="1" applyAlignment="1">
      <alignment horizontal="center" vertical="center" wrapText="1"/>
      <protection/>
    </xf>
    <xf numFmtId="0" fontId="4" fillId="38" borderId="17" xfId="33" applyFont="1" applyFill="1" applyBorder="1" applyAlignment="1">
      <alignment horizontal="center" vertical="center" wrapText="1"/>
      <protection/>
    </xf>
    <xf numFmtId="2" fontId="22" fillId="37" borderId="14" xfId="55" applyNumberFormat="1" applyFont="1" applyFill="1" applyBorder="1" applyAlignment="1" applyProtection="1">
      <alignment horizontal="center" vertical="center" wrapText="1"/>
      <protection locked="0"/>
    </xf>
    <xf numFmtId="2" fontId="22" fillId="37" borderId="20" xfId="55" applyNumberFormat="1" applyFont="1" applyFill="1" applyBorder="1" applyAlignment="1" applyProtection="1">
      <alignment horizontal="center" vertical="center" wrapText="1"/>
      <protection locked="0"/>
    </xf>
    <xf numFmtId="2" fontId="15" fillId="41" borderId="14" xfId="55" applyNumberFormat="1" applyFont="1" applyFill="1" applyBorder="1" applyAlignment="1" applyProtection="1">
      <alignment horizontal="center" vertical="center" wrapText="1"/>
      <protection locked="0"/>
    </xf>
    <xf numFmtId="2" fontId="15" fillId="41" borderId="20" xfId="55" applyNumberFormat="1" applyFont="1" applyFill="1" applyBorder="1" applyAlignment="1" applyProtection="1">
      <alignment horizontal="center" vertical="center" wrapText="1"/>
      <protection locked="0"/>
    </xf>
    <xf numFmtId="0" fontId="4" fillId="34" borderId="22" xfId="33" applyFont="1" applyFill="1" applyBorder="1" applyAlignment="1">
      <alignment horizontal="center" vertical="center" wrapText="1"/>
      <protection/>
    </xf>
    <xf numFmtId="0" fontId="0" fillId="34" borderId="2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center" wrapText="1"/>
    </xf>
    <xf numFmtId="0" fontId="13" fillId="33" borderId="32" xfId="0" applyFont="1" applyFill="1" applyBorder="1" applyAlignment="1">
      <alignment horizontal="center" wrapText="1"/>
    </xf>
    <xf numFmtId="176" fontId="19" fillId="34" borderId="12" xfId="0" applyNumberFormat="1" applyFont="1" applyFill="1" applyBorder="1" applyAlignment="1">
      <alignment horizontal="center"/>
    </xf>
    <xf numFmtId="0" fontId="4" fillId="42" borderId="22" xfId="55" applyFont="1" applyFill="1" applyBorder="1" applyAlignment="1">
      <alignment horizontal="left" indent="1"/>
      <protection/>
    </xf>
    <xf numFmtId="0" fontId="4" fillId="44" borderId="22" xfId="55" applyFont="1" applyFill="1" applyBorder="1" applyAlignment="1">
      <alignment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0"/>
  <sheetViews>
    <sheetView tabSelected="1" view="pageBreakPreview" zoomScale="75" zoomScaleNormal="75" zoomScaleSheetLayoutView="75" zoomScalePageLayoutView="0" workbookViewId="0" topLeftCell="A323">
      <selection activeCell="F13" sqref="F13"/>
    </sheetView>
  </sheetViews>
  <sheetFormatPr defaultColWidth="8.7109375" defaultRowHeight="12.75"/>
  <cols>
    <col min="1" max="1" width="7.00390625" style="1" customWidth="1"/>
    <col min="2" max="2" width="65.57421875" style="1" customWidth="1"/>
    <col min="3" max="3" width="18.8515625" style="1" customWidth="1"/>
    <col min="4" max="4" width="14.140625" style="1" customWidth="1"/>
    <col min="5" max="5" width="18.421875" style="1" customWidth="1"/>
    <col min="6" max="6" width="14.57421875" style="1" customWidth="1"/>
    <col min="7" max="7" width="15.57421875" style="1" customWidth="1"/>
    <col min="8" max="8" width="20.00390625" style="1" customWidth="1"/>
    <col min="9" max="16384" width="8.7109375" style="1" customWidth="1"/>
  </cols>
  <sheetData>
    <row r="1" spans="1:8" ht="18.75">
      <c r="A1" s="2"/>
      <c r="B1" s="4"/>
      <c r="G1" s="157" t="s">
        <v>56</v>
      </c>
      <c r="H1" s="157"/>
    </row>
    <row r="2" spans="1:8" ht="18.75">
      <c r="A2" s="2"/>
      <c r="B2" s="4"/>
      <c r="G2" s="34"/>
      <c r="H2" s="34"/>
    </row>
    <row r="3" spans="1:7" ht="18.75">
      <c r="A3" s="158" t="s">
        <v>144</v>
      </c>
      <c r="B3" s="158"/>
      <c r="C3" s="158"/>
      <c r="D3" s="158"/>
      <c r="E3" s="158"/>
      <c r="F3" s="158"/>
      <c r="G3" s="158"/>
    </row>
    <row r="4" spans="1:8" ht="69" customHeight="1">
      <c r="A4" s="159" t="s">
        <v>41</v>
      </c>
      <c r="B4" s="161" t="s">
        <v>148</v>
      </c>
      <c r="C4" s="176" t="s">
        <v>145</v>
      </c>
      <c r="D4" s="175"/>
      <c r="E4" s="164" t="s">
        <v>44</v>
      </c>
      <c r="F4" s="174" t="s">
        <v>146</v>
      </c>
      <c r="G4" s="175"/>
      <c r="H4" s="171" t="s">
        <v>50</v>
      </c>
    </row>
    <row r="5" spans="1:8" ht="76.5" customHeight="1">
      <c r="A5" s="160"/>
      <c r="B5" s="162"/>
      <c r="C5" s="5" t="s">
        <v>42</v>
      </c>
      <c r="D5" s="5" t="s">
        <v>43</v>
      </c>
      <c r="E5" s="165"/>
      <c r="F5" s="5" t="s">
        <v>42</v>
      </c>
      <c r="G5" s="5" t="s">
        <v>43</v>
      </c>
      <c r="H5" s="172"/>
    </row>
    <row r="6" spans="1:8" ht="42.75" customHeight="1">
      <c r="A6" s="3"/>
      <c r="B6" s="163"/>
      <c r="C6" s="6"/>
      <c r="D6" s="6"/>
      <c r="E6" s="166"/>
      <c r="F6" s="6"/>
      <c r="G6" s="6"/>
      <c r="H6" s="173"/>
    </row>
    <row r="7" spans="1:8" ht="31.5" customHeight="1">
      <c r="A7" s="38" t="s">
        <v>45</v>
      </c>
      <c r="B7" s="107" t="s">
        <v>216</v>
      </c>
      <c r="C7" s="75"/>
      <c r="D7" s="76"/>
      <c r="E7" s="40"/>
      <c r="F7" s="125">
        <v>0</v>
      </c>
      <c r="G7" s="124">
        <v>0</v>
      </c>
      <c r="H7" s="97" t="e">
        <f>G7/F7*100</f>
        <v>#DIV/0!</v>
      </c>
    </row>
    <row r="8" spans="1:8" s="46" customFormat="1" ht="19.5" customHeight="1">
      <c r="A8" s="42"/>
      <c r="B8" s="43" t="s">
        <v>54</v>
      </c>
      <c r="C8" s="84"/>
      <c r="D8" s="84"/>
      <c r="E8" s="45" t="e">
        <f>(E9+E10+#REF!+#REF!+#REF!+#REF!+#REF!)/7</f>
        <v>#REF!</v>
      </c>
      <c r="F8" s="10"/>
      <c r="G8" s="39"/>
      <c r="H8" s="41"/>
    </row>
    <row r="9" spans="1:8" ht="39" customHeight="1">
      <c r="A9" s="21">
        <v>1</v>
      </c>
      <c r="B9" s="81" t="s">
        <v>149</v>
      </c>
      <c r="C9" s="89">
        <v>32900</v>
      </c>
      <c r="D9" s="80">
        <v>33847</v>
      </c>
      <c r="E9" s="51">
        <f aca="true" t="shared" si="0" ref="E9:E23">D9/C9*100</f>
        <v>102.87841945288754</v>
      </c>
      <c r="F9" s="7"/>
      <c r="G9" s="8"/>
      <c r="H9" s="9"/>
    </row>
    <row r="10" spans="1:8" ht="63">
      <c r="A10" s="21">
        <v>2</v>
      </c>
      <c r="B10" s="81" t="s">
        <v>121</v>
      </c>
      <c r="C10" s="80">
        <v>40</v>
      </c>
      <c r="D10" s="80">
        <v>80.2</v>
      </c>
      <c r="E10" s="51">
        <f t="shared" si="0"/>
        <v>200.5</v>
      </c>
      <c r="F10" s="7"/>
      <c r="G10" s="8"/>
      <c r="H10" s="9"/>
    </row>
    <row r="11" spans="1:8" s="46" customFormat="1" ht="16.5" customHeight="1">
      <c r="A11" s="47"/>
      <c r="B11" s="48" t="s">
        <v>55</v>
      </c>
      <c r="C11" s="85"/>
      <c r="D11" s="86"/>
      <c r="E11" s="45" t="e">
        <f>(#REF!+#REF!+E12+E13+E14+E15+E16+E17+E18+#REF!+E19+E20+E24+#REF!+#REF!+#REF!+#REF!)/17</f>
        <v>#REF!</v>
      </c>
      <c r="F11" s="10"/>
      <c r="G11" s="39"/>
      <c r="H11" s="41"/>
    </row>
    <row r="12" spans="1:8" ht="33" customHeight="1">
      <c r="A12" s="15">
        <v>3</v>
      </c>
      <c r="B12" s="81" t="s">
        <v>147</v>
      </c>
      <c r="C12" s="89">
        <v>5</v>
      </c>
      <c r="D12" s="80">
        <v>7.21</v>
      </c>
      <c r="E12" s="51">
        <f t="shared" si="0"/>
        <v>144.2</v>
      </c>
      <c r="F12" s="7"/>
      <c r="G12" s="8"/>
      <c r="H12" s="9"/>
    </row>
    <row r="13" spans="1:8" ht="47.25" customHeight="1">
      <c r="A13" s="21">
        <v>4</v>
      </c>
      <c r="B13" s="81" t="s">
        <v>150</v>
      </c>
      <c r="C13" s="89">
        <v>88</v>
      </c>
      <c r="D13" s="80">
        <v>88.5</v>
      </c>
      <c r="E13" s="51">
        <f t="shared" si="0"/>
        <v>100.56818181818181</v>
      </c>
      <c r="F13" s="7"/>
      <c r="G13" s="8"/>
      <c r="H13" s="9"/>
    </row>
    <row r="14" spans="1:8" ht="51.75" customHeight="1">
      <c r="A14" s="21">
        <v>5</v>
      </c>
      <c r="B14" s="81" t="s">
        <v>151</v>
      </c>
      <c r="C14" s="89">
        <v>2.4</v>
      </c>
      <c r="D14" s="80">
        <v>-7.2</v>
      </c>
      <c r="E14" s="51">
        <f t="shared" si="0"/>
        <v>-300</v>
      </c>
      <c r="F14" s="7"/>
      <c r="G14" s="8"/>
      <c r="H14" s="9"/>
    </row>
    <row r="15" spans="1:8" ht="53.25" customHeight="1">
      <c r="A15" s="21">
        <v>6</v>
      </c>
      <c r="B15" s="81" t="s">
        <v>122</v>
      </c>
      <c r="C15" s="89">
        <v>1125</v>
      </c>
      <c r="D15" s="80">
        <v>1296</v>
      </c>
      <c r="E15" s="51">
        <f t="shared" si="0"/>
        <v>115.19999999999999</v>
      </c>
      <c r="F15" s="7"/>
      <c r="G15" s="8"/>
      <c r="H15" s="9"/>
    </row>
    <row r="16" spans="1:8" ht="47.25" customHeight="1">
      <c r="A16" s="15">
        <v>7</v>
      </c>
      <c r="B16" s="81" t="s">
        <v>123</v>
      </c>
      <c r="C16" s="89">
        <v>18150</v>
      </c>
      <c r="D16" s="80">
        <v>17850</v>
      </c>
      <c r="E16" s="51">
        <f t="shared" si="0"/>
        <v>98.34710743801654</v>
      </c>
      <c r="F16" s="7"/>
      <c r="G16" s="8"/>
      <c r="H16" s="9"/>
    </row>
    <row r="17" spans="1:8" ht="19.5" customHeight="1">
      <c r="A17" s="15">
        <v>8</v>
      </c>
      <c r="B17" s="81" t="s">
        <v>124</v>
      </c>
      <c r="C17" s="89">
        <v>95</v>
      </c>
      <c r="D17" s="80">
        <v>95</v>
      </c>
      <c r="E17" s="51">
        <f t="shared" si="0"/>
        <v>100</v>
      </c>
      <c r="F17" s="7"/>
      <c r="G17" s="8"/>
      <c r="H17" s="9"/>
    </row>
    <row r="18" spans="1:8" ht="17.25" customHeight="1">
      <c r="A18" s="15">
        <v>9</v>
      </c>
      <c r="B18" s="81" t="s">
        <v>87</v>
      </c>
      <c r="C18" s="89">
        <v>95</v>
      </c>
      <c r="D18" s="80">
        <v>95</v>
      </c>
      <c r="E18" s="51">
        <f t="shared" si="0"/>
        <v>100</v>
      </c>
      <c r="F18" s="7"/>
      <c r="G18" s="8"/>
      <c r="H18" s="9"/>
    </row>
    <row r="19" spans="1:8" ht="39" customHeight="1">
      <c r="A19" s="21">
        <v>10</v>
      </c>
      <c r="B19" s="81" t="s">
        <v>88</v>
      </c>
      <c r="C19" s="89">
        <v>29</v>
      </c>
      <c r="D19" s="80">
        <v>32.7</v>
      </c>
      <c r="E19" s="51">
        <f t="shared" si="0"/>
        <v>112.75862068965519</v>
      </c>
      <c r="F19" s="7"/>
      <c r="G19" s="8"/>
      <c r="H19" s="9"/>
    </row>
    <row r="20" spans="1:8" ht="17.25" customHeight="1">
      <c r="A20" s="21">
        <v>11</v>
      </c>
      <c r="B20" s="81" t="s">
        <v>89</v>
      </c>
      <c r="C20" s="89">
        <v>2</v>
      </c>
      <c r="D20" s="80">
        <v>3</v>
      </c>
      <c r="E20" s="51">
        <f t="shared" si="0"/>
        <v>150</v>
      </c>
      <c r="F20" s="7"/>
      <c r="G20" s="8"/>
      <c r="H20" s="9"/>
    </row>
    <row r="21" spans="1:8" ht="17.25" customHeight="1">
      <c r="A21" s="21">
        <v>12</v>
      </c>
      <c r="B21" s="81" t="s">
        <v>90</v>
      </c>
      <c r="C21" s="89">
        <v>5</v>
      </c>
      <c r="D21" s="80">
        <v>5</v>
      </c>
      <c r="E21" s="51">
        <f t="shared" si="0"/>
        <v>100</v>
      </c>
      <c r="F21" s="7"/>
      <c r="G21" s="8"/>
      <c r="H21" s="9"/>
    </row>
    <row r="22" spans="1:8" ht="17.25" customHeight="1">
      <c r="A22" s="21">
        <v>13</v>
      </c>
      <c r="B22" s="81" t="s">
        <v>138</v>
      </c>
      <c r="C22" s="89">
        <v>102.3</v>
      </c>
      <c r="D22" s="80">
        <v>83.2</v>
      </c>
      <c r="E22" s="51">
        <f t="shared" si="0"/>
        <v>81.32942326490713</v>
      </c>
      <c r="F22" s="7"/>
      <c r="G22" s="8"/>
      <c r="H22" s="9"/>
    </row>
    <row r="23" spans="1:8" ht="17.25" customHeight="1">
      <c r="A23" s="21">
        <v>14</v>
      </c>
      <c r="B23" s="81" t="s">
        <v>139</v>
      </c>
      <c r="C23" s="89">
        <v>0</v>
      </c>
      <c r="D23" s="80">
        <v>0</v>
      </c>
      <c r="E23" s="51" t="e">
        <f t="shared" si="0"/>
        <v>#DIV/0!</v>
      </c>
      <c r="F23" s="7"/>
      <c r="G23" s="8"/>
      <c r="H23" s="9"/>
    </row>
    <row r="24" spans="1:8" ht="55.5" customHeight="1">
      <c r="A24" s="21">
        <v>15</v>
      </c>
      <c r="B24" s="81" t="s">
        <v>140</v>
      </c>
      <c r="C24" s="89">
        <v>100</v>
      </c>
      <c r="D24" s="80">
        <v>100</v>
      </c>
      <c r="E24" s="51">
        <f>D24/C24*100</f>
        <v>100</v>
      </c>
      <c r="F24" s="7"/>
      <c r="G24" s="8"/>
      <c r="H24" s="9"/>
    </row>
    <row r="25" spans="1:8" ht="54" customHeight="1">
      <c r="A25" s="14"/>
      <c r="B25" s="36" t="s">
        <v>13</v>
      </c>
      <c r="C25" s="167" t="s">
        <v>53</v>
      </c>
      <c r="D25" s="168"/>
      <c r="E25" s="95" t="e">
        <f>E8-E11</f>
        <v>#REF!</v>
      </c>
      <c r="F25" s="17"/>
      <c r="G25" s="18"/>
      <c r="H25" s="19"/>
    </row>
    <row r="26" spans="1:8" ht="36.75" customHeight="1">
      <c r="A26" s="38" t="s">
        <v>46</v>
      </c>
      <c r="B26" s="105" t="s">
        <v>215</v>
      </c>
      <c r="C26" s="75"/>
      <c r="D26" s="76"/>
      <c r="E26" s="52"/>
      <c r="F26" s="75">
        <v>78306.5</v>
      </c>
      <c r="G26" s="76">
        <v>78306.5</v>
      </c>
      <c r="H26" s="97">
        <f>G26/F26*100</f>
        <v>100</v>
      </c>
    </row>
    <row r="27" spans="1:8" s="46" customFormat="1" ht="18.75" customHeight="1" thickBot="1">
      <c r="A27" s="38"/>
      <c r="B27" s="43" t="s">
        <v>54</v>
      </c>
      <c r="C27" s="84"/>
      <c r="D27" s="84"/>
      <c r="E27" s="45" t="e">
        <f>(E28+E29+E30+E31+#REF!)/5</f>
        <v>#REF!</v>
      </c>
      <c r="F27" s="10"/>
      <c r="G27" s="39"/>
      <c r="H27" s="41"/>
    </row>
    <row r="28" spans="1:8" ht="76.5" customHeight="1" thickBot="1">
      <c r="A28" s="12">
        <v>1</v>
      </c>
      <c r="B28" s="133" t="s">
        <v>191</v>
      </c>
      <c r="C28" s="91">
        <v>50</v>
      </c>
      <c r="D28" s="80">
        <v>50</v>
      </c>
      <c r="E28" s="51">
        <f>D28/C28*100</f>
        <v>100</v>
      </c>
      <c r="F28" s="7"/>
      <c r="G28" s="8"/>
      <c r="H28" s="9"/>
    </row>
    <row r="29" spans="1:8" ht="66.75" customHeight="1" thickBot="1">
      <c r="A29" s="12">
        <v>2</v>
      </c>
      <c r="B29" s="134" t="s">
        <v>192</v>
      </c>
      <c r="C29" s="91">
        <v>50</v>
      </c>
      <c r="D29" s="80">
        <v>50</v>
      </c>
      <c r="E29" s="51">
        <f>D29/C29*100</f>
        <v>100</v>
      </c>
      <c r="F29" s="7"/>
      <c r="G29" s="8"/>
      <c r="H29" s="9"/>
    </row>
    <row r="30" spans="1:8" ht="63.75" customHeight="1" thickBot="1">
      <c r="A30" s="12">
        <v>3</v>
      </c>
      <c r="B30" s="134" t="s">
        <v>193</v>
      </c>
      <c r="C30" s="91">
        <v>50</v>
      </c>
      <c r="D30" s="80">
        <v>50</v>
      </c>
      <c r="E30" s="51">
        <f>D30/C30*100</f>
        <v>100</v>
      </c>
      <c r="F30" s="7"/>
      <c r="G30" s="8"/>
      <c r="H30" s="9"/>
    </row>
    <row r="31" spans="1:8" ht="54" customHeight="1" thickBot="1">
      <c r="A31" s="12">
        <v>4</v>
      </c>
      <c r="B31" s="134" t="s">
        <v>194</v>
      </c>
      <c r="C31" s="91">
        <v>50</v>
      </c>
      <c r="D31" s="80">
        <v>50</v>
      </c>
      <c r="E31" s="51">
        <f>D31/C31*100</f>
        <v>100</v>
      </c>
      <c r="F31" s="7"/>
      <c r="G31" s="8"/>
      <c r="H31" s="9"/>
    </row>
    <row r="32" spans="1:8" s="46" customFormat="1" ht="18.75" customHeight="1">
      <c r="A32" s="33"/>
      <c r="B32" s="57" t="s">
        <v>55</v>
      </c>
      <c r="C32" s="87"/>
      <c r="D32" s="86"/>
      <c r="E32" s="54" t="e">
        <f>(E33+E34+E35+E36+E37+E40+E41+E43)/8</f>
        <v>#DIV/0!</v>
      </c>
      <c r="F32" s="58"/>
      <c r="G32" s="59"/>
      <c r="H32" s="60"/>
    </row>
    <row r="33" spans="1:8" ht="1.5" customHeight="1" thickBot="1">
      <c r="A33" s="21">
        <v>1</v>
      </c>
      <c r="B33" s="83" t="s">
        <v>57</v>
      </c>
      <c r="C33" s="91">
        <v>148.54</v>
      </c>
      <c r="D33" s="80">
        <v>123.6</v>
      </c>
      <c r="E33" s="51">
        <f aca="true" t="shared" si="1" ref="E33:E39">D33/C33*100</f>
        <v>83.20990978860912</v>
      </c>
      <c r="F33" s="7"/>
      <c r="G33" s="8"/>
      <c r="H33" s="9"/>
    </row>
    <row r="34" spans="1:8" ht="37.5" customHeight="1" hidden="1">
      <c r="A34" s="15">
        <v>2</v>
      </c>
      <c r="B34" s="83" t="s">
        <v>58</v>
      </c>
      <c r="C34" s="91">
        <v>95.07</v>
      </c>
      <c r="D34" s="80">
        <v>38.6</v>
      </c>
      <c r="E34" s="51">
        <f t="shared" si="1"/>
        <v>40.6016619333123</v>
      </c>
      <c r="F34" s="7"/>
      <c r="G34" s="8"/>
      <c r="H34" s="9"/>
    </row>
    <row r="35" spans="1:8" ht="36" customHeight="1" hidden="1">
      <c r="A35" s="15">
        <v>3</v>
      </c>
      <c r="B35" s="83" t="s">
        <v>59</v>
      </c>
      <c r="C35" s="91">
        <v>64</v>
      </c>
      <c r="D35" s="80">
        <v>31</v>
      </c>
      <c r="E35" s="51">
        <f t="shared" si="1"/>
        <v>48.4375</v>
      </c>
      <c r="F35" s="7"/>
      <c r="G35" s="8"/>
      <c r="H35" s="9"/>
    </row>
    <row r="36" spans="1:8" ht="37.5" customHeight="1" hidden="1">
      <c r="A36" s="15">
        <v>4</v>
      </c>
      <c r="B36" s="83" t="s">
        <v>60</v>
      </c>
      <c r="C36" s="91">
        <v>7400</v>
      </c>
      <c r="D36" s="80">
        <v>79426</v>
      </c>
      <c r="E36" s="51">
        <f t="shared" si="1"/>
        <v>1073.3243243243244</v>
      </c>
      <c r="F36" s="7"/>
      <c r="G36" s="8"/>
      <c r="H36" s="9"/>
    </row>
    <row r="37" spans="1:8" ht="35.25" customHeight="1" hidden="1">
      <c r="A37" s="15">
        <v>5</v>
      </c>
      <c r="B37" s="83" t="s">
        <v>61</v>
      </c>
      <c r="C37" s="91">
        <v>790</v>
      </c>
      <c r="D37" s="92">
        <v>400</v>
      </c>
      <c r="E37" s="51">
        <f t="shared" si="1"/>
        <v>50.63291139240506</v>
      </c>
      <c r="F37" s="7"/>
      <c r="G37" s="8"/>
      <c r="H37" s="9"/>
    </row>
    <row r="38" spans="1:8" ht="66.75" customHeight="1" thickBot="1">
      <c r="A38" s="15">
        <v>1</v>
      </c>
      <c r="B38" s="133" t="s">
        <v>195</v>
      </c>
      <c r="C38" s="91">
        <v>50</v>
      </c>
      <c r="D38" s="92">
        <v>50</v>
      </c>
      <c r="E38" s="53">
        <f t="shared" si="1"/>
        <v>100</v>
      </c>
      <c r="F38" s="7"/>
      <c r="G38" s="8"/>
      <c r="H38" s="9"/>
    </row>
    <row r="39" spans="1:8" ht="74.25" customHeight="1" thickBot="1">
      <c r="A39" s="15">
        <v>2</v>
      </c>
      <c r="B39" s="134" t="s">
        <v>196</v>
      </c>
      <c r="C39" s="91">
        <v>50</v>
      </c>
      <c r="D39" s="92">
        <v>50</v>
      </c>
      <c r="E39" s="53">
        <f t="shared" si="1"/>
        <v>100</v>
      </c>
      <c r="F39" s="7"/>
      <c r="G39" s="8"/>
      <c r="H39" s="9"/>
    </row>
    <row r="40" spans="1:8" ht="69" customHeight="1" thickBot="1">
      <c r="A40" s="15">
        <v>3</v>
      </c>
      <c r="B40" s="134" t="s">
        <v>197</v>
      </c>
      <c r="C40" s="90">
        <v>50</v>
      </c>
      <c r="D40" s="79">
        <v>50</v>
      </c>
      <c r="E40" s="53">
        <f>1/(D40/C40)*100</f>
        <v>100</v>
      </c>
      <c r="F40" s="7"/>
      <c r="G40" s="8"/>
      <c r="H40" s="9"/>
    </row>
    <row r="41" spans="1:8" ht="68.25" customHeight="1" thickBot="1">
      <c r="A41" s="15">
        <v>4</v>
      </c>
      <c r="B41" s="134" t="s">
        <v>198</v>
      </c>
      <c r="C41" s="90">
        <v>50</v>
      </c>
      <c r="D41" s="79">
        <v>50</v>
      </c>
      <c r="E41" s="53">
        <f>1/(D41/C41)*100</f>
        <v>100</v>
      </c>
      <c r="F41" s="7"/>
      <c r="G41" s="8"/>
      <c r="H41" s="9"/>
    </row>
    <row r="42" spans="1:8" ht="68.25" customHeight="1" thickBot="1">
      <c r="A42" s="15">
        <v>5</v>
      </c>
      <c r="B42" s="133" t="s">
        <v>199</v>
      </c>
      <c r="C42" s="90">
        <v>0</v>
      </c>
      <c r="D42" s="79">
        <v>0</v>
      </c>
      <c r="E42" s="53" t="e">
        <f>1/(D42/C42)*100</f>
        <v>#DIV/0!</v>
      </c>
      <c r="F42" s="7"/>
      <c r="G42" s="8"/>
      <c r="H42" s="9"/>
    </row>
    <row r="43" spans="1:8" ht="59.25" customHeight="1" thickBot="1">
      <c r="A43" s="15">
        <v>6</v>
      </c>
      <c r="B43" s="134" t="s">
        <v>200</v>
      </c>
      <c r="C43" s="90">
        <v>0</v>
      </c>
      <c r="D43" s="79">
        <v>0</v>
      </c>
      <c r="E43" s="53" t="e">
        <f>1/(D43/C43)*100</f>
        <v>#DIV/0!</v>
      </c>
      <c r="F43" s="7"/>
      <c r="G43" s="8"/>
      <c r="H43" s="9"/>
    </row>
    <row r="44" spans="1:8" ht="51.75" customHeight="1">
      <c r="A44" s="14"/>
      <c r="B44" s="36" t="s">
        <v>13</v>
      </c>
      <c r="C44" s="167" t="s">
        <v>53</v>
      </c>
      <c r="D44" s="168"/>
      <c r="E44" s="37" t="e">
        <f>E27-E32</f>
        <v>#REF!</v>
      </c>
      <c r="F44" s="10"/>
      <c r="G44" s="8"/>
      <c r="H44" s="9"/>
    </row>
    <row r="45" spans="1:8" ht="25.5" customHeight="1">
      <c r="A45" s="38" t="s">
        <v>47</v>
      </c>
      <c r="B45" s="105" t="s">
        <v>24</v>
      </c>
      <c r="C45" s="75"/>
      <c r="D45" s="76"/>
      <c r="E45" s="40"/>
      <c r="F45" s="75">
        <v>227747.893</v>
      </c>
      <c r="G45" s="76">
        <v>227713.818</v>
      </c>
      <c r="H45" s="97">
        <f>G45/F45*100</f>
        <v>99.985038280903</v>
      </c>
    </row>
    <row r="46" spans="1:8" ht="18" customHeight="1" thickBot="1">
      <c r="A46" s="61"/>
      <c r="B46" s="62" t="s">
        <v>54</v>
      </c>
      <c r="C46" s="88"/>
      <c r="D46" s="88"/>
      <c r="E46" s="45" t="e">
        <f>(E47+#REF!+E48+E49+E50+E51+#REF!)/7</f>
        <v>#REF!</v>
      </c>
      <c r="F46" s="10"/>
      <c r="G46" s="39"/>
      <c r="H46" s="41"/>
    </row>
    <row r="47" spans="1:8" ht="72" customHeight="1" thickBot="1">
      <c r="A47" s="21">
        <v>1</v>
      </c>
      <c r="B47" s="145" t="s">
        <v>234</v>
      </c>
      <c r="C47" s="138">
        <v>85</v>
      </c>
      <c r="D47" s="139">
        <v>85</v>
      </c>
      <c r="E47" s="51">
        <f>D47/C47*100</f>
        <v>100</v>
      </c>
      <c r="F47" s="17"/>
      <c r="G47" s="18"/>
      <c r="H47" s="19"/>
    </row>
    <row r="48" spans="1:8" ht="44.25" customHeight="1" thickBot="1">
      <c r="A48" s="15">
        <v>2</v>
      </c>
      <c r="B48" s="146" t="s">
        <v>235</v>
      </c>
      <c r="C48" s="137">
        <v>100</v>
      </c>
      <c r="D48" s="140">
        <v>100</v>
      </c>
      <c r="E48" s="51">
        <f>D48/C48*100</f>
        <v>100</v>
      </c>
      <c r="F48" s="7"/>
      <c r="G48" s="8"/>
      <c r="H48" s="9"/>
    </row>
    <row r="49" spans="1:8" ht="60.75" customHeight="1" thickBot="1">
      <c r="A49" s="15">
        <v>3</v>
      </c>
      <c r="B49" s="146" t="s">
        <v>236</v>
      </c>
      <c r="C49" s="137">
        <v>95</v>
      </c>
      <c r="D49" s="140">
        <v>95</v>
      </c>
      <c r="E49" s="51">
        <f>D49/C49*100</f>
        <v>100</v>
      </c>
      <c r="F49" s="7"/>
      <c r="G49" s="8"/>
      <c r="H49" s="9"/>
    </row>
    <row r="50" spans="1:8" ht="52.5" customHeight="1" thickBot="1">
      <c r="A50" s="15">
        <v>4</v>
      </c>
      <c r="B50" s="146" t="s">
        <v>237</v>
      </c>
      <c r="C50" s="137">
        <v>100</v>
      </c>
      <c r="D50" s="140">
        <v>94</v>
      </c>
      <c r="E50" s="51">
        <f>D50/C50*100</f>
        <v>94</v>
      </c>
      <c r="F50" s="7"/>
      <c r="G50" s="8"/>
      <c r="H50" s="9"/>
    </row>
    <row r="51" spans="1:8" ht="47.25" customHeight="1" thickBot="1">
      <c r="A51" s="15">
        <v>5</v>
      </c>
      <c r="B51" s="147" t="s">
        <v>238</v>
      </c>
      <c r="C51" s="137">
        <v>81</v>
      </c>
      <c r="D51" s="140">
        <v>81</v>
      </c>
      <c r="E51" s="51">
        <f>D51/C51*100</f>
        <v>100</v>
      </c>
      <c r="F51" s="7"/>
      <c r="G51" s="8"/>
      <c r="H51" s="9"/>
    </row>
    <row r="52" spans="1:8" s="46" customFormat="1" ht="17.25" customHeight="1" thickBot="1">
      <c r="A52" s="63"/>
      <c r="B52" s="64" t="s">
        <v>55</v>
      </c>
      <c r="C52" s="65"/>
      <c r="D52" s="66"/>
      <c r="E52" s="55" t="e">
        <f>(#REF!+#REF!)/37</f>
        <v>#REF!</v>
      </c>
      <c r="F52" s="10"/>
      <c r="G52" s="39"/>
      <c r="H52" s="41"/>
    </row>
    <row r="53" spans="1:8" ht="36" customHeight="1" thickBot="1">
      <c r="A53" s="27">
        <v>1</v>
      </c>
      <c r="B53" s="145" t="s">
        <v>239</v>
      </c>
      <c r="C53" s="138">
        <v>45</v>
      </c>
      <c r="D53" s="139">
        <v>45</v>
      </c>
      <c r="E53" s="53">
        <v>78.3</v>
      </c>
      <c r="F53" s="7"/>
      <c r="G53" s="8"/>
      <c r="H53" s="9"/>
    </row>
    <row r="54" spans="1:8" ht="116.25" customHeight="1" thickBot="1">
      <c r="A54" s="11">
        <v>2</v>
      </c>
      <c r="B54" s="146" t="s">
        <v>240</v>
      </c>
      <c r="C54" s="137">
        <v>100</v>
      </c>
      <c r="D54" s="140">
        <v>100</v>
      </c>
      <c r="E54" s="51">
        <f aca="true" t="shared" si="2" ref="E54:E95">D54/C54*100</f>
        <v>100</v>
      </c>
      <c r="F54" s="7"/>
      <c r="G54" s="8"/>
      <c r="H54" s="9"/>
    </row>
    <row r="55" spans="1:8" ht="68.25" customHeight="1" thickBot="1">
      <c r="A55" s="11">
        <v>3</v>
      </c>
      <c r="B55" s="146" t="s">
        <v>241</v>
      </c>
      <c r="C55" s="137">
        <v>0</v>
      </c>
      <c r="D55" s="140">
        <v>0</v>
      </c>
      <c r="E55" s="51" t="e">
        <f t="shared" si="2"/>
        <v>#DIV/0!</v>
      </c>
      <c r="F55" s="7"/>
      <c r="G55" s="8"/>
      <c r="H55" s="9"/>
    </row>
    <row r="56" spans="1:8" ht="63.75" customHeight="1" thickBot="1">
      <c r="A56" s="12">
        <v>4</v>
      </c>
      <c r="B56" s="146" t="s">
        <v>242</v>
      </c>
      <c r="C56" s="137">
        <v>30</v>
      </c>
      <c r="D56" s="140">
        <v>30</v>
      </c>
      <c r="E56" s="51">
        <f t="shared" si="2"/>
        <v>100</v>
      </c>
      <c r="F56" s="7"/>
      <c r="G56" s="8"/>
      <c r="H56" s="9"/>
    </row>
    <row r="57" spans="1:8" ht="102.75" customHeight="1" thickBot="1">
      <c r="A57" s="12">
        <v>5</v>
      </c>
      <c r="B57" s="146" t="s">
        <v>243</v>
      </c>
      <c r="C57" s="137">
        <v>100</v>
      </c>
      <c r="D57" s="140">
        <v>100</v>
      </c>
      <c r="E57" s="51">
        <f t="shared" si="2"/>
        <v>100</v>
      </c>
      <c r="F57" s="7"/>
      <c r="G57" s="8"/>
      <c r="H57" s="9"/>
    </row>
    <row r="58" spans="1:8" ht="78" customHeight="1" thickBot="1">
      <c r="A58" s="12">
        <v>6</v>
      </c>
      <c r="B58" s="146" t="s">
        <v>244</v>
      </c>
      <c r="C58" s="137">
        <v>100</v>
      </c>
      <c r="D58" s="140">
        <v>100</v>
      </c>
      <c r="E58" s="51">
        <f t="shared" si="2"/>
        <v>100</v>
      </c>
      <c r="F58" s="7"/>
      <c r="G58" s="8"/>
      <c r="H58" s="9"/>
    </row>
    <row r="59" spans="1:8" ht="63" customHeight="1" thickBot="1">
      <c r="A59" s="12">
        <v>7</v>
      </c>
      <c r="B59" s="146" t="s">
        <v>245</v>
      </c>
      <c r="C59" s="137">
        <v>100</v>
      </c>
      <c r="D59" s="140">
        <v>100</v>
      </c>
      <c r="E59" s="51">
        <f t="shared" si="2"/>
        <v>100</v>
      </c>
      <c r="F59" s="7"/>
      <c r="G59" s="8"/>
      <c r="H59" s="9"/>
    </row>
    <row r="60" spans="1:8" ht="63" customHeight="1" thickBot="1">
      <c r="A60" s="12">
        <v>8</v>
      </c>
      <c r="B60" s="146" t="s">
        <v>246</v>
      </c>
      <c r="C60" s="137">
        <v>100</v>
      </c>
      <c r="D60" s="140">
        <v>100</v>
      </c>
      <c r="E60" s="51">
        <f t="shared" si="2"/>
        <v>100</v>
      </c>
      <c r="F60" s="7"/>
      <c r="G60" s="8"/>
      <c r="H60" s="9"/>
    </row>
    <row r="61" spans="1:8" ht="71.25" customHeight="1" thickBot="1">
      <c r="A61" s="12">
        <v>9</v>
      </c>
      <c r="B61" s="146" t="s">
        <v>247</v>
      </c>
      <c r="C61" s="137">
        <v>100</v>
      </c>
      <c r="D61" s="140">
        <v>100</v>
      </c>
      <c r="E61" s="51">
        <f t="shared" si="2"/>
        <v>100</v>
      </c>
      <c r="F61" s="7"/>
      <c r="G61" s="8"/>
      <c r="H61" s="9"/>
    </row>
    <row r="62" spans="1:8" ht="96.75" customHeight="1" thickBot="1">
      <c r="A62" s="13">
        <v>10</v>
      </c>
      <c r="B62" s="146" t="s">
        <v>130</v>
      </c>
      <c r="C62" s="137">
        <v>100</v>
      </c>
      <c r="D62" s="140">
        <v>100</v>
      </c>
      <c r="E62" s="51">
        <f t="shared" si="2"/>
        <v>100</v>
      </c>
      <c r="F62" s="7"/>
      <c r="G62" s="8"/>
      <c r="H62" s="9"/>
    </row>
    <row r="63" spans="1:8" ht="48" customHeight="1" thickBot="1">
      <c r="A63" s="15">
        <v>11</v>
      </c>
      <c r="B63" s="146" t="s">
        <v>248</v>
      </c>
      <c r="C63" s="137">
        <v>0</v>
      </c>
      <c r="D63" s="140">
        <v>2.9</v>
      </c>
      <c r="E63" s="51" t="e">
        <f t="shared" si="2"/>
        <v>#DIV/0!</v>
      </c>
      <c r="F63" s="7"/>
      <c r="G63" s="8"/>
      <c r="H63" s="9"/>
    </row>
    <row r="64" spans="1:8" ht="52.5" customHeight="1" thickBot="1">
      <c r="A64" s="15">
        <v>12</v>
      </c>
      <c r="B64" s="146" t="s">
        <v>249</v>
      </c>
      <c r="C64" s="137">
        <v>19.38</v>
      </c>
      <c r="D64" s="140">
        <v>19.38</v>
      </c>
      <c r="E64" s="51">
        <f t="shared" si="2"/>
        <v>100</v>
      </c>
      <c r="F64" s="7"/>
      <c r="G64" s="8"/>
      <c r="H64" s="9"/>
    </row>
    <row r="65" spans="1:8" ht="79.5" customHeight="1" thickBot="1">
      <c r="A65" s="21">
        <v>13</v>
      </c>
      <c r="B65" s="146" t="s">
        <v>250</v>
      </c>
      <c r="C65" s="137">
        <v>0.149</v>
      </c>
      <c r="D65" s="140">
        <v>0.149</v>
      </c>
      <c r="E65" s="51">
        <f t="shared" si="2"/>
        <v>100</v>
      </c>
      <c r="F65" s="7"/>
      <c r="G65" s="8"/>
      <c r="H65" s="9"/>
    </row>
    <row r="66" spans="1:8" ht="118.5" customHeight="1" thickBot="1">
      <c r="A66" s="21">
        <v>14</v>
      </c>
      <c r="B66" s="146" t="s">
        <v>251</v>
      </c>
      <c r="C66" s="137">
        <v>100</v>
      </c>
      <c r="D66" s="140">
        <v>100</v>
      </c>
      <c r="E66" s="51">
        <f t="shared" si="2"/>
        <v>100</v>
      </c>
      <c r="F66" s="7"/>
      <c r="G66" s="8"/>
      <c r="H66" s="9"/>
    </row>
    <row r="67" spans="1:8" ht="45.75" customHeight="1" thickBot="1">
      <c r="A67" s="12">
        <v>15</v>
      </c>
      <c r="B67" s="146" t="s">
        <v>252</v>
      </c>
      <c r="C67" s="137">
        <v>16.9</v>
      </c>
      <c r="D67" s="140">
        <v>16.2</v>
      </c>
      <c r="E67" s="51">
        <f t="shared" si="2"/>
        <v>95.85798816568047</v>
      </c>
      <c r="F67" s="7"/>
      <c r="G67" s="8"/>
      <c r="H67" s="9"/>
    </row>
    <row r="68" spans="1:8" ht="67.5" customHeight="1" thickBot="1">
      <c r="A68" s="12">
        <v>16</v>
      </c>
      <c r="B68" s="146" t="s">
        <v>253</v>
      </c>
      <c r="C68" s="148" t="s">
        <v>263</v>
      </c>
      <c r="D68" s="149">
        <v>91</v>
      </c>
      <c r="E68" s="51" t="e">
        <f t="shared" si="2"/>
        <v>#VALUE!</v>
      </c>
      <c r="F68" s="7"/>
      <c r="G68" s="8"/>
      <c r="H68" s="9"/>
    </row>
    <row r="69" spans="1:8" ht="71.25" customHeight="1" thickBot="1">
      <c r="A69" s="12">
        <v>17</v>
      </c>
      <c r="B69" s="146" t="s">
        <v>254</v>
      </c>
      <c r="C69" s="148" t="s">
        <v>263</v>
      </c>
      <c r="D69" s="149" t="s">
        <v>263</v>
      </c>
      <c r="E69" s="51" t="e">
        <f t="shared" si="2"/>
        <v>#VALUE!</v>
      </c>
      <c r="F69" s="7"/>
      <c r="G69" s="8"/>
      <c r="H69" s="9"/>
    </row>
    <row r="70" spans="1:8" ht="63.75" customHeight="1" thickBot="1">
      <c r="A70" s="1">
        <v>18</v>
      </c>
      <c r="B70" s="146" t="s">
        <v>255</v>
      </c>
      <c r="C70" s="137">
        <v>100</v>
      </c>
      <c r="D70" s="140">
        <v>0</v>
      </c>
      <c r="E70" s="51">
        <f t="shared" si="2"/>
        <v>0</v>
      </c>
      <c r="F70" s="7"/>
      <c r="G70" s="8"/>
      <c r="H70" s="9"/>
    </row>
    <row r="71" spans="1:8" ht="73.5" customHeight="1" thickBot="1">
      <c r="A71" s="12">
        <v>19</v>
      </c>
      <c r="B71" s="146" t="s">
        <v>256</v>
      </c>
      <c r="C71" s="137">
        <v>100</v>
      </c>
      <c r="D71" s="140">
        <v>100</v>
      </c>
      <c r="E71" s="51">
        <f t="shared" si="2"/>
        <v>100</v>
      </c>
      <c r="F71" s="7"/>
      <c r="G71" s="8"/>
      <c r="H71" s="9"/>
    </row>
    <row r="72" spans="1:8" ht="64.5" customHeight="1" thickBot="1">
      <c r="A72" s="12">
        <v>20</v>
      </c>
      <c r="B72" s="146" t="s">
        <v>257</v>
      </c>
      <c r="C72" s="137">
        <v>80</v>
      </c>
      <c r="D72" s="140">
        <v>80</v>
      </c>
      <c r="E72" s="51">
        <f t="shared" si="2"/>
        <v>100</v>
      </c>
      <c r="F72" s="7"/>
      <c r="G72" s="8"/>
      <c r="H72" s="9"/>
    </row>
    <row r="73" spans="1:8" ht="51" customHeight="1" thickBot="1">
      <c r="A73" s="12">
        <v>21</v>
      </c>
      <c r="B73" s="146" t="s">
        <v>258</v>
      </c>
      <c r="C73" s="137">
        <v>9</v>
      </c>
      <c r="D73" s="140">
        <v>9</v>
      </c>
      <c r="E73" s="51">
        <f t="shared" si="2"/>
        <v>100</v>
      </c>
      <c r="F73" s="7"/>
      <c r="G73" s="8"/>
      <c r="H73" s="9"/>
    </row>
    <row r="74" spans="1:8" ht="32.25" customHeight="1" thickBot="1">
      <c r="A74" s="12">
        <v>22</v>
      </c>
      <c r="B74" s="147" t="s">
        <v>259</v>
      </c>
      <c r="C74" s="137">
        <v>80</v>
      </c>
      <c r="D74" s="140">
        <v>80</v>
      </c>
      <c r="E74" s="51">
        <f t="shared" si="2"/>
        <v>100</v>
      </c>
      <c r="F74" s="7"/>
      <c r="G74" s="8"/>
      <c r="H74" s="9"/>
    </row>
    <row r="75" spans="1:8" ht="50.25" customHeight="1" thickBot="1">
      <c r="A75" s="12">
        <v>23</v>
      </c>
      <c r="B75" s="147" t="s">
        <v>260</v>
      </c>
      <c r="C75" s="137">
        <v>80</v>
      </c>
      <c r="D75" s="140">
        <v>80</v>
      </c>
      <c r="E75" s="51">
        <f t="shared" si="2"/>
        <v>100</v>
      </c>
      <c r="F75" s="7"/>
      <c r="G75" s="8"/>
      <c r="H75" s="9"/>
    </row>
    <row r="76" spans="1:8" ht="66" customHeight="1" thickBot="1">
      <c r="A76" s="12">
        <v>24</v>
      </c>
      <c r="B76" s="147" t="s">
        <v>261</v>
      </c>
      <c r="C76" s="137">
        <v>80</v>
      </c>
      <c r="D76" s="140">
        <v>80</v>
      </c>
      <c r="E76" s="51">
        <f t="shared" si="2"/>
        <v>100</v>
      </c>
      <c r="F76" s="7"/>
      <c r="G76" s="8"/>
      <c r="H76" s="9"/>
    </row>
    <row r="77" spans="1:8" ht="47.25" customHeight="1" thickBot="1">
      <c r="A77" s="12">
        <v>25</v>
      </c>
      <c r="B77" s="147" t="s">
        <v>262</v>
      </c>
      <c r="C77" s="137">
        <v>20</v>
      </c>
      <c r="D77" s="140">
        <v>20</v>
      </c>
      <c r="E77" s="51">
        <f t="shared" si="2"/>
        <v>100</v>
      </c>
      <c r="F77" s="7"/>
      <c r="G77" s="8"/>
      <c r="H77" s="9"/>
    </row>
    <row r="78" spans="1:8" ht="55.5" customHeight="1" thickBot="1">
      <c r="A78" s="12">
        <v>26</v>
      </c>
      <c r="B78" s="145" t="s">
        <v>264</v>
      </c>
      <c r="C78" s="138">
        <v>2</v>
      </c>
      <c r="D78" s="139">
        <v>2</v>
      </c>
      <c r="E78" s="51">
        <f t="shared" si="2"/>
        <v>100</v>
      </c>
      <c r="F78" s="7"/>
      <c r="G78" s="8"/>
      <c r="H78" s="9"/>
    </row>
    <row r="79" spans="1:8" ht="57" customHeight="1" thickBot="1">
      <c r="A79" s="12">
        <v>27</v>
      </c>
      <c r="B79" s="146" t="s">
        <v>265</v>
      </c>
      <c r="C79" s="137">
        <v>2</v>
      </c>
      <c r="D79" s="140">
        <v>2</v>
      </c>
      <c r="E79" s="53">
        <f>1/(D79/C79)*100</f>
        <v>100</v>
      </c>
      <c r="F79" s="7"/>
      <c r="G79" s="8"/>
      <c r="H79" s="9"/>
    </row>
    <row r="80" spans="1:8" ht="64.5" customHeight="1" thickBot="1">
      <c r="A80" s="12">
        <v>28</v>
      </c>
      <c r="B80" s="146" t="s">
        <v>266</v>
      </c>
      <c r="C80" s="137">
        <v>50</v>
      </c>
      <c r="D80" s="140">
        <v>50</v>
      </c>
      <c r="E80" s="51">
        <f t="shared" si="2"/>
        <v>100</v>
      </c>
      <c r="F80" s="7"/>
      <c r="G80" s="8"/>
      <c r="H80" s="9"/>
    </row>
    <row r="81" spans="1:8" ht="46.5" customHeight="1" thickBot="1">
      <c r="A81" s="12">
        <v>29</v>
      </c>
      <c r="B81" s="146" t="s">
        <v>267</v>
      </c>
      <c r="C81" s="137">
        <v>13</v>
      </c>
      <c r="D81" s="140">
        <v>13</v>
      </c>
      <c r="E81" s="51">
        <f t="shared" si="2"/>
        <v>100</v>
      </c>
      <c r="F81" s="7"/>
      <c r="G81" s="8"/>
      <c r="H81" s="9"/>
    </row>
    <row r="82" spans="1:8" ht="38.25" customHeight="1" thickBot="1">
      <c r="A82" s="28">
        <v>30</v>
      </c>
      <c r="B82" s="146" t="s">
        <v>268</v>
      </c>
      <c r="C82" s="137">
        <v>5</v>
      </c>
      <c r="D82" s="140">
        <v>0</v>
      </c>
      <c r="E82" s="53" t="e">
        <f>1/(D82/C82)*100</f>
        <v>#DIV/0!</v>
      </c>
      <c r="F82" s="7"/>
      <c r="G82" s="8"/>
      <c r="H82" s="9"/>
    </row>
    <row r="83" spans="1:8" ht="60" customHeight="1" thickBot="1">
      <c r="A83" s="12">
        <v>31</v>
      </c>
      <c r="B83" s="146" t="s">
        <v>269</v>
      </c>
      <c r="C83" s="137">
        <v>15</v>
      </c>
      <c r="D83" s="140">
        <v>15</v>
      </c>
      <c r="E83" s="51">
        <f t="shared" si="2"/>
        <v>100</v>
      </c>
      <c r="F83" s="7"/>
      <c r="G83" s="8"/>
      <c r="H83" s="9"/>
    </row>
    <row r="84" spans="1:8" ht="51.75" customHeight="1" thickBot="1">
      <c r="A84" s="12">
        <v>32</v>
      </c>
      <c r="B84" s="135" t="s">
        <v>270</v>
      </c>
      <c r="C84" s="138">
        <v>0</v>
      </c>
      <c r="D84" s="139">
        <v>0</v>
      </c>
      <c r="E84" s="51" t="e">
        <f t="shared" si="2"/>
        <v>#DIV/0!</v>
      </c>
      <c r="F84" s="7"/>
      <c r="G84" s="8"/>
      <c r="H84" s="9"/>
    </row>
    <row r="85" spans="1:8" ht="48" customHeight="1" thickBot="1">
      <c r="A85" s="22">
        <v>33</v>
      </c>
      <c r="B85" s="136" t="s">
        <v>271</v>
      </c>
      <c r="C85" s="137"/>
      <c r="D85" s="140"/>
      <c r="E85" s="51" t="e">
        <f t="shared" si="2"/>
        <v>#DIV/0!</v>
      </c>
      <c r="F85" s="7"/>
      <c r="G85" s="8"/>
      <c r="H85" s="9"/>
    </row>
    <row r="86" spans="1:8" ht="48" customHeight="1" thickBot="1">
      <c r="A86" s="21">
        <v>34</v>
      </c>
      <c r="B86" s="146" t="s">
        <v>272</v>
      </c>
      <c r="C86" s="137">
        <v>0</v>
      </c>
      <c r="D86" s="140">
        <v>0</v>
      </c>
      <c r="E86" s="51" t="e">
        <f>D86/C86*100</f>
        <v>#DIV/0!</v>
      </c>
      <c r="F86" s="7"/>
      <c r="G86" s="8"/>
      <c r="H86" s="9"/>
    </row>
    <row r="87" spans="1:8" ht="30.75" customHeight="1" thickBot="1">
      <c r="A87" s="21">
        <v>35</v>
      </c>
      <c r="B87" s="146" t="s">
        <v>273</v>
      </c>
      <c r="C87" s="137">
        <v>0</v>
      </c>
      <c r="D87" s="140">
        <v>0</v>
      </c>
      <c r="E87" s="51" t="e">
        <f t="shared" si="2"/>
        <v>#DIV/0!</v>
      </c>
      <c r="F87" s="7"/>
      <c r="G87" s="8"/>
      <c r="H87" s="9"/>
    </row>
    <row r="88" spans="1:8" ht="64.5" customHeight="1" thickBot="1">
      <c r="A88" s="21">
        <v>36</v>
      </c>
      <c r="B88" s="146" t="s">
        <v>274</v>
      </c>
      <c r="C88" s="137">
        <v>57.8</v>
      </c>
      <c r="D88" s="140">
        <v>57.8</v>
      </c>
      <c r="E88" s="51">
        <f>D88/C88*100</f>
        <v>100</v>
      </c>
      <c r="F88" s="7"/>
      <c r="G88" s="8"/>
      <c r="H88" s="9"/>
    </row>
    <row r="89" spans="1:8" ht="61.5" customHeight="1" thickBot="1">
      <c r="A89" s="21">
        <v>37</v>
      </c>
      <c r="B89" s="146" t="s">
        <v>275</v>
      </c>
      <c r="C89" s="137">
        <v>50</v>
      </c>
      <c r="D89" s="140">
        <v>50</v>
      </c>
      <c r="E89" s="51">
        <f>D89/C89*100</f>
        <v>100</v>
      </c>
      <c r="F89" s="7"/>
      <c r="G89" s="8"/>
      <c r="H89" s="9"/>
    </row>
    <row r="90" spans="1:8" ht="30.75" customHeight="1" thickBot="1">
      <c r="A90" s="21">
        <v>38</v>
      </c>
      <c r="B90" s="145" t="s">
        <v>276</v>
      </c>
      <c r="C90" s="93">
        <v>4</v>
      </c>
      <c r="D90" s="79">
        <v>0</v>
      </c>
      <c r="E90" s="51">
        <f>D90/C90*100</f>
        <v>0</v>
      </c>
      <c r="F90" s="7"/>
      <c r="G90" s="8"/>
      <c r="H90" s="9"/>
    </row>
    <row r="91" spans="1:8" ht="31.5" customHeight="1" thickBot="1">
      <c r="A91" s="21">
        <v>39</v>
      </c>
      <c r="B91" s="146" t="s">
        <v>277</v>
      </c>
      <c r="C91" s="93">
        <v>96</v>
      </c>
      <c r="D91" s="79">
        <v>96</v>
      </c>
      <c r="E91" s="51">
        <f>D91/C91*100</f>
        <v>100</v>
      </c>
      <c r="F91" s="7"/>
      <c r="G91" s="8"/>
      <c r="H91" s="9"/>
    </row>
    <row r="92" spans="1:8" ht="62.25" customHeight="1" thickBot="1">
      <c r="A92" s="21">
        <v>40</v>
      </c>
      <c r="B92" s="146" t="s">
        <v>278</v>
      </c>
      <c r="C92" s="93">
        <v>8</v>
      </c>
      <c r="D92" s="79">
        <v>8</v>
      </c>
      <c r="E92" s="51">
        <f>D92/C92*100</f>
        <v>100</v>
      </c>
      <c r="F92" s="7"/>
      <c r="G92" s="8"/>
      <c r="H92" s="9"/>
    </row>
    <row r="93" spans="1:8" ht="52.5" customHeight="1" thickBot="1">
      <c r="A93" s="21">
        <v>41</v>
      </c>
      <c r="B93" s="146" t="s">
        <v>279</v>
      </c>
      <c r="C93" s="93">
        <v>1</v>
      </c>
      <c r="D93" s="79">
        <v>2</v>
      </c>
      <c r="E93" s="51">
        <f t="shared" si="2"/>
        <v>200</v>
      </c>
      <c r="F93" s="7"/>
      <c r="G93" s="8"/>
      <c r="H93" s="9"/>
    </row>
    <row r="94" spans="1:8" ht="42.75" customHeight="1" thickBot="1">
      <c r="A94" s="21">
        <v>42</v>
      </c>
      <c r="B94" s="146" t="s">
        <v>280</v>
      </c>
      <c r="C94" s="93">
        <v>80</v>
      </c>
      <c r="D94" s="79">
        <v>80</v>
      </c>
      <c r="E94" s="51">
        <f t="shared" si="2"/>
        <v>100</v>
      </c>
      <c r="F94" s="7"/>
      <c r="G94" s="8"/>
      <c r="H94" s="9"/>
    </row>
    <row r="95" spans="1:8" ht="30.75" customHeight="1" thickBot="1">
      <c r="A95" s="21">
        <v>43</v>
      </c>
      <c r="B95" s="146" t="s">
        <v>281</v>
      </c>
      <c r="C95" s="93">
        <v>3</v>
      </c>
      <c r="D95" s="79">
        <v>2.6</v>
      </c>
      <c r="E95" s="51">
        <f t="shared" si="2"/>
        <v>86.66666666666667</v>
      </c>
      <c r="F95" s="7"/>
      <c r="G95" s="8"/>
      <c r="H95" s="9"/>
    </row>
    <row r="96" spans="1:8" ht="30.75" customHeight="1" thickBot="1">
      <c r="A96" s="21">
        <v>44</v>
      </c>
      <c r="B96" s="146" t="s">
        <v>282</v>
      </c>
      <c r="C96" s="93">
        <v>262</v>
      </c>
      <c r="D96" s="79">
        <v>461</v>
      </c>
      <c r="E96" s="51">
        <f>D96/C96*100</f>
        <v>175.95419847328245</v>
      </c>
      <c r="F96" s="7"/>
      <c r="G96" s="8"/>
      <c r="H96" s="9"/>
    </row>
    <row r="97" spans="1:8" ht="30.75" customHeight="1" thickBot="1">
      <c r="A97" s="21">
        <v>45</v>
      </c>
      <c r="B97" s="146" t="s">
        <v>283</v>
      </c>
      <c r="C97" s="93">
        <v>1</v>
      </c>
      <c r="D97" s="79">
        <v>0</v>
      </c>
      <c r="E97" s="51">
        <f>D97/C97*100</f>
        <v>0</v>
      </c>
      <c r="F97" s="7"/>
      <c r="G97" s="8"/>
      <c r="H97" s="9"/>
    </row>
    <row r="98" spans="1:8" ht="30.75" customHeight="1" thickBot="1">
      <c r="A98" s="21">
        <v>46</v>
      </c>
      <c r="B98" s="82" t="s">
        <v>0</v>
      </c>
      <c r="C98" s="93">
        <v>4</v>
      </c>
      <c r="D98" s="79">
        <v>0</v>
      </c>
      <c r="E98" s="51">
        <f>D98/C98*100</f>
        <v>0</v>
      </c>
      <c r="F98" s="7"/>
      <c r="G98" s="8"/>
      <c r="H98" s="9"/>
    </row>
    <row r="99" spans="1:8" ht="45.75" customHeight="1" thickBot="1">
      <c r="A99" s="21">
        <v>47</v>
      </c>
      <c r="B99" s="150" t="s">
        <v>284</v>
      </c>
      <c r="C99" s="141">
        <v>1</v>
      </c>
      <c r="D99" s="142">
        <v>1</v>
      </c>
      <c r="E99" s="51">
        <f aca="true" t="shared" si="3" ref="E99:E104">D99/C99*100</f>
        <v>100</v>
      </c>
      <c r="F99" s="7"/>
      <c r="G99" s="8"/>
      <c r="H99" s="9"/>
    </row>
    <row r="100" spans="1:8" ht="46.5" customHeight="1" thickBot="1">
      <c r="A100" s="21">
        <v>48</v>
      </c>
      <c r="B100" s="147" t="s">
        <v>285</v>
      </c>
      <c r="C100" s="143">
        <v>1</v>
      </c>
      <c r="D100" s="144">
        <v>1</v>
      </c>
      <c r="E100" s="51">
        <f t="shared" si="3"/>
        <v>100</v>
      </c>
      <c r="F100" s="7"/>
      <c r="G100" s="8"/>
      <c r="H100" s="9"/>
    </row>
    <row r="101" spans="1:8" ht="51" customHeight="1" thickBot="1">
      <c r="A101" s="21">
        <v>49</v>
      </c>
      <c r="B101" s="147" t="s">
        <v>286</v>
      </c>
      <c r="C101" s="143">
        <v>1</v>
      </c>
      <c r="D101" s="144">
        <v>1</v>
      </c>
      <c r="E101" s="51">
        <f t="shared" si="3"/>
        <v>100</v>
      </c>
      <c r="F101" s="7"/>
      <c r="G101" s="8"/>
      <c r="H101" s="9"/>
    </row>
    <row r="102" spans="1:8" ht="69.75" customHeight="1" thickBot="1">
      <c r="A102" s="21">
        <v>50</v>
      </c>
      <c r="B102" s="147" t="s">
        <v>287</v>
      </c>
      <c r="C102" s="143">
        <v>1</v>
      </c>
      <c r="D102" s="144">
        <v>1</v>
      </c>
      <c r="E102" s="51">
        <f t="shared" si="3"/>
        <v>100</v>
      </c>
      <c r="F102" s="7"/>
      <c r="G102" s="8"/>
      <c r="H102" s="9"/>
    </row>
    <row r="103" spans="1:8" ht="48" customHeight="1" thickBot="1">
      <c r="A103" s="21">
        <v>51</v>
      </c>
      <c r="B103" s="147" t="s">
        <v>288</v>
      </c>
      <c r="C103" s="143">
        <v>1</v>
      </c>
      <c r="D103" s="144">
        <v>0</v>
      </c>
      <c r="E103" s="51">
        <f t="shared" si="3"/>
        <v>0</v>
      </c>
      <c r="F103" s="7"/>
      <c r="G103" s="8"/>
      <c r="H103" s="9"/>
    </row>
    <row r="104" spans="1:8" ht="87" customHeight="1" thickBot="1">
      <c r="A104" s="21">
        <v>52</v>
      </c>
      <c r="B104" s="147" t="s">
        <v>289</v>
      </c>
      <c r="C104" s="143">
        <v>1</v>
      </c>
      <c r="D104" s="144">
        <v>1</v>
      </c>
      <c r="E104" s="51">
        <f t="shared" si="3"/>
        <v>100</v>
      </c>
      <c r="F104" s="7"/>
      <c r="G104" s="8"/>
      <c r="H104" s="9"/>
    </row>
    <row r="105" spans="1:8" ht="51" customHeight="1">
      <c r="A105" s="23"/>
      <c r="B105" s="36" t="s">
        <v>13</v>
      </c>
      <c r="C105" s="155" t="s">
        <v>53</v>
      </c>
      <c r="D105" s="156"/>
      <c r="E105" s="95" t="e">
        <f>E46-E52</f>
        <v>#REF!</v>
      </c>
      <c r="F105" s="10"/>
      <c r="G105" s="8"/>
      <c r="H105" s="9"/>
    </row>
    <row r="106" spans="1:8" ht="29.25" customHeight="1">
      <c r="A106" s="78" t="s">
        <v>48</v>
      </c>
      <c r="B106" s="105" t="s">
        <v>173</v>
      </c>
      <c r="C106" s="67"/>
      <c r="D106" s="39"/>
      <c r="E106" s="40"/>
      <c r="F106" s="68">
        <v>29396.2</v>
      </c>
      <c r="G106" s="68">
        <v>29396.2</v>
      </c>
      <c r="H106" s="69">
        <f>G106/F106*100</f>
        <v>100</v>
      </c>
    </row>
    <row r="107" spans="1:8" ht="25.5" customHeight="1">
      <c r="A107" s="24"/>
      <c r="B107" s="62" t="s">
        <v>54</v>
      </c>
      <c r="C107" s="44"/>
      <c r="D107" s="44"/>
      <c r="E107" s="45"/>
      <c r="F107" s="70"/>
      <c r="G107" s="70"/>
      <c r="H107" s="71"/>
    </row>
    <row r="108" spans="1:8" ht="31.5" customHeight="1">
      <c r="A108" s="11">
        <v>1</v>
      </c>
      <c r="B108" s="82" t="s">
        <v>62</v>
      </c>
      <c r="C108" s="79">
        <v>91</v>
      </c>
      <c r="D108" s="79">
        <v>95</v>
      </c>
      <c r="E108" s="51">
        <f>D108/C108*100</f>
        <v>104.39560439560441</v>
      </c>
      <c r="F108" s="16"/>
      <c r="G108" s="16"/>
      <c r="H108" s="25"/>
    </row>
    <row r="109" spans="1:8" ht="18">
      <c r="A109" s="13">
        <v>2</v>
      </c>
      <c r="B109" s="82" t="s">
        <v>174</v>
      </c>
      <c r="C109" s="79">
        <v>102.2</v>
      </c>
      <c r="D109" s="79">
        <v>103.8</v>
      </c>
      <c r="E109" s="51">
        <f>D109/C109*100</f>
        <v>101.56555772994129</v>
      </c>
      <c r="F109" s="16"/>
      <c r="G109" s="16"/>
      <c r="H109" s="25"/>
    </row>
    <row r="110" spans="1:8" ht="31.5" customHeight="1">
      <c r="A110" s="20">
        <v>3</v>
      </c>
      <c r="B110" s="82" t="s">
        <v>175</v>
      </c>
      <c r="C110" s="79">
        <v>80.6</v>
      </c>
      <c r="D110" s="79">
        <v>80.6</v>
      </c>
      <c r="E110" s="51">
        <f>D110/C110*100</f>
        <v>100</v>
      </c>
      <c r="F110" s="16"/>
      <c r="G110" s="16"/>
      <c r="H110" s="25"/>
    </row>
    <row r="111" spans="1:8" s="46" customFormat="1" ht="15.75">
      <c r="A111" s="47"/>
      <c r="B111" s="48" t="s">
        <v>55</v>
      </c>
      <c r="C111" s="49"/>
      <c r="D111" s="50"/>
      <c r="E111" s="54" t="e">
        <f>(E112+E113+E114+E115+#REF!+E116+#REF!+E117+#REF!+#REF!+E118+E119+E129)/13</f>
        <v>#REF!</v>
      </c>
      <c r="F111" s="10"/>
      <c r="G111" s="39"/>
      <c r="H111" s="41"/>
    </row>
    <row r="112" spans="1:8" ht="47.25">
      <c r="A112" s="15">
        <v>1</v>
      </c>
      <c r="B112" s="82" t="s">
        <v>91</v>
      </c>
      <c r="C112" s="79">
        <v>18.1</v>
      </c>
      <c r="D112" s="79">
        <v>18.1</v>
      </c>
      <c r="E112" s="51">
        <f aca="true" t="shared" si="4" ref="E112:E120">D112/C112*100</f>
        <v>100</v>
      </c>
      <c r="F112" s="7"/>
      <c r="G112" s="8"/>
      <c r="H112" s="9"/>
    </row>
    <row r="113" spans="1:8" ht="35.25" customHeight="1">
      <c r="A113" s="15">
        <v>2</v>
      </c>
      <c r="B113" s="82" t="s">
        <v>63</v>
      </c>
      <c r="C113" s="79">
        <v>108.8</v>
      </c>
      <c r="D113" s="79">
        <v>109.1</v>
      </c>
      <c r="E113" s="51">
        <f t="shared" si="4"/>
        <v>100.27573529411764</v>
      </c>
      <c r="F113" s="7"/>
      <c r="G113" s="8"/>
      <c r="H113" s="9"/>
    </row>
    <row r="114" spans="1:8" ht="31.5">
      <c r="A114" s="15">
        <v>3</v>
      </c>
      <c r="B114" s="82" t="s">
        <v>64</v>
      </c>
      <c r="C114" s="90">
        <v>11.82</v>
      </c>
      <c r="D114" s="79">
        <v>15.5</v>
      </c>
      <c r="E114" s="51">
        <f t="shared" si="4"/>
        <v>131.1336717428088</v>
      </c>
      <c r="F114" s="7"/>
      <c r="G114" s="8"/>
      <c r="H114" s="9"/>
    </row>
    <row r="115" spans="1:8" ht="31.5">
      <c r="A115" s="21">
        <v>4</v>
      </c>
      <c r="B115" s="82" t="s">
        <v>65</v>
      </c>
      <c r="C115" s="79">
        <v>48</v>
      </c>
      <c r="D115" s="79">
        <v>72.2</v>
      </c>
      <c r="E115" s="51">
        <f t="shared" si="4"/>
        <v>150.41666666666666</v>
      </c>
      <c r="F115" s="7"/>
      <c r="G115" s="8"/>
      <c r="H115" s="9"/>
    </row>
    <row r="116" spans="1:8" ht="31.5">
      <c r="A116" s="15">
        <v>5</v>
      </c>
      <c r="B116" s="81" t="s">
        <v>176</v>
      </c>
      <c r="C116" s="90">
        <v>128.8</v>
      </c>
      <c r="D116" s="90">
        <v>128.8</v>
      </c>
      <c r="E116" s="51">
        <f t="shared" si="4"/>
        <v>100</v>
      </c>
      <c r="F116" s="7"/>
      <c r="G116" s="8"/>
      <c r="H116" s="9"/>
    </row>
    <row r="117" spans="1:8" ht="47.25">
      <c r="A117" s="21">
        <v>6</v>
      </c>
      <c r="B117" s="81" t="s">
        <v>66</v>
      </c>
      <c r="C117" s="90">
        <v>100</v>
      </c>
      <c r="D117" s="90">
        <v>100</v>
      </c>
      <c r="E117" s="51">
        <f t="shared" si="4"/>
        <v>100</v>
      </c>
      <c r="F117" s="7"/>
      <c r="G117" s="8"/>
      <c r="H117" s="9"/>
    </row>
    <row r="118" spans="1:8" ht="31.5">
      <c r="A118" s="21">
        <v>7</v>
      </c>
      <c r="B118" s="81" t="s">
        <v>68</v>
      </c>
      <c r="C118" s="90">
        <v>21</v>
      </c>
      <c r="D118" s="90">
        <v>21</v>
      </c>
      <c r="E118" s="51">
        <f t="shared" si="4"/>
        <v>100</v>
      </c>
      <c r="F118" s="7"/>
      <c r="G118" s="8"/>
      <c r="H118" s="9"/>
    </row>
    <row r="119" spans="1:8" ht="31.5">
      <c r="A119" s="21">
        <v>8</v>
      </c>
      <c r="B119" s="81" t="s">
        <v>69</v>
      </c>
      <c r="C119" s="90">
        <v>169.2</v>
      </c>
      <c r="D119" s="90">
        <v>133</v>
      </c>
      <c r="E119" s="51">
        <f t="shared" si="4"/>
        <v>78.60520094562648</v>
      </c>
      <c r="F119" s="7"/>
      <c r="G119" s="8"/>
      <c r="H119" s="9"/>
    </row>
    <row r="120" spans="1:8" ht="47.25">
      <c r="A120" s="21">
        <v>9</v>
      </c>
      <c r="B120" s="81" t="s">
        <v>177</v>
      </c>
      <c r="C120" s="90">
        <v>2</v>
      </c>
      <c r="D120" s="90">
        <v>5</v>
      </c>
      <c r="E120" s="51">
        <f t="shared" si="4"/>
        <v>250</v>
      </c>
      <c r="F120" s="7"/>
      <c r="G120" s="8"/>
      <c r="H120" s="9"/>
    </row>
    <row r="121" spans="1:8" ht="31.5">
      <c r="A121" s="21">
        <v>10</v>
      </c>
      <c r="B121" s="82" t="s">
        <v>70</v>
      </c>
      <c r="C121" s="79">
        <v>6.8</v>
      </c>
      <c r="D121" s="79">
        <v>6.8</v>
      </c>
      <c r="E121" s="51">
        <f aca="true" t="shared" si="5" ref="E121:E129">D121/C121*100</f>
        <v>100</v>
      </c>
      <c r="F121" s="7"/>
      <c r="G121" s="8"/>
      <c r="H121" s="9"/>
    </row>
    <row r="122" spans="1:8" ht="18">
      <c r="A122" s="21">
        <v>11</v>
      </c>
      <c r="B122" s="82" t="s">
        <v>178</v>
      </c>
      <c r="C122" s="79">
        <v>6</v>
      </c>
      <c r="D122" s="79">
        <v>6</v>
      </c>
      <c r="E122" s="51">
        <f t="shared" si="5"/>
        <v>100</v>
      </c>
      <c r="F122" s="7"/>
      <c r="G122" s="8"/>
      <c r="H122" s="9"/>
    </row>
    <row r="123" spans="1:8" ht="18">
      <c r="A123" s="21">
        <v>12</v>
      </c>
      <c r="B123" s="82" t="s">
        <v>180</v>
      </c>
      <c r="C123" s="79">
        <v>6</v>
      </c>
      <c r="D123" s="79">
        <v>6</v>
      </c>
      <c r="E123" s="51">
        <f t="shared" si="5"/>
        <v>100</v>
      </c>
      <c r="F123" s="7"/>
      <c r="G123" s="8"/>
      <c r="H123" s="9"/>
    </row>
    <row r="124" spans="1:8" ht="47.25">
      <c r="A124" s="21">
        <v>13</v>
      </c>
      <c r="B124" s="82" t="s">
        <v>179</v>
      </c>
      <c r="C124" s="79">
        <v>0</v>
      </c>
      <c r="D124" s="79">
        <v>0</v>
      </c>
      <c r="E124" s="51" t="e">
        <f t="shared" si="5"/>
        <v>#DIV/0!</v>
      </c>
      <c r="F124" s="7"/>
      <c r="G124" s="8"/>
      <c r="H124" s="9"/>
    </row>
    <row r="125" spans="1:8" ht="31.5">
      <c r="A125" s="21">
        <v>14</v>
      </c>
      <c r="B125" s="81" t="s">
        <v>181</v>
      </c>
      <c r="C125" s="90">
        <v>2250</v>
      </c>
      <c r="D125" s="90">
        <v>2250</v>
      </c>
      <c r="E125" s="51">
        <f t="shared" si="5"/>
        <v>100</v>
      </c>
      <c r="F125" s="7"/>
      <c r="G125" s="8"/>
      <c r="H125" s="9"/>
    </row>
    <row r="126" spans="1:8" ht="31.5">
      <c r="A126" s="21">
        <v>15</v>
      </c>
      <c r="B126" s="82" t="s">
        <v>71</v>
      </c>
      <c r="C126" s="90">
        <v>81.3</v>
      </c>
      <c r="D126" s="90">
        <v>81.3</v>
      </c>
      <c r="E126" s="51">
        <f t="shared" si="5"/>
        <v>100</v>
      </c>
      <c r="F126" s="7"/>
      <c r="G126" s="8"/>
      <c r="H126" s="9"/>
    </row>
    <row r="127" spans="1:8" ht="47.25">
      <c r="A127" s="21">
        <v>17</v>
      </c>
      <c r="B127" s="82" t="s">
        <v>184</v>
      </c>
      <c r="C127" s="90">
        <v>700</v>
      </c>
      <c r="D127" s="90">
        <v>700</v>
      </c>
      <c r="E127" s="51">
        <f t="shared" si="5"/>
        <v>100</v>
      </c>
      <c r="F127" s="7"/>
      <c r="G127" s="8"/>
      <c r="H127" s="9"/>
    </row>
    <row r="128" spans="1:8" ht="47.25">
      <c r="A128" s="21">
        <v>18</v>
      </c>
      <c r="B128" s="82" t="s">
        <v>183</v>
      </c>
      <c r="C128" s="90">
        <v>1000</v>
      </c>
      <c r="D128" s="90">
        <v>1000</v>
      </c>
      <c r="E128" s="51">
        <f t="shared" si="5"/>
        <v>100</v>
      </c>
      <c r="F128" s="7"/>
      <c r="G128" s="8"/>
      <c r="H128" s="9"/>
    </row>
    <row r="129" spans="1:8" ht="48.75" customHeight="1">
      <c r="A129" s="21">
        <v>19</v>
      </c>
      <c r="B129" s="82" t="s">
        <v>182</v>
      </c>
      <c r="C129" s="79">
        <v>5</v>
      </c>
      <c r="D129" s="79">
        <v>5</v>
      </c>
      <c r="E129" s="51">
        <f t="shared" si="5"/>
        <v>100</v>
      </c>
      <c r="F129" s="7"/>
      <c r="G129" s="8"/>
      <c r="H129" s="9"/>
    </row>
    <row r="130" spans="1:8" ht="48.75" customHeight="1">
      <c r="A130" s="32"/>
      <c r="B130" s="36" t="s">
        <v>13</v>
      </c>
      <c r="C130" s="155" t="s">
        <v>53</v>
      </c>
      <c r="D130" s="156"/>
      <c r="E130" s="95" t="e">
        <f>E107-E111</f>
        <v>#REF!</v>
      </c>
      <c r="F130" s="7"/>
      <c r="G130" s="8"/>
      <c r="H130" s="9"/>
    </row>
    <row r="131" spans="1:8" s="46" customFormat="1" ht="47.25">
      <c r="A131" s="72" t="s">
        <v>49</v>
      </c>
      <c r="B131" s="106" t="s">
        <v>217</v>
      </c>
      <c r="C131" s="79"/>
      <c r="D131" s="79"/>
      <c r="E131" s="51"/>
      <c r="F131" s="108">
        <v>654.01</v>
      </c>
      <c r="G131" s="109">
        <v>653.91</v>
      </c>
      <c r="H131" s="97">
        <f>G131/F131*100</f>
        <v>99.98470971391875</v>
      </c>
    </row>
    <row r="132" spans="1:8" s="46" customFormat="1" ht="15.75">
      <c r="A132" s="61"/>
      <c r="B132" s="62" t="s">
        <v>54</v>
      </c>
      <c r="C132" s="73"/>
      <c r="D132" s="73"/>
      <c r="E132" s="45" t="e">
        <f>(E133+E134+E135+E136+E137+E138+E139+E140+E141+#REF!+#REF!)/11</f>
        <v>#REF!</v>
      </c>
      <c r="F132" s="10"/>
      <c r="G132" s="39"/>
      <c r="H132" s="41"/>
    </row>
    <row r="133" spans="1:8" ht="31.5" customHeight="1">
      <c r="A133" s="21">
        <v>1</v>
      </c>
      <c r="B133" s="100" t="s">
        <v>109</v>
      </c>
      <c r="C133" s="89">
        <v>100.6</v>
      </c>
      <c r="D133" s="80">
        <v>100.6</v>
      </c>
      <c r="E133" s="51">
        <f aca="true" t="shared" si="6" ref="E133:E141">D133/C133*100</f>
        <v>100</v>
      </c>
      <c r="F133" s="17"/>
      <c r="G133" s="18"/>
      <c r="H133" s="19"/>
    </row>
    <row r="134" spans="1:8" ht="31.5">
      <c r="A134" s="15">
        <v>2</v>
      </c>
      <c r="B134" s="100" t="s">
        <v>110</v>
      </c>
      <c r="C134" s="89">
        <v>100.6</v>
      </c>
      <c r="D134" s="80">
        <v>100.6</v>
      </c>
      <c r="E134" s="51">
        <f t="shared" si="6"/>
        <v>100</v>
      </c>
      <c r="F134" s="7"/>
      <c r="G134" s="8"/>
      <c r="H134" s="9"/>
    </row>
    <row r="135" spans="1:8" ht="31.5">
      <c r="A135" s="15">
        <v>3</v>
      </c>
      <c r="B135" s="100" t="s">
        <v>111</v>
      </c>
      <c r="C135" s="89">
        <v>100.9</v>
      </c>
      <c r="D135" s="80">
        <v>100.9</v>
      </c>
      <c r="E135" s="51">
        <f t="shared" si="6"/>
        <v>100</v>
      </c>
      <c r="F135" s="7"/>
      <c r="G135" s="8"/>
      <c r="H135" s="9"/>
    </row>
    <row r="136" spans="1:8" ht="18">
      <c r="A136" s="15">
        <v>4</v>
      </c>
      <c r="B136" s="100" t="s">
        <v>14</v>
      </c>
      <c r="C136" s="89">
        <v>22.6</v>
      </c>
      <c r="D136" s="80">
        <v>80.7</v>
      </c>
      <c r="E136" s="51">
        <f t="shared" si="6"/>
        <v>357.07964601769913</v>
      </c>
      <c r="F136" s="7"/>
      <c r="G136" s="8"/>
      <c r="H136" s="9"/>
    </row>
    <row r="137" spans="1:8" ht="18">
      <c r="A137" s="15">
        <v>5</v>
      </c>
      <c r="B137" s="100" t="s">
        <v>15</v>
      </c>
      <c r="C137" s="89">
        <v>1.9</v>
      </c>
      <c r="D137" s="80">
        <v>3.9</v>
      </c>
      <c r="E137" s="51">
        <f t="shared" si="6"/>
        <v>205.26315789473685</v>
      </c>
      <c r="F137" s="7"/>
      <c r="G137" s="8"/>
      <c r="H137" s="9"/>
    </row>
    <row r="138" spans="1:8" ht="30" customHeight="1">
      <c r="A138" s="15">
        <v>6</v>
      </c>
      <c r="B138" s="101" t="s">
        <v>16</v>
      </c>
      <c r="C138" s="89">
        <v>0.8</v>
      </c>
      <c r="D138" s="80">
        <v>0.8</v>
      </c>
      <c r="E138" s="51">
        <f t="shared" si="6"/>
        <v>100</v>
      </c>
      <c r="F138" s="7"/>
      <c r="G138" s="8"/>
      <c r="H138" s="9"/>
    </row>
    <row r="139" spans="1:8" ht="31.5">
      <c r="A139" s="15">
        <v>7</v>
      </c>
      <c r="B139" s="82" t="s">
        <v>118</v>
      </c>
      <c r="C139" s="80">
        <v>0.74</v>
      </c>
      <c r="D139" s="80">
        <v>0.8</v>
      </c>
      <c r="E139" s="51">
        <f t="shared" si="6"/>
        <v>108.10810810810811</v>
      </c>
      <c r="F139" s="7"/>
      <c r="G139" s="8"/>
      <c r="H139" s="9"/>
    </row>
    <row r="140" spans="1:8" ht="18">
      <c r="A140" s="15">
        <v>8</v>
      </c>
      <c r="B140" s="82" t="s">
        <v>119</v>
      </c>
      <c r="C140" s="80">
        <v>7.12</v>
      </c>
      <c r="D140" s="80">
        <v>8.3</v>
      </c>
      <c r="E140" s="51">
        <f t="shared" si="6"/>
        <v>116.57303370786518</v>
      </c>
      <c r="F140" s="7"/>
      <c r="G140" s="8"/>
      <c r="H140" s="9"/>
    </row>
    <row r="141" spans="1:8" ht="18">
      <c r="A141" s="15">
        <v>9</v>
      </c>
      <c r="B141" s="102" t="s">
        <v>17</v>
      </c>
      <c r="C141" s="80">
        <v>17.2</v>
      </c>
      <c r="D141" s="80">
        <v>17.5</v>
      </c>
      <c r="E141" s="51">
        <f t="shared" si="6"/>
        <v>101.74418604651163</v>
      </c>
      <c r="F141" s="7"/>
      <c r="G141" s="8"/>
      <c r="H141" s="9"/>
    </row>
    <row r="142" spans="1:8" s="46" customFormat="1" ht="15.75">
      <c r="A142" s="63"/>
      <c r="B142" s="64" t="s">
        <v>55</v>
      </c>
      <c r="C142" s="66"/>
      <c r="D142" s="66"/>
      <c r="E142" s="45" t="e">
        <f>(E143+#REF!)/30</f>
        <v>#REF!</v>
      </c>
      <c r="F142" s="10"/>
      <c r="G142" s="39"/>
      <c r="H142" s="41"/>
    </row>
    <row r="143" spans="1:8" s="46" customFormat="1" ht="15.75">
      <c r="A143" s="63"/>
      <c r="B143" s="64"/>
      <c r="C143" s="66"/>
      <c r="D143" s="66"/>
      <c r="E143" s="45" t="e">
        <f>E144+E145+#REF!+#REF!+#REF!+#REF!+E148+#REF!+#REF!+#REF!+#REF!+#REF!+#REF!+#REF!+#REF!+#REF!+#REF!+#REF!+#REF!+#REF!+#REF!+#REF!+#REF!+#REF!+#REF!</f>
        <v>#REF!</v>
      </c>
      <c r="F143" s="10"/>
      <c r="G143" s="39"/>
      <c r="H143" s="41"/>
    </row>
    <row r="144" spans="1:8" ht="31.5">
      <c r="A144" s="20">
        <v>1</v>
      </c>
      <c r="B144" s="81" t="s">
        <v>125</v>
      </c>
      <c r="C144" s="90">
        <v>100</v>
      </c>
      <c r="D144" s="79">
        <v>100</v>
      </c>
      <c r="E144" s="51">
        <f>D144/C144*100</f>
        <v>100</v>
      </c>
      <c r="F144" s="7"/>
      <c r="G144" s="8"/>
      <c r="H144" s="9"/>
    </row>
    <row r="145" spans="1:8" ht="31.5">
      <c r="A145" s="20">
        <v>2</v>
      </c>
      <c r="B145" s="81" t="s">
        <v>126</v>
      </c>
      <c r="C145" s="90">
        <v>100</v>
      </c>
      <c r="D145" s="79">
        <v>100</v>
      </c>
      <c r="E145" s="51">
        <f>D145/C145*100</f>
        <v>100</v>
      </c>
      <c r="F145" s="7"/>
      <c r="G145" s="8"/>
      <c r="H145" s="9"/>
    </row>
    <row r="146" spans="1:8" ht="31.5">
      <c r="A146" s="31">
        <v>3</v>
      </c>
      <c r="B146" s="81" t="s">
        <v>141</v>
      </c>
      <c r="C146" s="79">
        <v>10.5</v>
      </c>
      <c r="D146" s="79">
        <v>10.5</v>
      </c>
      <c r="E146" s="51">
        <f>D146/C146*100</f>
        <v>100</v>
      </c>
      <c r="F146" s="7"/>
      <c r="G146" s="8"/>
      <c r="H146" s="9"/>
    </row>
    <row r="147" spans="1:8" ht="31.5">
      <c r="A147" s="20">
        <v>4</v>
      </c>
      <c r="B147" s="81" t="s">
        <v>142</v>
      </c>
      <c r="C147" s="79">
        <v>1.9</v>
      </c>
      <c r="D147" s="79">
        <v>1.9</v>
      </c>
      <c r="E147" s="51">
        <f>D147/C147*100</f>
        <v>100</v>
      </c>
      <c r="F147" s="7"/>
      <c r="G147" s="8"/>
      <c r="H147" s="9"/>
    </row>
    <row r="148" spans="1:8" ht="78.75">
      <c r="A148" s="1">
        <v>5</v>
      </c>
      <c r="B148" s="126" t="s">
        <v>143</v>
      </c>
      <c r="C148" s="127">
        <v>100</v>
      </c>
      <c r="D148" s="127">
        <v>100</v>
      </c>
      <c r="E148" s="51">
        <f>D148/C148*100</f>
        <v>100</v>
      </c>
      <c r="F148" s="7"/>
      <c r="G148" s="8"/>
      <c r="H148" s="9"/>
    </row>
    <row r="149" spans="1:8" ht="49.5" customHeight="1">
      <c r="A149" s="21"/>
      <c r="B149" s="36" t="s">
        <v>13</v>
      </c>
      <c r="C149" s="155" t="s">
        <v>53</v>
      </c>
      <c r="D149" s="156"/>
      <c r="E149" s="37" t="e">
        <f>E132-E142</f>
        <v>#REF!</v>
      </c>
      <c r="F149" s="7"/>
      <c r="G149" s="8"/>
      <c r="H149" s="9"/>
    </row>
    <row r="150" spans="1:8" s="46" customFormat="1" ht="34.5" customHeight="1">
      <c r="A150" s="78" t="s">
        <v>37</v>
      </c>
      <c r="B150" s="105" t="s">
        <v>67</v>
      </c>
      <c r="C150" s="67"/>
      <c r="D150" s="39"/>
      <c r="E150" s="40"/>
      <c r="F150" s="68">
        <v>25514.755</v>
      </c>
      <c r="G150" s="68">
        <v>25121.696</v>
      </c>
      <c r="H150" s="117">
        <f>G150/F150*100</f>
        <v>98.45948354197405</v>
      </c>
    </row>
    <row r="151" spans="1:8" s="46" customFormat="1" ht="15.75">
      <c r="A151" s="29"/>
      <c r="B151" s="62" t="s">
        <v>54</v>
      </c>
      <c r="C151" s="44"/>
      <c r="D151" s="44"/>
      <c r="E151" s="45">
        <f>(E152+E153+E154+E155)/4</f>
        <v>100</v>
      </c>
      <c r="F151" s="70"/>
      <c r="G151" s="70"/>
      <c r="H151" s="71"/>
    </row>
    <row r="152" spans="1:8" ht="49.5" customHeight="1">
      <c r="A152" s="21">
        <v>1</v>
      </c>
      <c r="B152" s="82" t="s">
        <v>298</v>
      </c>
      <c r="C152" s="79">
        <v>5</v>
      </c>
      <c r="D152" s="79">
        <v>5</v>
      </c>
      <c r="E152" s="51">
        <f>D152/C152*100</f>
        <v>100</v>
      </c>
      <c r="F152" s="16"/>
      <c r="G152" s="16"/>
      <c r="H152" s="26"/>
    </row>
    <row r="153" spans="1:8" ht="31.5">
      <c r="A153" s="15">
        <v>2</v>
      </c>
      <c r="B153" s="82" t="s">
        <v>299</v>
      </c>
      <c r="C153" s="79">
        <v>0</v>
      </c>
      <c r="D153" s="79">
        <v>0</v>
      </c>
      <c r="E153" s="53">
        <v>100</v>
      </c>
      <c r="F153" s="16"/>
      <c r="G153" s="16"/>
      <c r="H153" s="25"/>
    </row>
    <row r="154" spans="1:8" ht="45" customHeight="1">
      <c r="A154" s="15">
        <v>3</v>
      </c>
      <c r="B154" s="82" t="s">
        <v>300</v>
      </c>
      <c r="C154" s="79">
        <v>0</v>
      </c>
      <c r="D154" s="79">
        <v>0</v>
      </c>
      <c r="E154" s="51">
        <v>100</v>
      </c>
      <c r="F154" s="16"/>
      <c r="G154" s="16"/>
      <c r="H154" s="25"/>
    </row>
    <row r="155" spans="1:8" ht="35.25" customHeight="1">
      <c r="A155" s="15">
        <v>4</v>
      </c>
      <c r="B155" s="82" t="s">
        <v>301</v>
      </c>
      <c r="C155" s="79">
        <v>0</v>
      </c>
      <c r="D155" s="79">
        <v>0</v>
      </c>
      <c r="E155" s="51">
        <v>100</v>
      </c>
      <c r="F155" s="16"/>
      <c r="G155" s="16"/>
      <c r="H155" s="25"/>
    </row>
    <row r="156" spans="1:8" s="46" customFormat="1" ht="15.75">
      <c r="A156" s="47"/>
      <c r="B156" s="48" t="s">
        <v>55</v>
      </c>
      <c r="C156" s="49"/>
      <c r="D156" s="50"/>
      <c r="E156" s="45" t="e">
        <f>(E157+E158+E159+E160+E161+#REF!+E162+E163+E164+E165+E166+#REF!+E167+E168+E169+#REF!+#REF!+#REF!+#REF!)/19</f>
        <v>#DIV/0!</v>
      </c>
      <c r="F156" s="10"/>
      <c r="G156" s="39"/>
      <c r="H156" s="41"/>
    </row>
    <row r="157" spans="1:8" ht="63" customHeight="1">
      <c r="A157" s="15">
        <v>1</v>
      </c>
      <c r="B157" s="82" t="s">
        <v>302</v>
      </c>
      <c r="C157" s="79">
        <v>122.4</v>
      </c>
      <c r="D157" s="79">
        <v>122.4</v>
      </c>
      <c r="E157" s="51">
        <v>100</v>
      </c>
      <c r="F157" s="7"/>
      <c r="G157" s="8"/>
      <c r="H157" s="9"/>
    </row>
    <row r="158" spans="1:8" ht="78.75">
      <c r="A158" s="15">
        <v>2</v>
      </c>
      <c r="B158" s="82" t="s">
        <v>303</v>
      </c>
      <c r="C158" s="79">
        <v>100</v>
      </c>
      <c r="D158" s="79">
        <v>100</v>
      </c>
      <c r="E158" s="51">
        <f aca="true" t="shared" si="7" ref="E158:E172">D158/C158*100</f>
        <v>100</v>
      </c>
      <c r="F158" s="7"/>
      <c r="G158" s="8"/>
      <c r="H158" s="9"/>
    </row>
    <row r="159" spans="1:8" ht="96.75" customHeight="1">
      <c r="A159" s="15">
        <v>3</v>
      </c>
      <c r="B159" s="82" t="s">
        <v>304</v>
      </c>
      <c r="C159" s="79">
        <v>100</v>
      </c>
      <c r="D159" s="79">
        <v>100</v>
      </c>
      <c r="E159" s="51">
        <f t="shared" si="7"/>
        <v>100</v>
      </c>
      <c r="F159" s="7"/>
      <c r="G159" s="8"/>
      <c r="H159" s="9"/>
    </row>
    <row r="160" spans="1:8" ht="31.5">
      <c r="A160" s="21">
        <v>4</v>
      </c>
      <c r="B160" s="82" t="s">
        <v>305</v>
      </c>
      <c r="C160" s="79">
        <v>0</v>
      </c>
      <c r="D160" s="79">
        <v>0</v>
      </c>
      <c r="E160" s="51" t="e">
        <f t="shared" si="7"/>
        <v>#DIV/0!</v>
      </c>
      <c r="F160" s="7"/>
      <c r="G160" s="8"/>
      <c r="H160" s="9"/>
    </row>
    <row r="161" spans="1:8" ht="48" customHeight="1">
      <c r="A161" s="15">
        <v>5</v>
      </c>
      <c r="B161" s="82" t="s">
        <v>306</v>
      </c>
      <c r="C161" s="79">
        <v>0</v>
      </c>
      <c r="D161" s="90">
        <v>0</v>
      </c>
      <c r="E161" s="51">
        <v>100</v>
      </c>
      <c r="F161" s="7"/>
      <c r="G161" s="8"/>
      <c r="H161" s="9"/>
    </row>
    <row r="162" spans="1:8" ht="47.25">
      <c r="A162" s="15">
        <v>6</v>
      </c>
      <c r="B162" s="81" t="s">
        <v>307</v>
      </c>
      <c r="C162" s="90">
        <v>1</v>
      </c>
      <c r="D162" s="90">
        <v>1</v>
      </c>
      <c r="E162" s="51">
        <f t="shared" si="7"/>
        <v>100</v>
      </c>
      <c r="F162" s="7"/>
      <c r="G162" s="8"/>
      <c r="H162" s="9"/>
    </row>
    <row r="163" spans="1:8" ht="46.5" customHeight="1">
      <c r="A163" s="21">
        <v>7</v>
      </c>
      <c r="B163" s="81" t="s">
        <v>308</v>
      </c>
      <c r="C163" s="79">
        <v>100</v>
      </c>
      <c r="D163" s="79">
        <v>100</v>
      </c>
      <c r="E163" s="51">
        <f t="shared" si="7"/>
        <v>100</v>
      </c>
      <c r="F163" s="7"/>
      <c r="G163" s="8"/>
      <c r="H163" s="9"/>
    </row>
    <row r="164" spans="1:8" ht="95.25" customHeight="1">
      <c r="A164" s="21">
        <v>8</v>
      </c>
      <c r="B164" s="81" t="s">
        <v>309</v>
      </c>
      <c r="C164" s="79">
        <v>100</v>
      </c>
      <c r="D164" s="79">
        <v>100</v>
      </c>
      <c r="E164" s="51">
        <f t="shared" si="7"/>
        <v>100</v>
      </c>
      <c r="F164" s="7"/>
      <c r="G164" s="8"/>
      <c r="H164" s="9"/>
    </row>
    <row r="165" spans="1:8" ht="65.25" customHeight="1">
      <c r="A165" s="21">
        <v>9</v>
      </c>
      <c r="B165" s="82" t="s">
        <v>310</v>
      </c>
      <c r="C165" s="79">
        <v>100</v>
      </c>
      <c r="D165" s="79">
        <v>100</v>
      </c>
      <c r="E165" s="51">
        <v>100</v>
      </c>
      <c r="F165" s="7"/>
      <c r="G165" s="8"/>
      <c r="H165" s="9"/>
    </row>
    <row r="166" spans="1:8" ht="82.5" customHeight="1">
      <c r="A166" s="21">
        <v>10</v>
      </c>
      <c r="B166" s="82" t="s">
        <v>311</v>
      </c>
      <c r="C166" s="79">
        <v>100</v>
      </c>
      <c r="D166" s="79">
        <v>100</v>
      </c>
      <c r="E166" s="51">
        <v>100</v>
      </c>
      <c r="F166" s="7"/>
      <c r="G166" s="8"/>
      <c r="H166" s="9"/>
    </row>
    <row r="167" spans="1:8" ht="114" customHeight="1">
      <c r="A167" s="21">
        <v>11</v>
      </c>
      <c r="B167" s="82" t="s">
        <v>312</v>
      </c>
      <c r="C167" s="79">
        <v>100</v>
      </c>
      <c r="D167" s="79">
        <v>100</v>
      </c>
      <c r="E167" s="51">
        <f t="shared" si="7"/>
        <v>100</v>
      </c>
      <c r="F167" s="7"/>
      <c r="G167" s="8"/>
      <c r="H167" s="9"/>
    </row>
    <row r="168" spans="1:8" ht="94.5">
      <c r="A168" s="21">
        <v>12</v>
      </c>
      <c r="B168" s="82" t="s">
        <v>313</v>
      </c>
      <c r="C168" s="79">
        <v>100</v>
      </c>
      <c r="D168" s="79">
        <v>100</v>
      </c>
      <c r="E168" s="51">
        <f t="shared" si="7"/>
        <v>100</v>
      </c>
      <c r="F168" s="7"/>
      <c r="G168" s="8"/>
      <c r="H168" s="9"/>
    </row>
    <row r="169" spans="1:8" ht="66" customHeight="1">
      <c r="A169" s="21">
        <v>13</v>
      </c>
      <c r="B169" s="82" t="s">
        <v>314</v>
      </c>
      <c r="C169" s="79">
        <v>100</v>
      </c>
      <c r="D169" s="79">
        <v>100</v>
      </c>
      <c r="E169" s="51">
        <f t="shared" si="7"/>
        <v>100</v>
      </c>
      <c r="F169" s="7"/>
      <c r="G169" s="8"/>
      <c r="H169" s="9"/>
    </row>
    <row r="170" spans="1:8" ht="78.75" customHeight="1">
      <c r="A170" s="77">
        <v>14</v>
      </c>
      <c r="B170" s="98" t="s">
        <v>315</v>
      </c>
      <c r="C170" s="99">
        <v>100</v>
      </c>
      <c r="D170" s="99">
        <v>100</v>
      </c>
      <c r="E170" s="51">
        <f t="shared" si="7"/>
        <v>100</v>
      </c>
      <c r="F170" s="7"/>
      <c r="G170" s="8"/>
      <c r="H170" s="9"/>
    </row>
    <row r="171" spans="1:8" ht="86.25" customHeight="1">
      <c r="A171" s="77">
        <v>15</v>
      </c>
      <c r="B171" s="98" t="s">
        <v>316</v>
      </c>
      <c r="C171" s="99">
        <v>100</v>
      </c>
      <c r="D171" s="99">
        <v>100</v>
      </c>
      <c r="E171" s="51">
        <f t="shared" si="7"/>
        <v>100</v>
      </c>
      <c r="F171" s="7"/>
      <c r="G171" s="8"/>
      <c r="H171" s="9"/>
    </row>
    <row r="172" spans="1:8" ht="94.5" customHeight="1">
      <c r="A172" s="77">
        <v>16</v>
      </c>
      <c r="B172" s="98" t="s">
        <v>317</v>
      </c>
      <c r="C172" s="99">
        <v>100</v>
      </c>
      <c r="D172" s="99">
        <v>100</v>
      </c>
      <c r="E172" s="51">
        <f t="shared" si="7"/>
        <v>100</v>
      </c>
      <c r="F172" s="7"/>
      <c r="G172" s="8"/>
      <c r="H172" s="9"/>
    </row>
    <row r="173" spans="1:8" ht="47.25" customHeight="1">
      <c r="A173" s="30"/>
      <c r="B173" s="36" t="s">
        <v>13</v>
      </c>
      <c r="C173" s="155" t="s">
        <v>53</v>
      </c>
      <c r="D173" s="156"/>
      <c r="E173" s="37" t="e">
        <f>E151-E156</f>
        <v>#DIV/0!</v>
      </c>
      <c r="F173" s="10"/>
      <c r="G173" s="8"/>
      <c r="H173" s="9"/>
    </row>
    <row r="174" spans="1:8" s="46" customFormat="1" ht="49.5" customHeight="1">
      <c r="A174" s="74" t="s">
        <v>38</v>
      </c>
      <c r="B174" s="104" t="s">
        <v>92</v>
      </c>
      <c r="C174" s="10"/>
      <c r="D174" s="39"/>
      <c r="E174" s="40"/>
      <c r="F174" s="75">
        <v>1613</v>
      </c>
      <c r="G174" s="76">
        <v>1613</v>
      </c>
      <c r="H174" s="41">
        <f>G174/F174*100</f>
        <v>100</v>
      </c>
    </row>
    <row r="175" spans="1:8" s="46" customFormat="1" ht="15.75">
      <c r="A175" s="42"/>
      <c r="B175" s="43" t="s">
        <v>54</v>
      </c>
      <c r="C175" s="44"/>
      <c r="D175" s="44"/>
      <c r="E175" s="45" t="e">
        <f>(#REF!+#REF!+#REF!+#REF!+E182+#REF!)/6</f>
        <v>#REF!</v>
      </c>
      <c r="F175" s="10"/>
      <c r="G175" s="39"/>
      <c r="H175" s="41"/>
    </row>
    <row r="176" spans="1:8" ht="32.25" customHeight="1">
      <c r="A176" s="21">
        <v>1</v>
      </c>
      <c r="B176" s="35" t="s">
        <v>135</v>
      </c>
      <c r="C176" s="90">
        <v>50.9</v>
      </c>
      <c r="D176" s="90">
        <v>50.9</v>
      </c>
      <c r="E176" s="51">
        <f aca="true" t="shared" si="8" ref="E176:E182">D176/C176*100</f>
        <v>100</v>
      </c>
      <c r="F176" s="7"/>
      <c r="G176" s="8"/>
      <c r="H176" s="9"/>
    </row>
    <row r="177" spans="1:8" ht="30" customHeight="1">
      <c r="A177" s="21">
        <v>2</v>
      </c>
      <c r="B177" s="83" t="s">
        <v>136</v>
      </c>
      <c r="C177" s="79">
        <v>100</v>
      </c>
      <c r="D177" s="79">
        <v>100</v>
      </c>
      <c r="E177" s="51">
        <f t="shared" si="8"/>
        <v>100</v>
      </c>
      <c r="F177" s="7"/>
      <c r="G177" s="8"/>
      <c r="H177" s="9"/>
    </row>
    <row r="178" spans="1:8" ht="30" customHeight="1">
      <c r="A178" s="21">
        <v>3</v>
      </c>
      <c r="B178" s="83" t="s">
        <v>156</v>
      </c>
      <c r="C178" s="79">
        <v>50.9</v>
      </c>
      <c r="D178" s="79">
        <v>50.9</v>
      </c>
      <c r="E178" s="51">
        <f t="shared" si="8"/>
        <v>100</v>
      </c>
      <c r="F178" s="7"/>
      <c r="G178" s="8"/>
      <c r="H178" s="9"/>
    </row>
    <row r="179" spans="1:8" ht="30.75" customHeight="1">
      <c r="A179" s="21">
        <v>4</v>
      </c>
      <c r="B179" s="83" t="s">
        <v>155</v>
      </c>
      <c r="C179" s="79">
        <v>100</v>
      </c>
      <c r="D179" s="79">
        <v>100</v>
      </c>
      <c r="E179" s="51">
        <f t="shared" si="8"/>
        <v>100</v>
      </c>
      <c r="F179" s="7"/>
      <c r="G179" s="8"/>
      <c r="H179" s="9"/>
    </row>
    <row r="180" spans="1:8" ht="78.75" customHeight="1">
      <c r="A180" s="21">
        <v>5</v>
      </c>
      <c r="B180" s="35" t="s">
        <v>152</v>
      </c>
      <c r="C180" s="79">
        <v>44.8</v>
      </c>
      <c r="D180" s="79">
        <v>44.8</v>
      </c>
      <c r="E180" s="51">
        <f t="shared" si="8"/>
        <v>100</v>
      </c>
      <c r="F180" s="7"/>
      <c r="G180" s="8"/>
      <c r="H180" s="9"/>
    </row>
    <row r="181" spans="1:8" ht="32.25" customHeight="1">
      <c r="A181" s="21">
        <v>6</v>
      </c>
      <c r="B181" s="83" t="s">
        <v>154</v>
      </c>
      <c r="C181" s="79">
        <v>1.9</v>
      </c>
      <c r="D181" s="79">
        <v>1.9</v>
      </c>
      <c r="E181" s="51">
        <f t="shared" si="8"/>
        <v>100</v>
      </c>
      <c r="F181" s="7"/>
      <c r="G181" s="8"/>
      <c r="H181" s="9"/>
    </row>
    <row r="182" spans="1:8" s="46" customFormat="1" ht="18">
      <c r="A182" s="21">
        <v>7</v>
      </c>
      <c r="B182" s="83" t="s">
        <v>153</v>
      </c>
      <c r="C182" s="79">
        <v>16</v>
      </c>
      <c r="D182" s="79">
        <v>16</v>
      </c>
      <c r="E182" s="51">
        <f t="shared" si="8"/>
        <v>100</v>
      </c>
      <c r="F182" s="7"/>
      <c r="G182" s="8"/>
      <c r="H182" s="9"/>
    </row>
    <row r="183" spans="1:8" s="46" customFormat="1" ht="33" customHeight="1">
      <c r="A183" s="21"/>
      <c r="B183" s="36" t="s">
        <v>13</v>
      </c>
      <c r="C183" s="155" t="s">
        <v>53</v>
      </c>
      <c r="D183" s="156"/>
      <c r="E183" s="37" t="e">
        <f>E169-#REF!</f>
        <v>#REF!</v>
      </c>
      <c r="F183" s="7"/>
      <c r="G183" s="8"/>
      <c r="H183" s="9"/>
    </row>
    <row r="184" spans="1:8" s="46" customFormat="1" ht="38.25" customHeight="1">
      <c r="A184" s="78" t="s">
        <v>39</v>
      </c>
      <c r="B184" s="105" t="s">
        <v>157</v>
      </c>
      <c r="C184" s="90"/>
      <c r="D184" s="90"/>
      <c r="E184" s="51"/>
      <c r="F184" s="68">
        <v>4298.9</v>
      </c>
      <c r="G184" s="68">
        <v>4298.9</v>
      </c>
      <c r="H184" s="117">
        <f>G184/F184*100</f>
        <v>100</v>
      </c>
    </row>
    <row r="185" spans="1:8" ht="18">
      <c r="A185" s="29"/>
      <c r="B185" s="62" t="s">
        <v>54</v>
      </c>
      <c r="C185" s="119"/>
      <c r="D185" s="119"/>
      <c r="E185" s="128" t="e">
        <f>D185/C185*100</f>
        <v>#DIV/0!</v>
      </c>
      <c r="F185" s="10"/>
      <c r="G185" s="8"/>
      <c r="H185" s="71"/>
    </row>
    <row r="186" spans="1:8" ht="31.5">
      <c r="A186" s="21">
        <v>1</v>
      </c>
      <c r="B186" s="83" t="s">
        <v>72</v>
      </c>
      <c r="C186" s="79">
        <v>50</v>
      </c>
      <c r="D186" s="79">
        <v>10</v>
      </c>
      <c r="E186" s="51">
        <f>D186/C186*100</f>
        <v>20</v>
      </c>
      <c r="F186" s="70"/>
      <c r="G186" s="70"/>
      <c r="H186" s="26"/>
    </row>
    <row r="187" spans="1:8" ht="31.5">
      <c r="A187" s="15">
        <v>2</v>
      </c>
      <c r="B187" s="83" t="s">
        <v>73</v>
      </c>
      <c r="C187" s="79">
        <v>36</v>
      </c>
      <c r="D187" s="79">
        <v>51</v>
      </c>
      <c r="E187" s="51">
        <f>D187/C187*100</f>
        <v>141.66666666666669</v>
      </c>
      <c r="F187" s="16"/>
      <c r="G187" s="16"/>
      <c r="H187" s="25"/>
    </row>
    <row r="188" spans="1:8" s="46" customFormat="1" ht="31.5">
      <c r="A188" s="15">
        <v>3</v>
      </c>
      <c r="B188" s="83" t="s">
        <v>74</v>
      </c>
      <c r="C188" s="79">
        <v>9</v>
      </c>
      <c r="D188" s="79">
        <v>4</v>
      </c>
      <c r="E188" s="51">
        <f>D188/C188*100</f>
        <v>44.44444444444444</v>
      </c>
      <c r="F188" s="16"/>
      <c r="G188" s="16"/>
      <c r="H188" s="25"/>
    </row>
    <row r="189" spans="1:8" ht="22.5" customHeight="1">
      <c r="A189" s="47"/>
      <c r="B189" s="48" t="s">
        <v>55</v>
      </c>
      <c r="C189" s="169"/>
      <c r="D189" s="170"/>
      <c r="E189" s="37" t="e">
        <f>E175-E183</f>
        <v>#REF!</v>
      </c>
      <c r="F189" s="16"/>
      <c r="G189" s="16"/>
      <c r="H189" s="41"/>
    </row>
    <row r="190" spans="1:8" ht="24.75" customHeight="1">
      <c r="A190" s="15">
        <v>1</v>
      </c>
      <c r="B190" s="83" t="s">
        <v>75</v>
      </c>
      <c r="C190" s="79">
        <v>31</v>
      </c>
      <c r="D190" s="79">
        <v>48</v>
      </c>
      <c r="E190" s="51">
        <f aca="true" t="shared" si="9" ref="E190:E196">D190/C190*100</f>
        <v>154.83870967741936</v>
      </c>
      <c r="F190" s="10"/>
      <c r="G190" s="39"/>
      <c r="H190" s="9"/>
    </row>
    <row r="191" spans="1:8" ht="18">
      <c r="A191" s="15">
        <v>2</v>
      </c>
      <c r="B191" s="83" t="s">
        <v>76</v>
      </c>
      <c r="C191" s="129">
        <v>7</v>
      </c>
      <c r="D191" s="130">
        <v>3</v>
      </c>
      <c r="E191" s="51">
        <f t="shared" si="9"/>
        <v>42.857142857142854</v>
      </c>
      <c r="F191" s="7"/>
      <c r="G191" s="8"/>
      <c r="H191" s="9"/>
    </row>
    <row r="192" spans="1:8" ht="63.75" customHeight="1">
      <c r="A192" s="15">
        <v>3</v>
      </c>
      <c r="B192" s="83" t="s">
        <v>77</v>
      </c>
      <c r="C192" s="129">
        <v>6</v>
      </c>
      <c r="D192" s="130">
        <v>4</v>
      </c>
      <c r="E192" s="51">
        <f t="shared" si="9"/>
        <v>66.66666666666666</v>
      </c>
      <c r="F192" s="7"/>
      <c r="G192" s="8"/>
      <c r="H192" s="9"/>
    </row>
    <row r="193" spans="1:8" ht="63">
      <c r="A193" s="77">
        <v>4</v>
      </c>
      <c r="B193" s="83" t="s">
        <v>4</v>
      </c>
      <c r="C193" s="79">
        <v>65.5</v>
      </c>
      <c r="D193" s="79">
        <v>65.5</v>
      </c>
      <c r="E193" s="51">
        <f t="shared" si="9"/>
        <v>100</v>
      </c>
      <c r="F193" s="7"/>
      <c r="G193" s="8"/>
      <c r="H193" s="9"/>
    </row>
    <row r="194" spans="1:8" ht="18">
      <c r="A194" s="21">
        <v>5</v>
      </c>
      <c r="B194" s="83" t="s">
        <v>3</v>
      </c>
      <c r="C194" s="79">
        <v>4.8</v>
      </c>
      <c r="D194" s="79">
        <v>4.8</v>
      </c>
      <c r="E194" s="51">
        <f t="shared" si="9"/>
        <v>100</v>
      </c>
      <c r="F194" s="7"/>
      <c r="G194" s="8"/>
      <c r="H194" s="9"/>
    </row>
    <row r="195" spans="1:8" ht="18">
      <c r="A195" s="15">
        <v>6</v>
      </c>
      <c r="B195" s="83" t="s">
        <v>78</v>
      </c>
      <c r="C195" s="79">
        <v>8.8</v>
      </c>
      <c r="D195" s="79">
        <v>8.8</v>
      </c>
      <c r="E195" s="51">
        <f t="shared" si="9"/>
        <v>100</v>
      </c>
      <c r="F195" s="7"/>
      <c r="G195" s="8"/>
      <c r="H195" s="9"/>
    </row>
    <row r="196" spans="1:8" ht="67.5" customHeight="1">
      <c r="A196" s="15">
        <v>7</v>
      </c>
      <c r="B196" s="83" t="s">
        <v>5</v>
      </c>
      <c r="C196" s="79">
        <v>3.9</v>
      </c>
      <c r="D196" s="79">
        <v>3.9</v>
      </c>
      <c r="E196" s="51">
        <f t="shared" si="9"/>
        <v>100</v>
      </c>
      <c r="F196" s="7"/>
      <c r="G196" s="8"/>
      <c r="H196" s="9"/>
    </row>
    <row r="197" spans="1:8" ht="31.5">
      <c r="A197" s="15">
        <v>8</v>
      </c>
      <c r="B197" s="83" t="s">
        <v>6</v>
      </c>
      <c r="C197" s="79">
        <v>70.5</v>
      </c>
      <c r="D197" s="79">
        <v>70.5</v>
      </c>
      <c r="E197" s="53">
        <f aca="true" t="shared" si="10" ref="E197:E202">1/(D197/C197)*100</f>
        <v>100</v>
      </c>
      <c r="F197" s="7"/>
      <c r="G197" s="8"/>
      <c r="H197" s="9"/>
    </row>
    <row r="198" spans="1:8" ht="18">
      <c r="A198" s="77">
        <v>9</v>
      </c>
      <c r="B198" s="83" t="s">
        <v>7</v>
      </c>
      <c r="C198" s="79">
        <v>25.3</v>
      </c>
      <c r="D198" s="79">
        <v>25.3</v>
      </c>
      <c r="E198" s="53">
        <f t="shared" si="10"/>
        <v>100</v>
      </c>
      <c r="F198" s="7"/>
      <c r="G198" s="8"/>
      <c r="H198" s="9"/>
    </row>
    <row r="199" spans="1:8" ht="18">
      <c r="A199" s="21">
        <v>10</v>
      </c>
      <c r="B199" s="83" t="s">
        <v>8</v>
      </c>
      <c r="C199" s="79">
        <v>42.6</v>
      </c>
      <c r="D199" s="79">
        <v>42.6</v>
      </c>
      <c r="E199" s="53">
        <f t="shared" si="10"/>
        <v>100</v>
      </c>
      <c r="F199" s="7"/>
      <c r="G199" s="8"/>
      <c r="H199" s="9"/>
    </row>
    <row r="200" spans="1:8" ht="47.25">
      <c r="A200" s="21">
        <v>11</v>
      </c>
      <c r="B200" s="83" t="s">
        <v>79</v>
      </c>
      <c r="C200" s="79">
        <v>70</v>
      </c>
      <c r="D200" s="79">
        <v>70</v>
      </c>
      <c r="E200" s="53">
        <f t="shared" si="10"/>
        <v>100</v>
      </c>
      <c r="F200" s="7"/>
      <c r="G200" s="8"/>
      <c r="H200" s="9"/>
    </row>
    <row r="201" spans="1:8" ht="31.5">
      <c r="A201" s="21">
        <v>12</v>
      </c>
      <c r="B201" s="83" t="s">
        <v>80</v>
      </c>
      <c r="C201" s="79">
        <v>20</v>
      </c>
      <c r="D201" s="90">
        <v>20</v>
      </c>
      <c r="E201" s="53">
        <f t="shared" si="10"/>
        <v>100</v>
      </c>
      <c r="F201" s="7"/>
      <c r="G201" s="8"/>
      <c r="H201" s="9"/>
    </row>
    <row r="202" spans="1:8" ht="31.5">
      <c r="A202" s="21">
        <v>13</v>
      </c>
      <c r="B202" s="83" t="s">
        <v>81</v>
      </c>
      <c r="C202" s="79">
        <v>87.8</v>
      </c>
      <c r="D202" s="90">
        <v>87.8</v>
      </c>
      <c r="E202" s="53">
        <f t="shared" si="10"/>
        <v>100</v>
      </c>
      <c r="F202" s="7"/>
      <c r="G202" s="8"/>
      <c r="H202" s="9"/>
    </row>
    <row r="203" spans="1:8" ht="47.25">
      <c r="A203" s="21">
        <v>14</v>
      </c>
      <c r="B203" s="83" t="s">
        <v>10</v>
      </c>
      <c r="C203" s="79">
        <v>75</v>
      </c>
      <c r="D203" s="90">
        <v>75</v>
      </c>
      <c r="E203" s="51">
        <f>D203/C203*100</f>
        <v>100</v>
      </c>
      <c r="F203" s="7"/>
      <c r="G203" s="8"/>
      <c r="H203" s="9"/>
    </row>
    <row r="204" spans="1:8" ht="33.75" customHeight="1">
      <c r="A204" s="21">
        <v>15</v>
      </c>
      <c r="B204" s="83" t="s">
        <v>12</v>
      </c>
      <c r="C204" s="79">
        <v>39</v>
      </c>
      <c r="D204" s="90">
        <v>39</v>
      </c>
      <c r="E204" s="53">
        <f>1/(D204/C204)*100</f>
        <v>100</v>
      </c>
      <c r="F204" s="7"/>
      <c r="G204" s="8"/>
      <c r="H204" s="9"/>
    </row>
    <row r="205" spans="1:8" ht="47.25">
      <c r="A205" s="21">
        <v>16</v>
      </c>
      <c r="B205" s="83" t="s">
        <v>11</v>
      </c>
      <c r="C205" s="79">
        <v>31</v>
      </c>
      <c r="D205" s="90">
        <v>31</v>
      </c>
      <c r="E205" s="53">
        <f>1/(D205/C205)*100</f>
        <v>100</v>
      </c>
      <c r="F205" s="7"/>
      <c r="G205" s="8"/>
      <c r="H205" s="9"/>
    </row>
    <row r="206" spans="1:8" ht="49.5" customHeight="1">
      <c r="A206" s="21">
        <v>17</v>
      </c>
      <c r="B206" s="83" t="s">
        <v>9</v>
      </c>
      <c r="C206" s="79">
        <v>55</v>
      </c>
      <c r="D206" s="79">
        <v>55</v>
      </c>
      <c r="E206" s="53">
        <f>1/(D206/C206)*100</f>
        <v>100</v>
      </c>
      <c r="F206" s="7"/>
      <c r="G206" s="8"/>
      <c r="H206" s="9"/>
    </row>
    <row r="207" spans="1:8" ht="53.25" customHeight="1">
      <c r="A207" s="21">
        <v>18</v>
      </c>
      <c r="B207" s="83" t="s">
        <v>82</v>
      </c>
      <c r="C207" s="79">
        <v>88.3</v>
      </c>
      <c r="D207" s="79">
        <v>88.3</v>
      </c>
      <c r="E207" s="53">
        <f>1/(D207/C207)*100</f>
        <v>100</v>
      </c>
      <c r="F207" s="7"/>
      <c r="G207" s="8"/>
      <c r="H207" s="9"/>
    </row>
    <row r="208" spans="1:8" ht="79.5" customHeight="1">
      <c r="A208" s="21">
        <v>19</v>
      </c>
      <c r="B208" s="83" t="s">
        <v>83</v>
      </c>
      <c r="C208" s="79">
        <v>35</v>
      </c>
      <c r="D208" s="79">
        <v>35</v>
      </c>
      <c r="E208" s="51">
        <f>D208/C208*100</f>
        <v>100</v>
      </c>
      <c r="F208" s="7"/>
      <c r="G208" s="8"/>
      <c r="H208" s="9"/>
    </row>
    <row r="209" spans="1:8" ht="78.75">
      <c r="A209" s="21">
        <v>20</v>
      </c>
      <c r="B209" s="83" t="s">
        <v>134</v>
      </c>
      <c r="C209" s="79">
        <v>3</v>
      </c>
      <c r="D209" s="79">
        <v>3</v>
      </c>
      <c r="E209" s="53">
        <f>1/(D209/C209)*100</f>
        <v>100</v>
      </c>
      <c r="F209" s="7"/>
      <c r="G209" s="8"/>
      <c r="H209" s="9"/>
    </row>
    <row r="210" spans="1:8" ht="31.5">
      <c r="A210" s="21">
        <v>21</v>
      </c>
      <c r="B210" s="83" t="s">
        <v>84</v>
      </c>
      <c r="C210" s="79">
        <v>93</v>
      </c>
      <c r="D210" s="79">
        <v>93</v>
      </c>
      <c r="E210" s="53">
        <f>1/(D210/C210)*100</f>
        <v>100</v>
      </c>
      <c r="F210" s="7"/>
      <c r="G210" s="8"/>
      <c r="H210" s="9"/>
    </row>
    <row r="211" spans="1:8" ht="54.75" customHeight="1">
      <c r="A211" s="21">
        <v>22</v>
      </c>
      <c r="B211" s="83" t="s">
        <v>85</v>
      </c>
      <c r="C211" s="79">
        <v>20</v>
      </c>
      <c r="D211" s="79">
        <v>20</v>
      </c>
      <c r="E211" s="53">
        <f aca="true" t="shared" si="11" ref="E211:E217">1/(D211/C211)*100</f>
        <v>100</v>
      </c>
      <c r="F211" s="7"/>
      <c r="G211" s="8"/>
      <c r="H211" s="9"/>
    </row>
    <row r="212" spans="1:8" s="46" customFormat="1" ht="31.5" customHeight="1">
      <c r="A212" s="21"/>
      <c r="B212" s="36" t="s">
        <v>13</v>
      </c>
      <c r="C212" s="155" t="s">
        <v>53</v>
      </c>
      <c r="D212" s="156"/>
      <c r="E212" s="53" t="e">
        <f t="shared" si="11"/>
        <v>#VALUE!</v>
      </c>
      <c r="F212" s="7"/>
      <c r="G212" s="8"/>
      <c r="H212" s="9"/>
    </row>
    <row r="213" spans="1:8" s="46" customFormat="1" ht="27.75" customHeight="1">
      <c r="A213" s="78" t="s">
        <v>40</v>
      </c>
      <c r="B213" s="56" t="s">
        <v>51</v>
      </c>
      <c r="C213" s="79"/>
      <c r="D213" s="79"/>
      <c r="E213" s="53" t="e">
        <f t="shared" si="11"/>
        <v>#DIV/0!</v>
      </c>
      <c r="F213" s="68">
        <v>76115.8</v>
      </c>
      <c r="G213" s="68">
        <v>76115.8</v>
      </c>
      <c r="H213" s="117">
        <f>G213/F213*100</f>
        <v>100</v>
      </c>
    </row>
    <row r="214" spans="1:8" ht="53.25" customHeight="1">
      <c r="A214" s="29"/>
      <c r="B214" s="62" t="s">
        <v>54</v>
      </c>
      <c r="C214" s="119"/>
      <c r="D214" s="119"/>
      <c r="E214" s="53" t="e">
        <f t="shared" si="11"/>
        <v>#DIV/0!</v>
      </c>
      <c r="F214" s="10"/>
      <c r="G214" s="8"/>
      <c r="H214" s="71"/>
    </row>
    <row r="215" spans="1:8" ht="53.25" customHeight="1">
      <c r="A215" s="178">
        <v>1</v>
      </c>
      <c r="B215" s="179" t="s">
        <v>318</v>
      </c>
      <c r="C215" s="120">
        <v>100</v>
      </c>
      <c r="D215" s="120">
        <v>100</v>
      </c>
      <c r="E215" s="53">
        <f t="shared" si="11"/>
        <v>100</v>
      </c>
      <c r="F215" s="10"/>
      <c r="G215" s="8"/>
      <c r="H215" s="177"/>
    </row>
    <row r="216" spans="1:8" ht="53.25" customHeight="1">
      <c r="A216" s="178">
        <v>2</v>
      </c>
      <c r="B216" s="179" t="s">
        <v>319</v>
      </c>
      <c r="C216" s="120">
        <v>100</v>
      </c>
      <c r="D216" s="120">
        <v>100</v>
      </c>
      <c r="E216" s="53">
        <f t="shared" si="11"/>
        <v>100</v>
      </c>
      <c r="F216" s="10"/>
      <c r="G216" s="8"/>
      <c r="H216" s="177"/>
    </row>
    <row r="217" spans="1:8" s="46" customFormat="1" ht="63">
      <c r="A217" s="21">
        <v>3</v>
      </c>
      <c r="B217" s="82" t="s">
        <v>320</v>
      </c>
      <c r="C217" s="79">
        <v>100</v>
      </c>
      <c r="D217" s="79">
        <v>100</v>
      </c>
      <c r="E217" s="53">
        <f t="shared" si="11"/>
        <v>100</v>
      </c>
      <c r="F217" s="70"/>
      <c r="G217" s="70"/>
      <c r="H217" s="26"/>
    </row>
    <row r="218" spans="1:8" ht="85.5" customHeight="1">
      <c r="A218" s="47"/>
      <c r="B218" s="48" t="s">
        <v>55</v>
      </c>
      <c r="C218" s="119"/>
      <c r="D218" s="119"/>
      <c r="E218" s="128" t="e">
        <f>D218/C218*100</f>
        <v>#DIV/0!</v>
      </c>
      <c r="F218" s="16"/>
      <c r="G218" s="16"/>
      <c r="H218" s="41"/>
    </row>
    <row r="219" spans="1:8" ht="63.75" customHeight="1">
      <c r="A219" s="15">
        <v>1</v>
      </c>
      <c r="B219" s="82" t="s">
        <v>321</v>
      </c>
      <c r="C219" s="79">
        <v>100</v>
      </c>
      <c r="D219" s="79">
        <v>100</v>
      </c>
      <c r="E219" s="53">
        <f>1/(D219/C219)*100</f>
        <v>100</v>
      </c>
      <c r="F219" s="10"/>
      <c r="G219" s="39"/>
      <c r="H219" s="9"/>
    </row>
    <row r="220" spans="1:8" ht="63">
      <c r="A220" s="15">
        <v>2</v>
      </c>
      <c r="B220" s="82" t="s">
        <v>322</v>
      </c>
      <c r="C220" s="79">
        <v>100</v>
      </c>
      <c r="D220" s="79">
        <v>100</v>
      </c>
      <c r="E220" s="53">
        <f>1/(D220/C220)*100</f>
        <v>100</v>
      </c>
      <c r="F220" s="7"/>
      <c r="G220" s="8"/>
      <c r="H220" s="9"/>
    </row>
    <row r="221" spans="1:8" ht="63" customHeight="1">
      <c r="A221" s="15">
        <v>3</v>
      </c>
      <c r="B221" s="82" t="s">
        <v>337</v>
      </c>
      <c r="C221" s="79">
        <v>5</v>
      </c>
      <c r="D221" s="79">
        <v>15</v>
      </c>
      <c r="E221" s="53">
        <f>1/(D221/C221)*100</f>
        <v>33.33333333333333</v>
      </c>
      <c r="F221" s="7"/>
      <c r="G221" s="8"/>
      <c r="H221" s="9"/>
    </row>
    <row r="222" spans="1:8" ht="84.75" customHeight="1">
      <c r="A222" s="15">
        <v>4</v>
      </c>
      <c r="B222" s="82" t="s">
        <v>323</v>
      </c>
      <c r="C222" s="67">
        <v>5</v>
      </c>
      <c r="D222" s="39">
        <v>0</v>
      </c>
      <c r="E222" s="53" t="e">
        <f>1/(D222/C222)*100</f>
        <v>#DIV/0!</v>
      </c>
      <c r="F222" s="7"/>
      <c r="G222" s="8"/>
      <c r="H222" s="9"/>
    </row>
    <row r="223" spans="1:8" ht="47.25" customHeight="1">
      <c r="A223" s="15">
        <v>5</v>
      </c>
      <c r="B223" s="82" t="s">
        <v>324</v>
      </c>
      <c r="C223" s="79">
        <v>10</v>
      </c>
      <c r="D223" s="79">
        <v>4.05</v>
      </c>
      <c r="E223" s="53">
        <f>1/(D223/C223)*100</f>
        <v>246.91358024691363</v>
      </c>
      <c r="F223" s="7"/>
      <c r="G223" s="8"/>
      <c r="H223" s="9"/>
    </row>
    <row r="224" spans="1:8" ht="87.75" customHeight="1">
      <c r="A224" s="15">
        <v>6</v>
      </c>
      <c r="B224" s="83" t="s">
        <v>325</v>
      </c>
      <c r="C224" s="79">
        <v>80</v>
      </c>
      <c r="D224" s="79">
        <v>87.5</v>
      </c>
      <c r="E224" s="51">
        <f>D224/C224*100</f>
        <v>109.375</v>
      </c>
      <c r="F224" s="7"/>
      <c r="G224" s="8"/>
      <c r="H224" s="9"/>
    </row>
    <row r="225" spans="1:8" ht="63">
      <c r="A225" s="15">
        <v>7</v>
      </c>
      <c r="B225" s="83" t="s">
        <v>326</v>
      </c>
      <c r="C225" s="79">
        <v>40</v>
      </c>
      <c r="D225" s="79">
        <v>40</v>
      </c>
      <c r="E225" s="53">
        <f>1/(D225/C225)*100</f>
        <v>100</v>
      </c>
      <c r="F225" s="7"/>
      <c r="G225" s="8"/>
      <c r="H225" s="9"/>
    </row>
    <row r="226" spans="1:8" ht="78.75">
      <c r="A226" s="15">
        <v>8</v>
      </c>
      <c r="B226" s="83" t="s">
        <v>327</v>
      </c>
      <c r="C226" s="79">
        <v>4</v>
      </c>
      <c r="D226" s="79">
        <v>1</v>
      </c>
      <c r="E226" s="51">
        <f aca="true" t="shared" si="12" ref="E226:E235">D226/C226*100</f>
        <v>25</v>
      </c>
      <c r="F226" s="7"/>
      <c r="G226" s="8"/>
      <c r="H226" s="9"/>
    </row>
    <row r="227" spans="1:8" ht="94.5">
      <c r="A227" s="15">
        <v>9</v>
      </c>
      <c r="B227" s="83" t="s">
        <v>328</v>
      </c>
      <c r="C227" s="79">
        <v>4</v>
      </c>
      <c r="D227" s="79">
        <v>1</v>
      </c>
      <c r="E227" s="51">
        <f t="shared" si="12"/>
        <v>25</v>
      </c>
      <c r="F227" s="7"/>
      <c r="G227" s="8"/>
      <c r="H227" s="9"/>
    </row>
    <row r="228" spans="1:8" ht="94.5">
      <c r="A228" s="21">
        <v>10</v>
      </c>
      <c r="B228" s="83" t="s">
        <v>329</v>
      </c>
      <c r="C228" s="79">
        <v>33</v>
      </c>
      <c r="D228" s="79">
        <v>100</v>
      </c>
      <c r="E228" s="51">
        <f t="shared" si="12"/>
        <v>303.030303030303</v>
      </c>
      <c r="F228" s="7"/>
      <c r="G228" s="8"/>
      <c r="H228" s="9"/>
    </row>
    <row r="229" spans="1:8" ht="63">
      <c r="A229" s="21">
        <v>11</v>
      </c>
      <c r="B229" s="83" t="s">
        <v>330</v>
      </c>
      <c r="C229" s="79">
        <v>100</v>
      </c>
      <c r="D229" s="79">
        <v>100</v>
      </c>
      <c r="E229" s="51">
        <f t="shared" si="12"/>
        <v>100</v>
      </c>
      <c r="F229" s="7"/>
      <c r="G229" s="8"/>
      <c r="H229" s="9"/>
    </row>
    <row r="230" spans="1:8" ht="157.5">
      <c r="A230" s="21">
        <v>12</v>
      </c>
      <c r="B230" s="83" t="s">
        <v>331</v>
      </c>
      <c r="C230" s="79">
        <v>100</v>
      </c>
      <c r="D230" s="79">
        <v>100</v>
      </c>
      <c r="E230" s="51">
        <f t="shared" si="12"/>
        <v>100</v>
      </c>
      <c r="F230" s="7"/>
      <c r="G230" s="8"/>
      <c r="H230" s="9"/>
    </row>
    <row r="231" spans="1:8" ht="63">
      <c r="A231" s="21">
        <v>13</v>
      </c>
      <c r="B231" s="82" t="s">
        <v>332</v>
      </c>
      <c r="C231" s="79">
        <v>100</v>
      </c>
      <c r="D231" s="79">
        <v>100</v>
      </c>
      <c r="E231" s="51">
        <f t="shared" si="12"/>
        <v>100</v>
      </c>
      <c r="F231" s="7"/>
      <c r="G231" s="8"/>
      <c r="H231" s="9"/>
    </row>
    <row r="232" spans="1:8" ht="81.75" customHeight="1">
      <c r="A232" s="21">
        <v>14</v>
      </c>
      <c r="B232" s="82" t="s">
        <v>333</v>
      </c>
      <c r="C232" s="79">
        <v>100</v>
      </c>
      <c r="D232" s="79">
        <v>100</v>
      </c>
      <c r="E232" s="51">
        <f t="shared" si="12"/>
        <v>100</v>
      </c>
      <c r="F232" s="7"/>
      <c r="G232" s="8"/>
      <c r="H232" s="9"/>
    </row>
    <row r="233" spans="1:8" ht="63">
      <c r="A233" s="21">
        <v>15</v>
      </c>
      <c r="B233" s="82" t="s">
        <v>334</v>
      </c>
      <c r="C233" s="79">
        <v>3</v>
      </c>
      <c r="D233" s="79">
        <v>6</v>
      </c>
      <c r="E233" s="51">
        <f t="shared" si="12"/>
        <v>200</v>
      </c>
      <c r="F233" s="7"/>
      <c r="G233" s="8"/>
      <c r="H233" s="9"/>
    </row>
    <row r="234" spans="1:8" ht="110.25">
      <c r="A234" s="21">
        <v>16</v>
      </c>
      <c r="B234" s="82" t="s">
        <v>335</v>
      </c>
      <c r="C234" s="79">
        <v>100</v>
      </c>
      <c r="D234" s="79">
        <v>100</v>
      </c>
      <c r="E234" s="51">
        <f t="shared" si="12"/>
        <v>100</v>
      </c>
      <c r="F234" s="7"/>
      <c r="G234" s="8"/>
      <c r="H234" s="9"/>
    </row>
    <row r="235" spans="1:8" ht="78.75">
      <c r="A235" s="21">
        <v>17</v>
      </c>
      <c r="B235" s="82" t="s">
        <v>336</v>
      </c>
      <c r="C235" s="79">
        <v>8</v>
      </c>
      <c r="D235" s="79">
        <v>4</v>
      </c>
      <c r="E235" s="51">
        <f t="shared" si="12"/>
        <v>50</v>
      </c>
      <c r="F235" s="7"/>
      <c r="G235" s="8"/>
      <c r="H235" s="9"/>
    </row>
    <row r="236" spans="1:8" s="46" customFormat="1" ht="31.5" customHeight="1">
      <c r="A236" s="21"/>
      <c r="B236" s="36" t="s">
        <v>13</v>
      </c>
      <c r="C236" s="155" t="s">
        <v>53</v>
      </c>
      <c r="D236" s="156"/>
      <c r="E236" s="37" t="e">
        <f>E210-E214</f>
        <v>#DIV/0!</v>
      </c>
      <c r="F236" s="7"/>
      <c r="G236" s="8"/>
      <c r="H236" s="9"/>
    </row>
    <row r="237" spans="1:8" s="46" customFormat="1" ht="24.75" customHeight="1">
      <c r="A237" s="78" t="s">
        <v>120</v>
      </c>
      <c r="B237" s="56" t="s">
        <v>19</v>
      </c>
      <c r="C237" s="79"/>
      <c r="D237" s="79"/>
      <c r="E237" s="51"/>
      <c r="F237" s="68">
        <v>5950.2</v>
      </c>
      <c r="G237" s="68">
        <v>5950.2</v>
      </c>
      <c r="H237" s="117">
        <f>G237/F237*100</f>
        <v>100</v>
      </c>
    </row>
    <row r="238" spans="1:8" ht="18">
      <c r="A238" s="29"/>
      <c r="B238" s="62" t="s">
        <v>54</v>
      </c>
      <c r="C238" s="119"/>
      <c r="D238" s="119"/>
      <c r="E238" s="128" t="e">
        <f>D238/C238*100</f>
        <v>#DIV/0!</v>
      </c>
      <c r="F238" s="10"/>
      <c r="G238" s="8"/>
      <c r="H238" s="71"/>
    </row>
    <row r="239" spans="1:8" ht="72" customHeight="1">
      <c r="A239" s="21">
        <v>1</v>
      </c>
      <c r="B239" s="103" t="s">
        <v>218</v>
      </c>
      <c r="C239" s="79">
        <v>57</v>
      </c>
      <c r="D239" s="79">
        <v>57.9</v>
      </c>
      <c r="E239" s="51">
        <f>D239/C239*100</f>
        <v>101.57894736842105</v>
      </c>
      <c r="F239" s="70"/>
      <c r="G239" s="70"/>
      <c r="H239" s="26"/>
    </row>
    <row r="240" spans="1:8" s="46" customFormat="1" ht="47.25">
      <c r="A240" s="15">
        <v>2</v>
      </c>
      <c r="B240" s="103" t="s">
        <v>190</v>
      </c>
      <c r="C240" s="79">
        <v>74</v>
      </c>
      <c r="D240" s="79">
        <v>77</v>
      </c>
      <c r="E240" s="51">
        <f>D240/C240*100</f>
        <v>104.05405405405406</v>
      </c>
      <c r="F240" s="16"/>
      <c r="G240" s="16"/>
      <c r="H240" s="25"/>
    </row>
    <row r="241" spans="1:8" ht="15.75">
      <c r="A241" s="47"/>
      <c r="B241" s="48" t="s">
        <v>55</v>
      </c>
      <c r="C241" s="119"/>
      <c r="D241" s="119"/>
      <c r="E241" s="128" t="e">
        <f>D241/C241*100</f>
        <v>#DIV/0!</v>
      </c>
      <c r="F241" s="16"/>
      <c r="G241" s="16"/>
      <c r="H241" s="41"/>
    </row>
    <row r="242" spans="1:8" ht="31.5">
      <c r="A242" s="15">
        <v>1</v>
      </c>
      <c r="B242" s="103" t="s">
        <v>189</v>
      </c>
      <c r="C242" s="79">
        <v>49</v>
      </c>
      <c r="D242" s="79">
        <v>49</v>
      </c>
      <c r="E242" s="51">
        <v>100</v>
      </c>
      <c r="F242" s="10"/>
      <c r="G242" s="39"/>
      <c r="H242" s="9"/>
    </row>
    <row r="243" spans="1:8" ht="47.25">
      <c r="A243" s="15">
        <v>2</v>
      </c>
      <c r="B243" s="103" t="s">
        <v>20</v>
      </c>
      <c r="C243" s="67">
        <v>87.5</v>
      </c>
      <c r="D243" s="39">
        <v>87.5</v>
      </c>
      <c r="E243" s="51">
        <v>100</v>
      </c>
      <c r="F243" s="7"/>
      <c r="G243" s="8"/>
      <c r="H243" s="9"/>
    </row>
    <row r="244" spans="1:8" ht="47.25">
      <c r="A244" s="15">
        <v>3</v>
      </c>
      <c r="B244" s="103" t="s">
        <v>21</v>
      </c>
      <c r="C244" s="67">
        <v>40</v>
      </c>
      <c r="D244" s="39">
        <v>100</v>
      </c>
      <c r="E244" s="51">
        <v>100</v>
      </c>
      <c r="F244" s="7"/>
      <c r="G244" s="8"/>
      <c r="H244" s="9"/>
    </row>
    <row r="245" spans="1:8" ht="47.25">
      <c r="A245" s="21">
        <v>4</v>
      </c>
      <c r="B245" s="103" t="s">
        <v>113</v>
      </c>
      <c r="C245" s="79">
        <v>15</v>
      </c>
      <c r="D245" s="79">
        <v>11.5</v>
      </c>
      <c r="E245" s="51">
        <f>D245/C245*100</f>
        <v>76.66666666666667</v>
      </c>
      <c r="F245" s="7"/>
      <c r="G245" s="8"/>
      <c r="H245" s="9"/>
    </row>
    <row r="246" spans="1:8" ht="31.5">
      <c r="A246" s="15">
        <v>5</v>
      </c>
      <c r="B246" s="103" t="s">
        <v>22</v>
      </c>
      <c r="C246" s="79">
        <v>48.5</v>
      </c>
      <c r="D246" s="79">
        <v>42</v>
      </c>
      <c r="E246" s="51">
        <f>D246/C246*100</f>
        <v>86.5979381443299</v>
      </c>
      <c r="F246" s="7"/>
      <c r="G246" s="8"/>
      <c r="H246" s="9"/>
    </row>
    <row r="247" spans="1:8" ht="47.25">
      <c r="A247" s="15">
        <v>6</v>
      </c>
      <c r="B247" s="103" t="s">
        <v>23</v>
      </c>
      <c r="C247" s="79">
        <v>1</v>
      </c>
      <c r="D247" s="79">
        <v>0</v>
      </c>
      <c r="E247" s="51">
        <f>D247/C247*100</f>
        <v>0</v>
      </c>
      <c r="F247" s="7"/>
      <c r="G247" s="8"/>
      <c r="H247" s="9"/>
    </row>
    <row r="248" spans="1:8" ht="33" customHeight="1">
      <c r="A248" s="15">
        <v>7</v>
      </c>
      <c r="B248" s="103" t="s">
        <v>114</v>
      </c>
      <c r="C248" s="79">
        <v>35.5</v>
      </c>
      <c r="D248" s="79">
        <v>41.7</v>
      </c>
      <c r="E248" s="51">
        <f>D248/C248*100</f>
        <v>117.46478873239437</v>
      </c>
      <c r="F248" s="7"/>
      <c r="G248" s="8"/>
      <c r="H248" s="9"/>
    </row>
    <row r="249" spans="1:8" ht="33.75" customHeight="1">
      <c r="A249" s="15">
        <v>8</v>
      </c>
      <c r="B249" s="103" t="s">
        <v>115</v>
      </c>
      <c r="C249" s="79">
        <v>5</v>
      </c>
      <c r="D249" s="79">
        <v>0</v>
      </c>
      <c r="E249" s="51">
        <f aca="true" t="shared" si="13" ref="E249:E265">D249/C249*100</f>
        <v>0</v>
      </c>
      <c r="F249" s="7"/>
      <c r="G249" s="8"/>
      <c r="H249" s="9"/>
    </row>
    <row r="250" spans="1:8" ht="51" customHeight="1">
      <c r="A250" s="21">
        <v>9</v>
      </c>
      <c r="B250" s="103" t="s">
        <v>116</v>
      </c>
      <c r="C250" s="79">
        <v>47.5</v>
      </c>
      <c r="D250" s="79">
        <v>25.5</v>
      </c>
      <c r="E250" s="51">
        <f t="shared" si="13"/>
        <v>53.68421052631579</v>
      </c>
      <c r="F250" s="7"/>
      <c r="G250" s="8"/>
      <c r="H250" s="9"/>
    </row>
    <row r="251" spans="1:8" s="46" customFormat="1" ht="31.5" customHeight="1">
      <c r="A251" s="32"/>
      <c r="B251" s="36" t="s">
        <v>13</v>
      </c>
      <c r="C251" s="155" t="s">
        <v>127</v>
      </c>
      <c r="D251" s="156"/>
      <c r="E251" s="96">
        <f>E231-E233</f>
        <v>-100</v>
      </c>
      <c r="F251" s="7"/>
      <c r="G251" s="8"/>
      <c r="H251" s="9"/>
    </row>
    <row r="252" spans="1:8" s="46" customFormat="1" ht="27" customHeight="1">
      <c r="A252" s="78" t="s">
        <v>112</v>
      </c>
      <c r="B252" s="56" t="s">
        <v>93</v>
      </c>
      <c r="C252" s="79"/>
      <c r="D252" s="79"/>
      <c r="E252" s="51"/>
      <c r="F252" s="68">
        <v>600.013</v>
      </c>
      <c r="G252" s="68">
        <v>600.013</v>
      </c>
      <c r="H252" s="117">
        <f>G252/F252*100</f>
        <v>100</v>
      </c>
    </row>
    <row r="253" spans="1:8" ht="48.75" customHeight="1">
      <c r="A253" s="29"/>
      <c r="B253" s="62" t="s">
        <v>54</v>
      </c>
      <c r="C253" s="119"/>
      <c r="D253" s="119"/>
      <c r="E253" s="128" t="e">
        <f>D253/C253*100</f>
        <v>#DIV/0!</v>
      </c>
      <c r="F253" s="7"/>
      <c r="G253" s="8"/>
      <c r="H253" s="71"/>
    </row>
    <row r="254" spans="1:8" ht="18">
      <c r="A254" s="21">
        <v>1</v>
      </c>
      <c r="B254" s="82" t="s">
        <v>158</v>
      </c>
      <c r="C254" s="79">
        <v>0.68</v>
      </c>
      <c r="D254" s="79">
        <v>0.68</v>
      </c>
      <c r="E254" s="51">
        <f t="shared" si="13"/>
        <v>100</v>
      </c>
      <c r="F254" s="70"/>
      <c r="G254" s="70"/>
      <c r="H254" s="26"/>
    </row>
    <row r="255" spans="1:8" ht="18">
      <c r="A255" s="21">
        <v>2</v>
      </c>
      <c r="B255" s="82" t="s">
        <v>159</v>
      </c>
      <c r="C255" s="79">
        <v>0.5</v>
      </c>
      <c r="D255" s="79">
        <v>0.5</v>
      </c>
      <c r="E255" s="51">
        <f t="shared" si="13"/>
        <v>100</v>
      </c>
      <c r="F255" s="70"/>
      <c r="G255" s="70"/>
      <c r="H255" s="26"/>
    </row>
    <row r="256" spans="1:8" ht="31.5">
      <c r="A256" s="21">
        <v>3</v>
      </c>
      <c r="B256" s="82" t="s">
        <v>160</v>
      </c>
      <c r="C256" s="79">
        <v>38</v>
      </c>
      <c r="D256" s="79">
        <v>38</v>
      </c>
      <c r="E256" s="51">
        <f t="shared" si="13"/>
        <v>100</v>
      </c>
      <c r="F256" s="70"/>
      <c r="G256" s="70"/>
      <c r="H256" s="26"/>
    </row>
    <row r="257" spans="1:8" ht="31.5">
      <c r="A257" s="21">
        <v>4</v>
      </c>
      <c r="B257" s="82" t="s">
        <v>161</v>
      </c>
      <c r="C257" s="79">
        <v>48</v>
      </c>
      <c r="D257" s="79">
        <v>48</v>
      </c>
      <c r="E257" s="51">
        <f t="shared" si="13"/>
        <v>100</v>
      </c>
      <c r="F257" s="70"/>
      <c r="G257" s="70"/>
      <c r="H257" s="26"/>
    </row>
    <row r="258" spans="1:8" ht="15.75">
      <c r="A258" s="47"/>
      <c r="B258" s="48" t="s">
        <v>55</v>
      </c>
      <c r="C258" s="119"/>
      <c r="D258" s="119"/>
      <c r="E258" s="128" t="e">
        <f>D258/C258*100</f>
        <v>#DIV/0!</v>
      </c>
      <c r="F258" s="16"/>
      <c r="G258" s="16"/>
      <c r="H258" s="41"/>
    </row>
    <row r="259" spans="1:8" ht="31.5">
      <c r="A259" s="20">
        <v>1</v>
      </c>
      <c r="B259" s="82" t="s">
        <v>162</v>
      </c>
      <c r="C259" s="79">
        <v>82.45</v>
      </c>
      <c r="D259" s="79">
        <v>82.45</v>
      </c>
      <c r="E259" s="51">
        <f t="shared" si="13"/>
        <v>100</v>
      </c>
      <c r="F259" s="10"/>
      <c r="G259" s="39"/>
      <c r="H259" s="9"/>
    </row>
    <row r="260" spans="1:8" ht="63">
      <c r="A260" s="20">
        <v>2</v>
      </c>
      <c r="B260" s="35" t="s">
        <v>163</v>
      </c>
      <c r="C260" s="79">
        <v>64.4</v>
      </c>
      <c r="D260" s="79">
        <v>64.4</v>
      </c>
      <c r="E260" s="51">
        <f t="shared" si="13"/>
        <v>100</v>
      </c>
      <c r="F260" s="10"/>
      <c r="G260" s="39"/>
      <c r="H260" s="9"/>
    </row>
    <row r="261" spans="1:8" ht="63">
      <c r="A261" s="20">
        <v>3</v>
      </c>
      <c r="B261" s="35" t="s">
        <v>164</v>
      </c>
      <c r="C261" s="79">
        <v>65</v>
      </c>
      <c r="D261" s="79">
        <v>65</v>
      </c>
      <c r="E261" s="51">
        <f t="shared" si="13"/>
        <v>100</v>
      </c>
      <c r="F261" s="10"/>
      <c r="G261" s="39"/>
      <c r="H261" s="9"/>
    </row>
    <row r="262" spans="1:8" ht="47.25">
      <c r="A262" s="20">
        <v>4</v>
      </c>
      <c r="B262" s="35" t="s">
        <v>165</v>
      </c>
      <c r="C262" s="79">
        <v>0</v>
      </c>
      <c r="D262" s="79">
        <v>0</v>
      </c>
      <c r="E262" s="51" t="e">
        <f t="shared" si="13"/>
        <v>#DIV/0!</v>
      </c>
      <c r="F262" s="10"/>
      <c r="G262" s="39"/>
      <c r="H262" s="9"/>
    </row>
    <row r="263" spans="1:8" ht="31.5">
      <c r="A263" s="20"/>
      <c r="B263" s="82" t="s">
        <v>1</v>
      </c>
      <c r="C263" s="79">
        <v>0</v>
      </c>
      <c r="D263" s="79">
        <v>0</v>
      </c>
      <c r="E263" s="51" t="e">
        <f t="shared" si="13"/>
        <v>#DIV/0!</v>
      </c>
      <c r="F263" s="10"/>
      <c r="G263" s="39"/>
      <c r="H263" s="9"/>
    </row>
    <row r="264" spans="1:8" ht="47.25">
      <c r="A264" s="20"/>
      <c r="B264" s="35" t="s">
        <v>168</v>
      </c>
      <c r="C264" s="79">
        <v>42.4</v>
      </c>
      <c r="D264" s="79">
        <v>42.4</v>
      </c>
      <c r="E264" s="51">
        <f t="shared" si="13"/>
        <v>100</v>
      </c>
      <c r="F264" s="10"/>
      <c r="G264" s="39"/>
      <c r="H264" s="9"/>
    </row>
    <row r="265" spans="1:8" ht="31.5">
      <c r="A265" s="20"/>
      <c r="B265" s="35" t="s">
        <v>167</v>
      </c>
      <c r="C265" s="79">
        <v>0.9</v>
      </c>
      <c r="D265" s="79">
        <v>0.9</v>
      </c>
      <c r="E265" s="51">
        <f t="shared" si="13"/>
        <v>100</v>
      </c>
      <c r="F265" s="10"/>
      <c r="G265" s="39"/>
      <c r="H265" s="9"/>
    </row>
    <row r="266" spans="1:8" ht="38.25" customHeight="1">
      <c r="A266" s="20">
        <v>2</v>
      </c>
      <c r="B266" s="35" t="s">
        <v>166</v>
      </c>
      <c r="C266" s="79">
        <v>47.5</v>
      </c>
      <c r="D266" s="79">
        <v>25.5</v>
      </c>
      <c r="E266" s="51">
        <f>D266/C266*100</f>
        <v>53.68421052631579</v>
      </c>
      <c r="F266" s="7"/>
      <c r="G266" s="8"/>
      <c r="H266" s="9"/>
    </row>
    <row r="267" spans="1:8" ht="51.75" customHeight="1">
      <c r="A267" s="15">
        <v>3</v>
      </c>
      <c r="B267" s="82" t="s">
        <v>2</v>
      </c>
      <c r="C267" s="67">
        <v>3.2</v>
      </c>
      <c r="D267" s="39">
        <v>3.2</v>
      </c>
      <c r="E267" s="51">
        <f>D267/C267*100</f>
        <v>100</v>
      </c>
      <c r="F267" s="7"/>
      <c r="G267" s="8"/>
      <c r="H267" s="9"/>
    </row>
    <row r="268" spans="1:8" s="46" customFormat="1" ht="31.5">
      <c r="A268" s="32"/>
      <c r="B268" s="36" t="s">
        <v>13</v>
      </c>
      <c r="C268" s="155" t="s">
        <v>52</v>
      </c>
      <c r="D268" s="156"/>
      <c r="E268" s="37">
        <f>E247-E250</f>
        <v>-53.68421052631579</v>
      </c>
      <c r="F268" s="7"/>
      <c r="G268" s="8"/>
      <c r="H268" s="9"/>
    </row>
    <row r="269" spans="1:8" s="46" customFormat="1" ht="31.5">
      <c r="A269" s="78" t="s">
        <v>117</v>
      </c>
      <c r="B269" s="56" t="s">
        <v>185</v>
      </c>
      <c r="C269" s="79"/>
      <c r="D269" s="79"/>
      <c r="E269" s="53"/>
      <c r="F269" s="68">
        <v>3225.55</v>
      </c>
      <c r="G269" s="68">
        <v>3166.944</v>
      </c>
      <c r="H269" s="117">
        <f>G269/F269*100</f>
        <v>98.18306955402953</v>
      </c>
    </row>
    <row r="270" spans="1:8" ht="48.75" customHeight="1" thickBot="1">
      <c r="A270" s="29"/>
      <c r="B270" s="62" t="s">
        <v>54</v>
      </c>
      <c r="C270" s="119"/>
      <c r="D270" s="119"/>
      <c r="E270" s="128" t="e">
        <f>D270/C270*100</f>
        <v>#DIV/0!</v>
      </c>
      <c r="F270" s="7"/>
      <c r="G270" s="8"/>
      <c r="H270" s="71"/>
    </row>
    <row r="271" spans="1:8" s="46" customFormat="1" ht="48" thickBot="1">
      <c r="A271" s="21">
        <v>1</v>
      </c>
      <c r="B271" s="110" t="s">
        <v>133</v>
      </c>
      <c r="C271" s="79">
        <v>100</v>
      </c>
      <c r="D271" s="79">
        <v>100</v>
      </c>
      <c r="E271" s="51">
        <f>D271/C271*100</f>
        <v>100</v>
      </c>
      <c r="F271" s="70"/>
      <c r="G271" s="70"/>
      <c r="H271" s="26"/>
    </row>
    <row r="272" spans="1:8" ht="72.75" customHeight="1" thickBot="1">
      <c r="A272" s="47"/>
      <c r="B272" s="48" t="s">
        <v>55</v>
      </c>
      <c r="C272" s="119"/>
      <c r="D272" s="119"/>
      <c r="E272" s="128" t="e">
        <f>D272/C272*100</f>
        <v>#DIV/0!</v>
      </c>
      <c r="F272" s="16"/>
      <c r="G272" s="16"/>
      <c r="H272" s="41"/>
    </row>
    <row r="273" spans="1:8" ht="51.75" customHeight="1" thickBot="1">
      <c r="A273" s="15">
        <v>1</v>
      </c>
      <c r="B273" s="110" t="s">
        <v>186</v>
      </c>
      <c r="C273" s="79">
        <v>99</v>
      </c>
      <c r="D273" s="79">
        <v>99</v>
      </c>
      <c r="E273" s="53">
        <f>1/(D273/C273)*100</f>
        <v>100</v>
      </c>
      <c r="F273" s="10"/>
      <c r="G273" s="39"/>
      <c r="H273" s="9"/>
    </row>
    <row r="274" spans="1:8" ht="51.75" customHeight="1" thickBot="1">
      <c r="A274" s="15">
        <v>2</v>
      </c>
      <c r="B274" s="110" t="s">
        <v>187</v>
      </c>
      <c r="C274" s="79">
        <v>2</v>
      </c>
      <c r="D274" s="79">
        <v>2</v>
      </c>
      <c r="E274" s="53">
        <f>1/(D274/C274)*100</f>
        <v>100</v>
      </c>
      <c r="F274" s="10"/>
      <c r="G274" s="39"/>
      <c r="H274" s="9"/>
    </row>
    <row r="275" spans="1:8" s="46" customFormat="1" ht="46.5" customHeight="1" thickBot="1">
      <c r="A275" s="15">
        <v>1</v>
      </c>
      <c r="B275" s="110" t="s">
        <v>188</v>
      </c>
      <c r="C275" s="79">
        <v>100.5</v>
      </c>
      <c r="D275" s="79">
        <v>100.5</v>
      </c>
      <c r="E275" s="53">
        <f>1/(D275/C275)*100</f>
        <v>100</v>
      </c>
      <c r="F275" s="10"/>
      <c r="G275" s="39"/>
      <c r="H275" s="9"/>
    </row>
    <row r="276" spans="1:8" s="46" customFormat="1" ht="31.5">
      <c r="A276" s="32"/>
      <c r="B276" s="36" t="s">
        <v>13</v>
      </c>
      <c r="C276" s="155" t="s">
        <v>52</v>
      </c>
      <c r="D276" s="156"/>
      <c r="E276" s="37" t="e">
        <f>E267-E270</f>
        <v>#DIV/0!</v>
      </c>
      <c r="F276" s="7"/>
      <c r="G276" s="8"/>
      <c r="H276" s="9"/>
    </row>
    <row r="277" spans="1:8" ht="31.5">
      <c r="A277" s="78" t="s">
        <v>18</v>
      </c>
      <c r="B277" s="105" t="s">
        <v>102</v>
      </c>
      <c r="C277" s="79"/>
      <c r="D277" s="79"/>
      <c r="E277" s="51"/>
      <c r="F277" s="68">
        <v>3266.2</v>
      </c>
      <c r="G277" s="68">
        <v>3190.03</v>
      </c>
      <c r="H277" s="117">
        <f>G277/F277*100</f>
        <v>97.66793215357296</v>
      </c>
    </row>
    <row r="278" spans="1:8" ht="18.75" thickBot="1">
      <c r="A278" s="24"/>
      <c r="B278" s="64" t="s">
        <v>54</v>
      </c>
      <c r="C278" s="49"/>
      <c r="D278" s="50"/>
      <c r="E278" s="111" t="e">
        <f>(E279+#REF!+#REF!+#REF!)/4</f>
        <v>#REF!</v>
      </c>
      <c r="F278" s="7"/>
      <c r="G278" s="8"/>
      <c r="H278" s="71"/>
    </row>
    <row r="279" spans="1:8" ht="46.5" customHeight="1" thickBot="1">
      <c r="A279" s="21">
        <v>1</v>
      </c>
      <c r="B279" s="135" t="s">
        <v>201</v>
      </c>
      <c r="C279" s="79">
        <v>0.5</v>
      </c>
      <c r="D279" s="79">
        <v>0.5</v>
      </c>
      <c r="E279" s="51">
        <f>D279/C279*100</f>
        <v>100</v>
      </c>
      <c r="F279" s="68"/>
      <c r="G279" s="70"/>
      <c r="H279" s="26"/>
    </row>
    <row r="280" spans="1:8" s="46" customFormat="1" ht="48" thickBot="1">
      <c r="A280" s="15">
        <v>2</v>
      </c>
      <c r="B280" s="136" t="s">
        <v>202</v>
      </c>
      <c r="C280" s="79">
        <v>0.04</v>
      </c>
      <c r="D280" s="79">
        <v>0.04</v>
      </c>
      <c r="E280" s="51">
        <f>D280/C280*100</f>
        <v>100</v>
      </c>
      <c r="F280" s="68"/>
      <c r="G280" s="16"/>
      <c r="H280" s="25"/>
    </row>
    <row r="281" spans="1:8" s="46" customFormat="1" ht="27.75" customHeight="1" thickBot="1">
      <c r="A281" s="15"/>
      <c r="B281" s="136" t="s">
        <v>203</v>
      </c>
      <c r="C281" s="79">
        <v>0</v>
      </c>
      <c r="D281" s="79">
        <v>0</v>
      </c>
      <c r="E281" s="51"/>
      <c r="F281" s="68"/>
      <c r="G281" s="16"/>
      <c r="H281" s="25"/>
    </row>
    <row r="282" spans="1:8" ht="48" customHeight="1" thickBot="1">
      <c r="A282" s="15">
        <v>3</v>
      </c>
      <c r="B282" s="136" t="s">
        <v>204</v>
      </c>
      <c r="C282" s="79">
        <v>0</v>
      </c>
      <c r="D282" s="79">
        <v>0</v>
      </c>
      <c r="E282" s="51" t="e">
        <f>D282/C282*100</f>
        <v>#DIV/0!</v>
      </c>
      <c r="F282" s="68"/>
      <c r="G282" s="16"/>
      <c r="H282" s="25"/>
    </row>
    <row r="283" spans="1:8" ht="31.5" customHeight="1">
      <c r="A283" s="63"/>
      <c r="B283" s="64" t="s">
        <v>55</v>
      </c>
      <c r="C283" s="155" t="s">
        <v>53</v>
      </c>
      <c r="D283" s="156"/>
      <c r="E283" s="37" t="e">
        <f>E278-E280</f>
        <v>#REF!</v>
      </c>
      <c r="F283" s="68"/>
      <c r="G283" s="16"/>
      <c r="H283" s="41"/>
    </row>
    <row r="284" spans="1:8" ht="31.5">
      <c r="A284" s="78">
        <v>14</v>
      </c>
      <c r="B284" s="105" t="s">
        <v>94</v>
      </c>
      <c r="C284" s="79"/>
      <c r="D284" s="79"/>
      <c r="E284" s="51"/>
      <c r="F284" s="68">
        <v>771.2</v>
      </c>
      <c r="G284" s="68">
        <v>771.2</v>
      </c>
      <c r="H284" s="117">
        <f>G284/F284*100</f>
        <v>100</v>
      </c>
    </row>
    <row r="285" spans="1:8" ht="15.75">
      <c r="A285" s="24"/>
      <c r="B285" s="64" t="s">
        <v>54</v>
      </c>
      <c r="C285" s="49"/>
      <c r="D285" s="50"/>
      <c r="E285" s="111" t="e">
        <f>(E286+#REF!+#REF!+#REF!)/4</f>
        <v>#REF!</v>
      </c>
      <c r="F285" s="68"/>
      <c r="G285" s="39"/>
      <c r="H285" s="71"/>
    </row>
    <row r="286" spans="1:8" ht="31.5">
      <c r="A286" s="21">
        <v>1</v>
      </c>
      <c r="B286" s="35" t="s">
        <v>95</v>
      </c>
      <c r="C286" s="79">
        <v>20.3</v>
      </c>
      <c r="D286" s="79">
        <v>20.3</v>
      </c>
      <c r="E286" s="51">
        <f>D286/C286*100</f>
        <v>100</v>
      </c>
      <c r="F286" s="70"/>
      <c r="G286" s="70"/>
      <c r="H286" s="26"/>
    </row>
    <row r="287" spans="1:8" ht="36" customHeight="1">
      <c r="A287" s="21">
        <v>2</v>
      </c>
      <c r="B287" s="35" t="s">
        <v>96</v>
      </c>
      <c r="C287" s="79">
        <v>8.3</v>
      </c>
      <c r="D287" s="79">
        <v>8.3</v>
      </c>
      <c r="E287" s="51">
        <f aca="true" t="shared" si="14" ref="E287:E301">D287/C287*100</f>
        <v>100</v>
      </c>
      <c r="F287" s="70"/>
      <c r="G287" s="70"/>
      <c r="H287" s="26"/>
    </row>
    <row r="288" spans="1:8" ht="50.25" customHeight="1">
      <c r="A288" s="15">
        <v>3</v>
      </c>
      <c r="B288" s="35" t="s">
        <v>97</v>
      </c>
      <c r="C288" s="79">
        <v>8.7</v>
      </c>
      <c r="D288" s="79">
        <v>8.7</v>
      </c>
      <c r="E288" s="51">
        <f t="shared" si="14"/>
        <v>100</v>
      </c>
      <c r="F288" s="16"/>
      <c r="G288" s="16"/>
      <c r="H288" s="25"/>
    </row>
    <row r="289" spans="1:8" ht="30" customHeight="1">
      <c r="A289" s="15">
        <v>4</v>
      </c>
      <c r="B289" s="35" t="s">
        <v>169</v>
      </c>
      <c r="C289" s="79">
        <v>0.12</v>
      </c>
      <c r="D289" s="79">
        <v>0.12</v>
      </c>
      <c r="E289" s="51">
        <f t="shared" si="14"/>
        <v>100</v>
      </c>
      <c r="F289" s="16"/>
      <c r="G289" s="16"/>
      <c r="H289" s="25"/>
    </row>
    <row r="290" spans="1:8" ht="15.75">
      <c r="A290" s="63"/>
      <c r="B290" s="64" t="s">
        <v>55</v>
      </c>
      <c r="C290" s="49"/>
      <c r="D290" s="50"/>
      <c r="E290" s="51" t="e">
        <f t="shared" si="14"/>
        <v>#DIV/0!</v>
      </c>
      <c r="F290" s="16"/>
      <c r="G290" s="16"/>
      <c r="H290" s="41"/>
    </row>
    <row r="291" spans="1:8" ht="36" customHeight="1">
      <c r="A291" s="15">
        <v>1</v>
      </c>
      <c r="B291" s="35" t="s">
        <v>98</v>
      </c>
      <c r="C291" s="67">
        <v>53.4</v>
      </c>
      <c r="D291" s="39">
        <v>53.4</v>
      </c>
      <c r="E291" s="51">
        <f t="shared" si="14"/>
        <v>100</v>
      </c>
      <c r="F291" s="10"/>
      <c r="G291" s="39"/>
      <c r="H291" s="9"/>
    </row>
    <row r="292" spans="1:8" ht="47.25">
      <c r="A292" s="15">
        <v>2</v>
      </c>
      <c r="B292" s="35" t="s">
        <v>99</v>
      </c>
      <c r="C292" s="67">
        <v>37.5</v>
      </c>
      <c r="D292" s="39">
        <v>37.5</v>
      </c>
      <c r="E292" s="51">
        <f t="shared" si="14"/>
        <v>100</v>
      </c>
      <c r="F292" s="7"/>
      <c r="G292" s="8"/>
      <c r="H292" s="9"/>
    </row>
    <row r="293" spans="1:8" ht="47.25">
      <c r="A293" s="15">
        <v>3</v>
      </c>
      <c r="B293" s="35" t="s">
        <v>100</v>
      </c>
      <c r="C293" s="67">
        <v>26.5</v>
      </c>
      <c r="D293" s="39">
        <v>26.5</v>
      </c>
      <c r="E293" s="51">
        <f t="shared" si="14"/>
        <v>100</v>
      </c>
      <c r="F293" s="7"/>
      <c r="G293" s="8"/>
      <c r="H293" s="9"/>
    </row>
    <row r="294" spans="1:8" ht="63">
      <c r="A294" s="21">
        <v>4</v>
      </c>
      <c r="B294" s="35" t="s">
        <v>137</v>
      </c>
      <c r="C294" s="79">
        <v>57.5</v>
      </c>
      <c r="D294" s="79">
        <v>57.5</v>
      </c>
      <c r="E294" s="51">
        <f t="shared" si="14"/>
        <v>100</v>
      </c>
      <c r="F294" s="7"/>
      <c r="G294" s="8"/>
      <c r="H294" s="9"/>
    </row>
    <row r="295" spans="1:8" ht="63">
      <c r="A295" s="21">
        <v>5</v>
      </c>
      <c r="B295" s="35" t="s">
        <v>131</v>
      </c>
      <c r="C295" s="79">
        <v>99.99</v>
      </c>
      <c r="D295" s="79">
        <v>99.99</v>
      </c>
      <c r="E295" s="51">
        <f t="shared" si="14"/>
        <v>100</v>
      </c>
      <c r="F295" s="7"/>
      <c r="G295" s="8"/>
      <c r="H295" s="9"/>
    </row>
    <row r="296" spans="1:8" ht="31.5">
      <c r="A296" s="21">
        <v>6</v>
      </c>
      <c r="B296" s="35" t="s">
        <v>132</v>
      </c>
      <c r="C296" s="79">
        <v>8.1</v>
      </c>
      <c r="D296" s="79">
        <v>8.1</v>
      </c>
      <c r="E296" s="51">
        <f t="shared" si="14"/>
        <v>100</v>
      </c>
      <c r="F296" s="7"/>
      <c r="G296" s="8"/>
      <c r="H296" s="9"/>
    </row>
    <row r="297" spans="1:8" ht="63" customHeight="1">
      <c r="A297" s="21">
        <v>7</v>
      </c>
      <c r="B297" s="35" t="s">
        <v>170</v>
      </c>
      <c r="C297" s="67">
        <v>38</v>
      </c>
      <c r="D297" s="39">
        <v>38</v>
      </c>
      <c r="E297" s="51">
        <f t="shared" si="14"/>
        <v>100</v>
      </c>
      <c r="F297" s="7"/>
      <c r="G297" s="8"/>
      <c r="H297" s="9"/>
    </row>
    <row r="298" spans="1:8" ht="48" customHeight="1">
      <c r="A298" s="15">
        <v>8</v>
      </c>
      <c r="B298" s="35" t="s">
        <v>101</v>
      </c>
      <c r="C298" s="79">
        <v>66.2</v>
      </c>
      <c r="D298" s="79">
        <v>66.2</v>
      </c>
      <c r="E298" s="51">
        <f t="shared" si="14"/>
        <v>100</v>
      </c>
      <c r="F298" s="7"/>
      <c r="G298" s="8"/>
      <c r="H298" s="9"/>
    </row>
    <row r="299" spans="1:8" ht="52.5" customHeight="1">
      <c r="A299" s="15">
        <v>9</v>
      </c>
      <c r="B299" s="35" t="s">
        <v>171</v>
      </c>
      <c r="C299" s="79">
        <v>83</v>
      </c>
      <c r="D299" s="79">
        <v>83</v>
      </c>
      <c r="E299" s="51">
        <f t="shared" si="14"/>
        <v>100</v>
      </c>
      <c r="F299" s="7"/>
      <c r="G299" s="8"/>
      <c r="H299" s="9"/>
    </row>
    <row r="300" spans="1:8" ht="31.5" customHeight="1">
      <c r="A300" s="21">
        <v>10</v>
      </c>
      <c r="B300" s="35" t="s">
        <v>172</v>
      </c>
      <c r="C300" s="79">
        <v>55</v>
      </c>
      <c r="D300" s="79">
        <v>55</v>
      </c>
      <c r="E300" s="51">
        <f t="shared" si="14"/>
        <v>100</v>
      </c>
      <c r="F300" s="7"/>
      <c r="G300" s="8"/>
      <c r="H300" s="9"/>
    </row>
    <row r="301" spans="1:8" ht="31.5">
      <c r="A301" s="15">
        <v>11</v>
      </c>
      <c r="B301" s="35" t="s">
        <v>108</v>
      </c>
      <c r="C301" s="79">
        <v>7.16</v>
      </c>
      <c r="D301" s="79">
        <v>7.16</v>
      </c>
      <c r="E301" s="51">
        <f t="shared" si="14"/>
        <v>100</v>
      </c>
      <c r="F301" s="7"/>
      <c r="G301" s="8"/>
      <c r="H301" s="9"/>
    </row>
    <row r="302" spans="1:8" ht="15.75" customHeight="1">
      <c r="A302" s="15"/>
      <c r="B302" s="94" t="s">
        <v>13</v>
      </c>
      <c r="C302" s="155" t="s">
        <v>52</v>
      </c>
      <c r="D302" s="156"/>
      <c r="E302" s="37">
        <f>E297-E300</f>
        <v>0</v>
      </c>
      <c r="F302" s="7"/>
      <c r="G302" s="8"/>
      <c r="H302" s="9"/>
    </row>
    <row r="303" spans="1:8" ht="15.75">
      <c r="A303" s="78">
        <v>15</v>
      </c>
      <c r="B303" s="105" t="s">
        <v>25</v>
      </c>
      <c r="C303" s="79"/>
      <c r="D303" s="79"/>
      <c r="E303" s="51"/>
      <c r="F303" s="68">
        <v>2294.44</v>
      </c>
      <c r="G303" s="68">
        <v>2294.44</v>
      </c>
      <c r="H303" s="117">
        <f>G303/F303*100</f>
        <v>100</v>
      </c>
    </row>
    <row r="304" spans="1:8" ht="18">
      <c r="A304" s="24"/>
      <c r="B304" s="64" t="s">
        <v>54</v>
      </c>
      <c r="C304" s="49"/>
      <c r="D304" s="50"/>
      <c r="E304" s="111" t="e">
        <f>(E305+#REF!+#REF!+#REF!)/4</f>
        <v>#REF!</v>
      </c>
      <c r="F304" s="7"/>
      <c r="G304" s="8"/>
      <c r="H304" s="71"/>
    </row>
    <row r="305" spans="1:8" ht="75.75" customHeight="1">
      <c r="A305" s="21">
        <v>1</v>
      </c>
      <c r="B305" s="35" t="s">
        <v>26</v>
      </c>
      <c r="C305" s="79">
        <v>100</v>
      </c>
      <c r="D305" s="79">
        <v>100</v>
      </c>
      <c r="E305" s="51">
        <f>D305/C305*100</f>
        <v>100</v>
      </c>
      <c r="F305" s="70"/>
      <c r="G305" s="70"/>
      <c r="H305" s="26"/>
    </row>
    <row r="306" spans="1:8" ht="63">
      <c r="A306" s="15">
        <v>2</v>
      </c>
      <c r="B306" s="35" t="s">
        <v>27</v>
      </c>
      <c r="C306" s="79">
        <v>100</v>
      </c>
      <c r="D306" s="79">
        <v>100</v>
      </c>
      <c r="E306" s="51">
        <f aca="true" t="shared" si="15" ref="E306:E315">D306/C306*100</f>
        <v>100</v>
      </c>
      <c r="F306" s="16"/>
      <c r="G306" s="16"/>
      <c r="H306" s="25"/>
    </row>
    <row r="307" spans="1:8" ht="78.75">
      <c r="A307" s="15">
        <v>3</v>
      </c>
      <c r="B307" s="35" t="s">
        <v>28</v>
      </c>
      <c r="C307" s="79">
        <v>100</v>
      </c>
      <c r="D307" s="79">
        <v>100</v>
      </c>
      <c r="E307" s="51">
        <f t="shared" si="15"/>
        <v>100</v>
      </c>
      <c r="F307" s="16"/>
      <c r="G307" s="16"/>
      <c r="H307" s="25"/>
    </row>
    <row r="308" spans="1:8" ht="15.75">
      <c r="A308" s="63"/>
      <c r="B308" s="64" t="s">
        <v>55</v>
      </c>
      <c r="C308" s="49"/>
      <c r="D308" s="50"/>
      <c r="E308" s="51" t="e">
        <f t="shared" si="15"/>
        <v>#DIV/0!</v>
      </c>
      <c r="F308" s="16"/>
      <c r="G308" s="16"/>
      <c r="H308" s="41"/>
    </row>
    <row r="309" spans="1:8" ht="31.5">
      <c r="A309" s="15">
        <v>1</v>
      </c>
      <c r="B309" s="35" t="s">
        <v>29</v>
      </c>
      <c r="C309" s="67">
        <v>100</v>
      </c>
      <c r="D309" s="39">
        <v>100</v>
      </c>
      <c r="E309" s="51">
        <f t="shared" si="15"/>
        <v>100</v>
      </c>
      <c r="F309" s="10"/>
      <c r="G309" s="39"/>
      <c r="H309" s="9"/>
    </row>
    <row r="310" spans="1:8" ht="63">
      <c r="A310" s="15">
        <v>2</v>
      </c>
      <c r="B310" s="35" t="s">
        <v>30</v>
      </c>
      <c r="C310" s="67">
        <v>100</v>
      </c>
      <c r="D310" s="39">
        <v>100</v>
      </c>
      <c r="E310" s="51">
        <f t="shared" si="15"/>
        <v>100</v>
      </c>
      <c r="F310" s="7"/>
      <c r="G310" s="8"/>
      <c r="H310" s="9"/>
    </row>
    <row r="311" spans="1:8" ht="31.5">
      <c r="A311" s="21">
        <v>3</v>
      </c>
      <c r="B311" s="35" t="s">
        <v>31</v>
      </c>
      <c r="C311" s="67">
        <v>100</v>
      </c>
      <c r="D311" s="39">
        <v>100</v>
      </c>
      <c r="E311" s="51">
        <f t="shared" si="15"/>
        <v>100</v>
      </c>
      <c r="F311" s="7"/>
      <c r="G311" s="8"/>
      <c r="H311" s="9"/>
    </row>
    <row r="312" spans="1:8" ht="78.75">
      <c r="A312" s="21">
        <v>4</v>
      </c>
      <c r="B312" s="116" t="s">
        <v>32</v>
      </c>
      <c r="C312" s="79">
        <v>100</v>
      </c>
      <c r="D312" s="79">
        <v>100</v>
      </c>
      <c r="E312" s="51">
        <f t="shared" si="15"/>
        <v>100</v>
      </c>
      <c r="F312" s="7"/>
      <c r="G312" s="8"/>
      <c r="H312" s="9"/>
    </row>
    <row r="313" spans="1:8" ht="31.5">
      <c r="A313" s="21">
        <v>5</v>
      </c>
      <c r="B313" s="116" t="s">
        <v>33</v>
      </c>
      <c r="C313" s="79">
        <v>90</v>
      </c>
      <c r="D313" s="79">
        <v>90</v>
      </c>
      <c r="E313" s="51">
        <f t="shared" si="15"/>
        <v>100</v>
      </c>
      <c r="F313" s="7"/>
      <c r="G313" s="8"/>
      <c r="H313" s="9"/>
    </row>
    <row r="314" spans="1:8" ht="94.5">
      <c r="A314" s="21">
        <v>6</v>
      </c>
      <c r="B314" s="116" t="s">
        <v>34</v>
      </c>
      <c r="C314" s="79">
        <v>70</v>
      </c>
      <c r="D314" s="79">
        <v>70</v>
      </c>
      <c r="E314" s="51">
        <f t="shared" si="15"/>
        <v>100</v>
      </c>
      <c r="F314" s="7"/>
      <c r="G314" s="8"/>
      <c r="H314" s="9"/>
    </row>
    <row r="315" spans="1:8" ht="31.5" customHeight="1">
      <c r="A315" s="21">
        <v>7</v>
      </c>
      <c r="B315" s="116" t="s">
        <v>35</v>
      </c>
      <c r="C315" s="79">
        <v>90</v>
      </c>
      <c r="D315" s="79">
        <v>90</v>
      </c>
      <c r="E315" s="51">
        <f t="shared" si="15"/>
        <v>100</v>
      </c>
      <c r="F315" s="7"/>
      <c r="G315" s="8"/>
      <c r="H315" s="9"/>
    </row>
    <row r="316" spans="1:8" ht="31.5" customHeight="1">
      <c r="A316" s="21">
        <v>8</v>
      </c>
      <c r="B316" s="116" t="s">
        <v>36</v>
      </c>
      <c r="C316" s="79">
        <v>10</v>
      </c>
      <c r="D316" s="79">
        <v>10</v>
      </c>
      <c r="E316" s="51">
        <f aca="true" t="shared" si="16" ref="E316:E336">D316/C316*100</f>
        <v>100</v>
      </c>
      <c r="F316" s="7"/>
      <c r="G316" s="8"/>
      <c r="H316" s="9"/>
    </row>
    <row r="317" spans="1:8" ht="31.5">
      <c r="A317" s="15"/>
      <c r="B317" s="94" t="s">
        <v>13</v>
      </c>
      <c r="C317" s="155" t="s">
        <v>53</v>
      </c>
      <c r="D317" s="156"/>
      <c r="E317" s="37" t="e">
        <f>E301-#REF!</f>
        <v>#REF!</v>
      </c>
      <c r="F317" s="7"/>
      <c r="G317" s="8"/>
      <c r="H317" s="9"/>
    </row>
    <row r="318" spans="1:8" ht="31.5">
      <c r="A318" s="114">
        <v>16</v>
      </c>
      <c r="B318" s="112" t="s">
        <v>233</v>
      </c>
      <c r="C318" s="79"/>
      <c r="D318" s="79"/>
      <c r="E318" s="113"/>
      <c r="F318" s="10">
        <v>53229.3</v>
      </c>
      <c r="G318" s="39">
        <v>53229.3</v>
      </c>
      <c r="H318" s="117">
        <f>G318/F318*100</f>
        <v>100</v>
      </c>
    </row>
    <row r="319" spans="1:8" ht="18">
      <c r="A319" s="21">
        <v>1</v>
      </c>
      <c r="B319" s="62" t="s">
        <v>54</v>
      </c>
      <c r="C319" s="49"/>
      <c r="D319" s="50"/>
      <c r="E319" s="111" t="e">
        <f>(E320+#REF!+#REF!+#REF!)/4</f>
        <v>#REF!</v>
      </c>
      <c r="F319" s="7"/>
      <c r="G319" s="8"/>
      <c r="H319" s="9"/>
    </row>
    <row r="320" spans="1:8" ht="18">
      <c r="A320" s="114">
        <v>1</v>
      </c>
      <c r="B320" s="112" t="s">
        <v>128</v>
      </c>
      <c r="C320" s="79">
        <v>2</v>
      </c>
      <c r="D320" s="79">
        <v>2.3</v>
      </c>
      <c r="E320" s="113">
        <f t="shared" si="16"/>
        <v>114.99999999999999</v>
      </c>
      <c r="F320" s="7"/>
      <c r="G320" s="8"/>
      <c r="H320" s="9"/>
    </row>
    <row r="321" spans="1:8" ht="18">
      <c r="A321" s="115">
        <v>3</v>
      </c>
      <c r="B321" s="94" t="s">
        <v>55</v>
      </c>
      <c r="C321" s="49"/>
      <c r="D321" s="50"/>
      <c r="E321" s="111" t="e">
        <f>(E322+#REF!+#REF!+#REF!)/4</f>
        <v>#REF!</v>
      </c>
      <c r="F321" s="7"/>
      <c r="G321" s="8"/>
      <c r="H321" s="9"/>
    </row>
    <row r="322" spans="1:8" ht="31.5">
      <c r="A322" s="114">
        <v>1</v>
      </c>
      <c r="B322" s="116" t="s">
        <v>129</v>
      </c>
      <c r="C322" s="79">
        <v>7</v>
      </c>
      <c r="D322" s="79">
        <v>7</v>
      </c>
      <c r="E322" s="113">
        <f t="shared" si="16"/>
        <v>100</v>
      </c>
      <c r="F322" s="7"/>
      <c r="G322" s="8"/>
      <c r="H322" s="9"/>
    </row>
    <row r="323" spans="1:8" ht="47.25">
      <c r="A323" s="114">
        <v>2</v>
      </c>
      <c r="B323" s="116" t="s">
        <v>208</v>
      </c>
      <c r="C323" s="79">
        <v>2</v>
      </c>
      <c r="D323" s="79">
        <v>2</v>
      </c>
      <c r="E323" s="113"/>
      <c r="F323" s="7"/>
      <c r="G323" s="8"/>
      <c r="H323" s="9"/>
    </row>
    <row r="324" spans="1:8" ht="18">
      <c r="A324" s="114">
        <v>3</v>
      </c>
      <c r="B324" s="116" t="s">
        <v>209</v>
      </c>
      <c r="C324" s="79">
        <v>14</v>
      </c>
      <c r="D324" s="79">
        <v>14</v>
      </c>
      <c r="E324" s="113">
        <f t="shared" si="16"/>
        <v>100</v>
      </c>
      <c r="F324" s="7"/>
      <c r="G324" s="8"/>
      <c r="H324" s="9"/>
    </row>
    <row r="325" spans="1:8" ht="60.75" customHeight="1">
      <c r="A325" s="114">
        <v>4</v>
      </c>
      <c r="B325" s="116" t="s">
        <v>210</v>
      </c>
      <c r="C325" s="79">
        <v>10</v>
      </c>
      <c r="D325" s="79">
        <v>10</v>
      </c>
      <c r="E325" s="113">
        <f t="shared" si="16"/>
        <v>100</v>
      </c>
      <c r="F325" s="7"/>
      <c r="G325" s="8"/>
      <c r="H325" s="9"/>
    </row>
    <row r="326" spans="1:8" ht="47.25">
      <c r="A326" s="114">
        <v>5</v>
      </c>
      <c r="B326" s="116" t="s">
        <v>211</v>
      </c>
      <c r="C326" s="80">
        <v>6</v>
      </c>
      <c r="D326" s="80">
        <v>6</v>
      </c>
      <c r="E326" s="113">
        <f t="shared" si="16"/>
        <v>100</v>
      </c>
      <c r="F326" s="7"/>
      <c r="G326" s="8"/>
      <c r="H326" s="9"/>
    </row>
    <row r="327" spans="1:8" ht="31.5">
      <c r="A327" s="114"/>
      <c r="B327" s="94" t="s">
        <v>13</v>
      </c>
      <c r="C327" s="155" t="s">
        <v>53</v>
      </c>
      <c r="D327" s="156"/>
      <c r="E327" s="113" t="e">
        <f t="shared" si="16"/>
        <v>#VALUE!</v>
      </c>
      <c r="F327" s="7"/>
      <c r="G327" s="8"/>
      <c r="H327" s="9"/>
    </row>
    <row r="328" spans="1:8" ht="31.5">
      <c r="A328" s="114">
        <v>17</v>
      </c>
      <c r="B328" s="112" t="s">
        <v>219</v>
      </c>
      <c r="C328" s="79"/>
      <c r="D328" s="79"/>
      <c r="E328" s="113" t="e">
        <f t="shared" si="16"/>
        <v>#DIV/0!</v>
      </c>
      <c r="F328" s="10">
        <v>9242.7</v>
      </c>
      <c r="G328" s="39">
        <v>9242.7</v>
      </c>
      <c r="H328" s="117">
        <f>G328/F328*100</f>
        <v>100</v>
      </c>
    </row>
    <row r="329" spans="1:8" ht="18.75" thickBot="1">
      <c r="A329" s="21">
        <v>1</v>
      </c>
      <c r="B329" s="62" t="s">
        <v>54</v>
      </c>
      <c r="C329" s="49"/>
      <c r="D329" s="50"/>
      <c r="E329" s="113" t="e">
        <f t="shared" si="16"/>
        <v>#DIV/0!</v>
      </c>
      <c r="F329" s="7"/>
      <c r="G329" s="8"/>
      <c r="H329" s="9"/>
    </row>
    <row r="330" spans="1:8" ht="30.75" thickBot="1">
      <c r="A330" s="21">
        <v>1</v>
      </c>
      <c r="B330" s="131" t="s">
        <v>205</v>
      </c>
      <c r="C330" s="80">
        <v>5</v>
      </c>
      <c r="D330" s="80">
        <v>5</v>
      </c>
      <c r="E330" s="113">
        <f t="shared" si="16"/>
        <v>100</v>
      </c>
      <c r="F330" s="7"/>
      <c r="G330" s="8"/>
      <c r="H330" s="9"/>
    </row>
    <row r="331" spans="1:8" ht="18.75" thickBot="1">
      <c r="A331" s="21">
        <v>2</v>
      </c>
      <c r="B331" s="132" t="s">
        <v>86</v>
      </c>
      <c r="C331" s="80">
        <v>1</v>
      </c>
      <c r="D331" s="80">
        <v>1</v>
      </c>
      <c r="E331" s="113">
        <f t="shared" si="16"/>
        <v>100</v>
      </c>
      <c r="F331" s="7"/>
      <c r="G331" s="8"/>
      <c r="H331" s="9"/>
    </row>
    <row r="332" spans="1:8" ht="45.75" thickBot="1">
      <c r="A332" s="21">
        <v>3</v>
      </c>
      <c r="B332" s="132" t="s">
        <v>206</v>
      </c>
      <c r="C332" s="80">
        <v>3</v>
      </c>
      <c r="D332" s="80">
        <v>3</v>
      </c>
      <c r="E332" s="113">
        <f t="shared" si="16"/>
        <v>100</v>
      </c>
      <c r="F332" s="7"/>
      <c r="G332" s="8"/>
      <c r="H332" s="9"/>
    </row>
    <row r="333" spans="1:8" ht="18.75" thickBot="1">
      <c r="A333" s="115">
        <v>3</v>
      </c>
      <c r="B333" s="94" t="s">
        <v>55</v>
      </c>
      <c r="C333" s="49"/>
      <c r="D333" s="50"/>
      <c r="E333" s="113" t="e">
        <f t="shared" si="16"/>
        <v>#DIV/0!</v>
      </c>
      <c r="F333" s="7"/>
      <c r="G333" s="8"/>
      <c r="H333" s="9"/>
    </row>
    <row r="334" spans="1:8" ht="30.75" thickBot="1">
      <c r="A334" s="21">
        <v>1</v>
      </c>
      <c r="B334" s="131" t="s">
        <v>205</v>
      </c>
      <c r="C334" s="79">
        <v>5</v>
      </c>
      <c r="D334" s="79">
        <v>5</v>
      </c>
      <c r="E334" s="113">
        <f t="shared" si="16"/>
        <v>100</v>
      </c>
      <c r="F334" s="7"/>
      <c r="G334" s="8"/>
      <c r="H334" s="9"/>
    </row>
    <row r="335" spans="1:8" ht="18.75" thickBot="1">
      <c r="A335" s="21">
        <v>2</v>
      </c>
      <c r="B335" s="132" t="s">
        <v>86</v>
      </c>
      <c r="C335" s="79">
        <v>1</v>
      </c>
      <c r="D335" s="79">
        <v>1</v>
      </c>
      <c r="E335" s="113">
        <f t="shared" si="16"/>
        <v>100</v>
      </c>
      <c r="F335" s="7"/>
      <c r="G335" s="8"/>
      <c r="H335" s="9"/>
    </row>
    <row r="336" spans="1:8" ht="43.5" customHeight="1" thickBot="1">
      <c r="A336" s="21">
        <v>3</v>
      </c>
      <c r="B336" s="132" t="s">
        <v>206</v>
      </c>
      <c r="C336" s="79">
        <v>3</v>
      </c>
      <c r="D336" s="79">
        <v>3</v>
      </c>
      <c r="E336" s="113">
        <f t="shared" si="16"/>
        <v>100</v>
      </c>
      <c r="F336" s="7"/>
      <c r="G336" s="8"/>
      <c r="H336" s="9"/>
    </row>
    <row r="337" spans="1:8" ht="31.5">
      <c r="A337" s="21"/>
      <c r="B337" s="94" t="s">
        <v>13</v>
      </c>
      <c r="C337" s="155" t="s">
        <v>53</v>
      </c>
      <c r="D337" s="156"/>
      <c r="E337" s="37" t="e">
        <f>E324-#REF!</f>
        <v>#REF!</v>
      </c>
      <c r="F337" s="7"/>
      <c r="G337" s="8"/>
      <c r="H337" s="9"/>
    </row>
    <row r="338" spans="1:8" ht="45.75" customHeight="1">
      <c r="A338" s="114">
        <v>18</v>
      </c>
      <c r="B338" s="112" t="s">
        <v>207</v>
      </c>
      <c r="C338" s="79"/>
      <c r="D338" s="79"/>
      <c r="E338" s="113"/>
      <c r="F338" s="10">
        <v>0</v>
      </c>
      <c r="G338" s="39">
        <v>0</v>
      </c>
      <c r="H338" s="117" t="e">
        <f>G338/F338*100</f>
        <v>#DIV/0!</v>
      </c>
    </row>
    <row r="339" spans="1:8" ht="18">
      <c r="A339" s="114"/>
      <c r="B339" s="62" t="s">
        <v>54</v>
      </c>
      <c r="C339" s="49"/>
      <c r="D339" s="50"/>
      <c r="E339" s="111" t="e">
        <f>(E340+#REF!+#REF!+#REF!)/4</f>
        <v>#REF!</v>
      </c>
      <c r="F339" s="7"/>
      <c r="G339" s="8"/>
      <c r="H339" s="9"/>
    </row>
    <row r="340" spans="1:8" ht="47.25">
      <c r="A340" s="114">
        <v>1</v>
      </c>
      <c r="B340" s="112" t="s">
        <v>105</v>
      </c>
      <c r="C340" s="79">
        <v>1</v>
      </c>
      <c r="D340" s="79">
        <v>1</v>
      </c>
      <c r="E340" s="113">
        <v>100</v>
      </c>
      <c r="F340" s="10"/>
      <c r="G340" s="39"/>
      <c r="H340" s="9"/>
    </row>
    <row r="341" spans="1:8" ht="47.25">
      <c r="A341" s="114">
        <v>2</v>
      </c>
      <c r="B341" s="112" t="s">
        <v>104</v>
      </c>
      <c r="C341" s="79">
        <v>1</v>
      </c>
      <c r="D341" s="79">
        <v>1</v>
      </c>
      <c r="E341" s="113">
        <v>100</v>
      </c>
      <c r="F341" s="7"/>
      <c r="G341" s="8"/>
      <c r="H341" s="9"/>
    </row>
    <row r="342" spans="1:8" ht="18">
      <c r="A342" s="115">
        <v>3</v>
      </c>
      <c r="B342" s="94" t="s">
        <v>55</v>
      </c>
      <c r="C342" s="49"/>
      <c r="D342" s="50"/>
      <c r="E342" s="111" t="e">
        <f>(E343+#REF!+#REF!+#REF!)/4</f>
        <v>#REF!</v>
      </c>
      <c r="F342" s="7"/>
      <c r="G342" s="8"/>
      <c r="H342" s="9"/>
    </row>
    <row r="343" spans="1:8" ht="47.25" customHeight="1">
      <c r="A343" s="114">
        <v>1</v>
      </c>
      <c r="B343" s="112" t="s">
        <v>103</v>
      </c>
      <c r="C343" s="79">
        <v>3</v>
      </c>
      <c r="D343" s="79">
        <v>3</v>
      </c>
      <c r="E343" s="113">
        <v>100</v>
      </c>
      <c r="F343" s="7"/>
      <c r="G343" s="8"/>
      <c r="H343" s="9"/>
    </row>
    <row r="344" spans="1:8" ht="47.25">
      <c r="A344" s="114">
        <v>2</v>
      </c>
      <c r="B344" s="112" t="s">
        <v>106</v>
      </c>
      <c r="C344" s="79">
        <v>3</v>
      </c>
      <c r="D344" s="79">
        <v>3</v>
      </c>
      <c r="E344" s="113">
        <v>100</v>
      </c>
      <c r="F344" s="7"/>
      <c r="G344" s="8"/>
      <c r="H344" s="9"/>
    </row>
    <row r="345" spans="1:8" ht="47.25">
      <c r="A345" s="114">
        <v>4</v>
      </c>
      <c r="B345" s="112" t="s">
        <v>107</v>
      </c>
      <c r="C345" s="120">
        <v>100</v>
      </c>
      <c r="D345" s="120">
        <v>100</v>
      </c>
      <c r="E345" s="51">
        <f>D345/C345*100</f>
        <v>100</v>
      </c>
      <c r="F345" s="7"/>
      <c r="G345" s="8"/>
      <c r="H345" s="9"/>
    </row>
    <row r="346" spans="1:8" ht="31.5">
      <c r="A346" s="114"/>
      <c r="B346" s="94" t="s">
        <v>13</v>
      </c>
      <c r="C346" s="155" t="s">
        <v>53</v>
      </c>
      <c r="D346" s="156"/>
      <c r="E346" s="37" t="e">
        <f>#REF!-#REF!</f>
        <v>#REF!</v>
      </c>
      <c r="F346" s="7"/>
      <c r="G346" s="8"/>
      <c r="H346" s="9"/>
    </row>
    <row r="347" spans="1:8" ht="31.5">
      <c r="A347" s="114">
        <v>19</v>
      </c>
      <c r="B347" s="118" t="s">
        <v>220</v>
      </c>
      <c r="C347" s="79"/>
      <c r="D347" s="79"/>
      <c r="E347" s="113"/>
      <c r="F347" s="10">
        <v>93458.435</v>
      </c>
      <c r="G347" s="39">
        <v>55633.21</v>
      </c>
      <c r="H347" s="117">
        <f>G347/F347*100</f>
        <v>59.52722191421245</v>
      </c>
    </row>
    <row r="348" spans="1:8" ht="18.75" thickBot="1">
      <c r="A348" s="114"/>
      <c r="B348" s="94" t="s">
        <v>55</v>
      </c>
      <c r="C348" s="49"/>
      <c r="D348" s="50"/>
      <c r="E348" s="111" t="e">
        <f>(E349+#REF!+#REF!+#REF!)/4</f>
        <v>#REF!</v>
      </c>
      <c r="F348" s="7"/>
      <c r="G348" s="8"/>
      <c r="H348" s="9"/>
    </row>
    <row r="349" spans="1:8" ht="32.25" thickBot="1">
      <c r="A349" s="114">
        <v>1</v>
      </c>
      <c r="B349" s="135" t="s">
        <v>221</v>
      </c>
      <c r="C349" s="79">
        <v>145</v>
      </c>
      <c r="D349" s="79">
        <v>145</v>
      </c>
      <c r="E349" s="113">
        <v>100</v>
      </c>
      <c r="F349" s="121"/>
      <c r="G349" s="122"/>
      <c r="H349" s="9"/>
    </row>
    <row r="350" spans="1:8" ht="63.75" thickBot="1">
      <c r="A350" s="114">
        <v>2</v>
      </c>
      <c r="B350" s="137" t="s">
        <v>222</v>
      </c>
      <c r="C350" s="79">
        <v>9.2</v>
      </c>
      <c r="D350" s="79">
        <v>9.2</v>
      </c>
      <c r="E350" s="113">
        <v>100</v>
      </c>
      <c r="F350" s="121"/>
      <c r="G350" s="122"/>
      <c r="H350" s="9"/>
    </row>
    <row r="351" spans="1:8" ht="18.75" thickBot="1">
      <c r="A351" s="114"/>
      <c r="B351" s="123" t="s">
        <v>55</v>
      </c>
      <c r="C351" s="49"/>
      <c r="D351" s="50"/>
      <c r="E351" s="111" t="e">
        <f>(E352+#REF!+#REF!+#REF!)/4</f>
        <v>#REF!</v>
      </c>
      <c r="F351" s="121"/>
      <c r="G351" s="122"/>
      <c r="H351" s="9"/>
    </row>
    <row r="352" spans="1:8" ht="78.75" customHeight="1" thickBot="1">
      <c r="A352" s="114">
        <v>1</v>
      </c>
      <c r="B352" s="135" t="s">
        <v>221</v>
      </c>
      <c r="C352" s="138">
        <v>145</v>
      </c>
      <c r="D352" s="139">
        <v>145</v>
      </c>
      <c r="E352" s="113">
        <v>100</v>
      </c>
      <c r="F352" s="121"/>
      <c r="G352" s="122"/>
      <c r="H352" s="9"/>
    </row>
    <row r="353" spans="1:8" ht="63.75" thickBot="1">
      <c r="A353" s="114">
        <v>2</v>
      </c>
      <c r="B353" s="137" t="s">
        <v>222</v>
      </c>
      <c r="C353" s="137">
        <v>9.2</v>
      </c>
      <c r="D353" s="140">
        <v>9.2</v>
      </c>
      <c r="E353" s="51">
        <f>D353/C353*100</f>
        <v>100</v>
      </c>
      <c r="F353" s="121"/>
      <c r="G353" s="122"/>
      <c r="H353" s="9"/>
    </row>
    <row r="354" spans="1:8" ht="32.25" thickBot="1">
      <c r="A354" s="114">
        <v>3</v>
      </c>
      <c r="B354" s="137" t="s">
        <v>223</v>
      </c>
      <c r="C354" s="137">
        <v>3</v>
      </c>
      <c r="D354" s="140">
        <v>3</v>
      </c>
      <c r="E354" s="51">
        <f>D354/C354*100</f>
        <v>100</v>
      </c>
      <c r="F354" s="121"/>
      <c r="G354" s="122"/>
      <c r="H354" s="9"/>
    </row>
    <row r="355" spans="1:8" ht="63.75" thickBot="1">
      <c r="A355" s="114">
        <v>4</v>
      </c>
      <c r="B355" s="137" t="s">
        <v>224</v>
      </c>
      <c r="C355" s="137">
        <v>0</v>
      </c>
      <c r="D355" s="140">
        <v>0</v>
      </c>
      <c r="E355" s="51" t="e">
        <f aca="true" t="shared" si="17" ref="E355:E363">D355/C355*100</f>
        <v>#DIV/0!</v>
      </c>
      <c r="F355" s="121"/>
      <c r="G355" s="122"/>
      <c r="H355" s="9"/>
    </row>
    <row r="356" spans="1:8" ht="18.75" thickBot="1">
      <c r="A356" s="114">
        <v>5</v>
      </c>
      <c r="B356" s="136" t="s">
        <v>225</v>
      </c>
      <c r="C356" s="137">
        <v>0</v>
      </c>
      <c r="D356" s="140">
        <v>0</v>
      </c>
      <c r="E356" s="51" t="e">
        <f t="shared" si="17"/>
        <v>#DIV/0!</v>
      </c>
      <c r="F356" s="121"/>
      <c r="G356" s="122"/>
      <c r="H356" s="9"/>
    </row>
    <row r="357" spans="1:8" ht="79.5" thickBot="1">
      <c r="A357" s="114">
        <v>6</v>
      </c>
      <c r="B357" s="136" t="s">
        <v>226</v>
      </c>
      <c r="C357" s="137">
        <v>1</v>
      </c>
      <c r="D357" s="140">
        <v>1</v>
      </c>
      <c r="E357" s="51">
        <f t="shared" si="17"/>
        <v>100</v>
      </c>
      <c r="F357" s="121"/>
      <c r="G357" s="122"/>
      <c r="H357" s="9"/>
    </row>
    <row r="358" spans="1:8" ht="63.75" thickBot="1">
      <c r="A358" s="114">
        <v>7</v>
      </c>
      <c r="B358" s="136" t="s">
        <v>227</v>
      </c>
      <c r="C358" s="137">
        <v>1</v>
      </c>
      <c r="D358" s="140">
        <v>1</v>
      </c>
      <c r="E358" s="51">
        <f t="shared" si="17"/>
        <v>100</v>
      </c>
      <c r="F358" s="121"/>
      <c r="G358" s="122"/>
      <c r="H358" s="9"/>
    </row>
    <row r="359" spans="1:8" ht="18.75" thickBot="1">
      <c r="A359" s="114">
        <v>8</v>
      </c>
      <c r="B359" s="136" t="s">
        <v>228</v>
      </c>
      <c r="C359" s="137">
        <v>1</v>
      </c>
      <c r="D359" s="140">
        <v>1</v>
      </c>
      <c r="E359" s="51">
        <f t="shared" si="17"/>
        <v>100</v>
      </c>
      <c r="F359" s="121"/>
      <c r="G359" s="122"/>
      <c r="H359" s="9"/>
    </row>
    <row r="360" spans="1:8" ht="32.25" thickBot="1">
      <c r="A360" s="114">
        <v>9</v>
      </c>
      <c r="B360" s="136" t="s">
        <v>229</v>
      </c>
      <c r="C360" s="137">
        <v>0</v>
      </c>
      <c r="D360" s="140">
        <v>0</v>
      </c>
      <c r="E360" s="51" t="e">
        <f t="shared" si="17"/>
        <v>#DIV/0!</v>
      </c>
      <c r="F360" s="121"/>
      <c r="G360" s="122"/>
      <c r="H360" s="9"/>
    </row>
    <row r="361" spans="1:8" ht="32.25" thickBot="1">
      <c r="A361" s="114">
        <v>10</v>
      </c>
      <c r="B361" s="136" t="s">
        <v>230</v>
      </c>
      <c r="C361" s="137">
        <v>1</v>
      </c>
      <c r="D361" s="140">
        <v>1</v>
      </c>
      <c r="E361" s="51">
        <f t="shared" si="17"/>
        <v>100</v>
      </c>
      <c r="F361" s="121"/>
      <c r="G361" s="122"/>
      <c r="H361" s="9"/>
    </row>
    <row r="362" spans="1:8" ht="31.5" customHeight="1" thickBot="1">
      <c r="A362" s="114">
        <v>11</v>
      </c>
      <c r="B362" s="136" t="s">
        <v>231</v>
      </c>
      <c r="C362" s="137">
        <v>60</v>
      </c>
      <c r="D362" s="140">
        <v>60</v>
      </c>
      <c r="E362" s="51">
        <f t="shared" si="17"/>
        <v>100</v>
      </c>
      <c r="F362" s="121"/>
      <c r="G362" s="122"/>
      <c r="H362" s="9"/>
    </row>
    <row r="363" spans="1:8" ht="63.75" thickBot="1">
      <c r="A363" s="114">
        <v>12</v>
      </c>
      <c r="B363" s="136" t="s">
        <v>232</v>
      </c>
      <c r="C363" s="137">
        <v>1</v>
      </c>
      <c r="D363" s="140">
        <v>1</v>
      </c>
      <c r="E363" s="51">
        <f t="shared" si="17"/>
        <v>100</v>
      </c>
      <c r="F363" s="121"/>
      <c r="G363" s="122"/>
      <c r="H363" s="9"/>
    </row>
    <row r="364" spans="1:8" ht="31.5">
      <c r="A364" s="114"/>
      <c r="B364" s="94" t="s">
        <v>13</v>
      </c>
      <c r="C364" s="155" t="s">
        <v>53</v>
      </c>
      <c r="D364" s="156"/>
      <c r="E364" s="37" t="e">
        <f>E348-#REF!</f>
        <v>#REF!</v>
      </c>
      <c r="F364" s="121"/>
      <c r="G364" s="122"/>
      <c r="H364" s="9"/>
    </row>
    <row r="365" spans="1:8" ht="15.75" customHeight="1">
      <c r="A365" s="114">
        <v>20</v>
      </c>
      <c r="B365" s="112" t="s">
        <v>212</v>
      </c>
      <c r="C365" s="79"/>
      <c r="D365" s="79"/>
      <c r="E365" s="113"/>
      <c r="F365" s="10">
        <v>1971.124</v>
      </c>
      <c r="G365" s="39">
        <v>1971.12</v>
      </c>
      <c r="H365" s="117">
        <f>G365/F365*100</f>
        <v>99.99979707009807</v>
      </c>
    </row>
    <row r="366" spans="1:8" ht="15.75" customHeight="1">
      <c r="A366" s="114"/>
      <c r="B366" s="62" t="s">
        <v>54</v>
      </c>
      <c r="C366" s="49"/>
      <c r="D366" s="50"/>
      <c r="E366" s="111" t="e">
        <f>(E367+#REF!+#REF!+#REF!)/4</f>
        <v>#REF!</v>
      </c>
      <c r="F366" s="7"/>
      <c r="G366" s="8"/>
      <c r="H366" s="9"/>
    </row>
    <row r="367" spans="1:8" ht="96.75" customHeight="1">
      <c r="A367" s="114">
        <v>1</v>
      </c>
      <c r="B367" s="112" t="s">
        <v>214</v>
      </c>
      <c r="C367" s="79">
        <v>100</v>
      </c>
      <c r="D367" s="79">
        <v>100</v>
      </c>
      <c r="E367" s="113">
        <v>100</v>
      </c>
      <c r="F367" s="10"/>
      <c r="G367" s="39"/>
      <c r="H367" s="9"/>
    </row>
    <row r="368" spans="1:8" ht="18">
      <c r="A368" s="115"/>
      <c r="B368" s="94" t="s">
        <v>55</v>
      </c>
      <c r="C368" s="49"/>
      <c r="D368" s="50"/>
      <c r="E368" s="111" t="e">
        <f>(E369+#REF!+#REF!+#REF!)/4</f>
        <v>#REF!</v>
      </c>
      <c r="F368" s="7"/>
      <c r="G368" s="8"/>
      <c r="H368" s="9"/>
    </row>
    <row r="369" spans="1:8" ht="94.5">
      <c r="A369" s="114">
        <v>1</v>
      </c>
      <c r="B369" s="112" t="s">
        <v>214</v>
      </c>
      <c r="C369" s="79">
        <v>100</v>
      </c>
      <c r="D369" s="79">
        <v>100</v>
      </c>
      <c r="E369" s="113">
        <v>100</v>
      </c>
      <c r="F369" s="7"/>
      <c r="G369" s="8"/>
      <c r="H369" s="9"/>
    </row>
    <row r="370" spans="1:8" ht="31.5" customHeight="1">
      <c r="A370" s="114"/>
      <c r="B370" s="94" t="s">
        <v>13</v>
      </c>
      <c r="C370" s="155" t="s">
        <v>53</v>
      </c>
      <c r="D370" s="156"/>
      <c r="E370" s="37" t="e">
        <f>E357-#REF!</f>
        <v>#REF!</v>
      </c>
      <c r="F370" s="121"/>
      <c r="G370" s="122"/>
      <c r="H370" s="9"/>
    </row>
    <row r="371" spans="1:9" ht="63">
      <c r="A371" s="114">
        <v>21</v>
      </c>
      <c r="B371" s="112" t="s">
        <v>213</v>
      </c>
      <c r="C371" s="79"/>
      <c r="D371" s="79"/>
      <c r="E371" s="113"/>
      <c r="F371" s="10">
        <v>0</v>
      </c>
      <c r="G371" s="39">
        <v>0</v>
      </c>
      <c r="H371" s="117" t="e">
        <f>G371/F371*100</f>
        <v>#DIV/0!</v>
      </c>
      <c r="I371" s="9"/>
    </row>
    <row r="372" spans="1:8" ht="18">
      <c r="A372" s="114"/>
      <c r="B372" s="62" t="s">
        <v>54</v>
      </c>
      <c r="C372" s="49"/>
      <c r="D372" s="50"/>
      <c r="E372" s="111" t="e">
        <f>(E373+#REF!+#REF!+#REF!)/4</f>
        <v>#REF!</v>
      </c>
      <c r="F372" s="7"/>
      <c r="G372" s="8"/>
      <c r="H372" s="9"/>
    </row>
    <row r="373" spans="1:8" ht="63">
      <c r="A373" s="114">
        <v>1</v>
      </c>
      <c r="B373" s="151" t="s">
        <v>290</v>
      </c>
      <c r="C373" s="79">
        <v>100</v>
      </c>
      <c r="D373" s="79">
        <v>100</v>
      </c>
      <c r="E373" s="113">
        <v>100</v>
      </c>
      <c r="G373" s="39"/>
      <c r="H373" s="9"/>
    </row>
    <row r="374" spans="1:8" ht="78.75">
      <c r="A374" s="114">
        <v>2</v>
      </c>
      <c r="B374" s="151" t="s">
        <v>291</v>
      </c>
      <c r="C374" s="79">
        <v>100</v>
      </c>
      <c r="D374" s="79">
        <v>100</v>
      </c>
      <c r="E374" s="113">
        <v>100</v>
      </c>
      <c r="F374" s="10"/>
      <c r="G374" s="39"/>
      <c r="H374" s="9"/>
    </row>
    <row r="375" spans="1:8" ht="63">
      <c r="A375" s="114">
        <v>3</v>
      </c>
      <c r="B375" s="151" t="s">
        <v>292</v>
      </c>
      <c r="C375" s="79">
        <v>100</v>
      </c>
      <c r="D375" s="79">
        <v>100</v>
      </c>
      <c r="E375" s="113">
        <v>100</v>
      </c>
      <c r="F375" s="10"/>
      <c r="G375" s="39"/>
      <c r="H375" s="9"/>
    </row>
    <row r="376" spans="1:8" ht="63">
      <c r="A376" s="114">
        <v>4</v>
      </c>
      <c r="B376" s="152" t="s">
        <v>293</v>
      </c>
      <c r="C376" s="79">
        <v>100</v>
      </c>
      <c r="D376" s="79">
        <v>100</v>
      </c>
      <c r="E376" s="113">
        <v>100</v>
      </c>
      <c r="F376" s="10"/>
      <c r="G376" s="39"/>
      <c r="H376" s="9"/>
    </row>
    <row r="377" spans="1:8" ht="63">
      <c r="A377" s="114">
        <v>5</v>
      </c>
      <c r="B377" s="151" t="s">
        <v>294</v>
      </c>
      <c r="C377" s="79">
        <v>28</v>
      </c>
      <c r="D377" s="79">
        <v>28</v>
      </c>
      <c r="E377" s="113">
        <v>100</v>
      </c>
      <c r="F377" s="10"/>
      <c r="G377" s="39"/>
      <c r="H377" s="9"/>
    </row>
    <row r="378" spans="1:8" ht="63">
      <c r="A378" s="114">
        <v>6</v>
      </c>
      <c r="B378" s="152" t="s">
        <v>295</v>
      </c>
      <c r="C378" s="79">
        <v>505</v>
      </c>
      <c r="D378" s="79">
        <v>505</v>
      </c>
      <c r="E378" s="113">
        <v>100</v>
      </c>
      <c r="F378" s="10"/>
      <c r="G378" s="39"/>
      <c r="H378" s="9"/>
    </row>
    <row r="379" spans="1:8" ht="63">
      <c r="A379" s="114">
        <v>7</v>
      </c>
      <c r="B379" s="151" t="s">
        <v>296</v>
      </c>
      <c r="C379" s="79">
        <v>0.034</v>
      </c>
      <c r="D379" s="79">
        <v>0.034</v>
      </c>
      <c r="E379" s="113">
        <v>100</v>
      </c>
      <c r="F379" s="10"/>
      <c r="G379" s="39"/>
      <c r="H379" s="9"/>
    </row>
    <row r="380" spans="1:8" ht="63">
      <c r="A380" s="114">
        <v>8</v>
      </c>
      <c r="B380" s="152" t="s">
        <v>297</v>
      </c>
      <c r="C380" s="79">
        <v>10.565</v>
      </c>
      <c r="D380" s="79">
        <v>10.565</v>
      </c>
      <c r="E380" s="113">
        <v>100</v>
      </c>
      <c r="F380" s="7"/>
      <c r="G380" s="8"/>
      <c r="H380" s="9"/>
    </row>
    <row r="381" spans="1:8" ht="18">
      <c r="A381" s="115"/>
      <c r="B381" s="94" t="s">
        <v>55</v>
      </c>
      <c r="C381" s="49"/>
      <c r="D381" s="50"/>
      <c r="E381" s="113"/>
      <c r="F381" s="7"/>
      <c r="G381" s="8"/>
      <c r="H381" s="9"/>
    </row>
    <row r="382" spans="1:8" ht="63">
      <c r="A382" s="114">
        <v>1</v>
      </c>
      <c r="B382" s="116" t="s">
        <v>290</v>
      </c>
      <c r="C382" s="79">
        <v>100</v>
      </c>
      <c r="D382" s="79">
        <v>100</v>
      </c>
      <c r="E382" s="113">
        <v>100</v>
      </c>
      <c r="F382" s="7"/>
      <c r="G382" s="8"/>
      <c r="H382" s="9"/>
    </row>
    <row r="383" spans="1:8" ht="78.75">
      <c r="A383" s="114">
        <v>2</v>
      </c>
      <c r="B383" s="116" t="s">
        <v>291</v>
      </c>
      <c r="C383" s="79">
        <v>100</v>
      </c>
      <c r="D383" s="79">
        <v>100</v>
      </c>
      <c r="E383" s="113">
        <v>100</v>
      </c>
      <c r="F383" s="7"/>
      <c r="G383" s="8"/>
      <c r="H383" s="9"/>
    </row>
    <row r="384" spans="1:8" ht="63">
      <c r="A384" s="114">
        <v>3</v>
      </c>
      <c r="B384" s="116" t="s">
        <v>292</v>
      </c>
      <c r="C384" s="79">
        <v>100</v>
      </c>
      <c r="D384" s="79">
        <v>100</v>
      </c>
      <c r="E384" s="113">
        <v>100</v>
      </c>
      <c r="F384" s="7"/>
      <c r="G384" s="8"/>
      <c r="H384" s="9"/>
    </row>
    <row r="385" spans="1:8" ht="63">
      <c r="A385" s="114">
        <v>4</v>
      </c>
      <c r="B385" s="116" t="s">
        <v>293</v>
      </c>
      <c r="C385" s="79">
        <v>100</v>
      </c>
      <c r="D385" s="79">
        <v>100</v>
      </c>
      <c r="E385" s="113">
        <v>100</v>
      </c>
      <c r="F385" s="7"/>
      <c r="G385" s="8"/>
      <c r="H385" s="9"/>
    </row>
    <row r="386" spans="1:8" ht="63">
      <c r="A386" s="114">
        <v>5</v>
      </c>
      <c r="B386" s="116" t="s">
        <v>294</v>
      </c>
      <c r="C386" s="79">
        <v>28</v>
      </c>
      <c r="D386" s="79">
        <v>28</v>
      </c>
      <c r="E386" s="113">
        <v>100</v>
      </c>
      <c r="F386" s="7"/>
      <c r="G386" s="8"/>
      <c r="H386" s="9"/>
    </row>
    <row r="387" spans="1:8" ht="63">
      <c r="A387" s="114">
        <v>6</v>
      </c>
      <c r="B387" s="116" t="s">
        <v>295</v>
      </c>
      <c r="C387" s="79">
        <v>505</v>
      </c>
      <c r="D387" s="79">
        <v>505</v>
      </c>
      <c r="E387" s="113">
        <v>100</v>
      </c>
      <c r="F387" s="7"/>
      <c r="G387" s="8"/>
      <c r="H387" s="9"/>
    </row>
    <row r="388" spans="1:8" ht="63">
      <c r="A388" s="114">
        <v>7</v>
      </c>
      <c r="B388" s="116" t="s">
        <v>296</v>
      </c>
      <c r="C388" s="79">
        <v>0.034</v>
      </c>
      <c r="D388" s="79">
        <v>0.034</v>
      </c>
      <c r="E388" s="113">
        <v>100</v>
      </c>
      <c r="F388" s="7"/>
      <c r="G388" s="8"/>
      <c r="H388" s="9"/>
    </row>
    <row r="389" spans="1:8" ht="78.75" customHeight="1">
      <c r="A389" s="114">
        <v>8</v>
      </c>
      <c r="B389" s="154" t="s">
        <v>297</v>
      </c>
      <c r="C389" s="120">
        <v>10.565</v>
      </c>
      <c r="D389" s="120">
        <v>10.565</v>
      </c>
      <c r="E389" s="113">
        <v>100</v>
      </c>
      <c r="F389" s="121"/>
      <c r="G389" s="122"/>
      <c r="H389" s="9"/>
    </row>
    <row r="390" spans="2:7" ht="15">
      <c r="B390" s="153"/>
      <c r="C390" s="153"/>
      <c r="D390" s="153"/>
      <c r="E390" s="153"/>
      <c r="F390" s="153"/>
      <c r="G390" s="153"/>
    </row>
  </sheetData>
  <sheetProtection selectLockedCells="1" selectUnlockedCells="1"/>
  <mergeCells count="29">
    <mergeCell ref="H4:H6"/>
    <mergeCell ref="F4:G4"/>
    <mergeCell ref="C4:D4"/>
    <mergeCell ref="C25:D25"/>
    <mergeCell ref="C173:D173"/>
    <mergeCell ref="C44:D44"/>
    <mergeCell ref="C236:D236"/>
    <mergeCell ref="C251:D251"/>
    <mergeCell ref="C268:D268"/>
    <mergeCell ref="C276:D276"/>
    <mergeCell ref="C183:D183"/>
    <mergeCell ref="C212:D212"/>
    <mergeCell ref="C189:D189"/>
    <mergeCell ref="C302:D302"/>
    <mergeCell ref="G1:H1"/>
    <mergeCell ref="A3:G3"/>
    <mergeCell ref="A4:A5"/>
    <mergeCell ref="B4:B6"/>
    <mergeCell ref="E4:E6"/>
    <mergeCell ref="C283:D283"/>
    <mergeCell ref="C105:D105"/>
    <mergeCell ref="C130:D130"/>
    <mergeCell ref="C149:D149"/>
    <mergeCell ref="C370:D370"/>
    <mergeCell ref="C337:D337"/>
    <mergeCell ref="C346:D346"/>
    <mergeCell ref="C364:D364"/>
    <mergeCell ref="C327:D327"/>
    <mergeCell ref="C317:D317"/>
  </mergeCells>
  <printOptions/>
  <pageMargins left="0.1968503937007874" right="0.1968503937007874" top="0" bottom="0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8:IV18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8:IV18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Администрация</cp:lastModifiedBy>
  <cp:lastPrinted>2024-03-04T07:34:55Z</cp:lastPrinted>
  <dcterms:created xsi:type="dcterms:W3CDTF">2014-08-26T10:41:34Z</dcterms:created>
  <dcterms:modified xsi:type="dcterms:W3CDTF">2024-04-01T13:07:21Z</dcterms:modified>
  <cp:category/>
  <cp:version/>
  <cp:contentType/>
  <cp:contentStatus/>
</cp:coreProperties>
</file>