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2710" windowHeight="89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P170" i="2"/>
  <c r="O170"/>
  <c r="O169"/>
  <c r="P169"/>
  <c r="N169"/>
  <c r="N170"/>
  <c r="Q249"/>
  <c r="R175"/>
  <c r="S175"/>
  <c r="N175"/>
  <c r="O175"/>
  <c r="P175"/>
  <c r="Q175"/>
  <c r="N208"/>
  <c r="O208"/>
  <c r="P208"/>
  <c r="R208"/>
  <c r="S208"/>
  <c r="Q208"/>
  <c r="R32"/>
  <c r="N16"/>
  <c r="O16"/>
  <c r="P16"/>
  <c r="Q16"/>
  <c r="R16"/>
  <c r="S16"/>
  <c r="Q241"/>
  <c r="Q240" s="1"/>
  <c r="S178"/>
  <c r="R178"/>
  <c r="Q178"/>
  <c r="P178"/>
  <c r="O178"/>
  <c r="N178"/>
  <c r="S171"/>
  <c r="R171"/>
  <c r="Q171"/>
  <c r="S78"/>
  <c r="R78"/>
  <c r="Q78"/>
  <c r="P78"/>
  <c r="O78"/>
  <c r="S241"/>
  <c r="S240" s="1"/>
  <c r="R241"/>
  <c r="R240" s="1"/>
  <c r="P241"/>
  <c r="P240" s="1"/>
  <c r="O241"/>
  <c r="O240" s="1"/>
  <c r="N241"/>
  <c r="N240" s="1"/>
  <c r="S233"/>
  <c r="R233"/>
  <c r="Q233"/>
  <c r="P233"/>
  <c r="O233"/>
  <c r="N233"/>
  <c r="S228"/>
  <c r="R228"/>
  <c r="Q228"/>
  <c r="P228"/>
  <c r="O228"/>
  <c r="N228"/>
  <c r="S219"/>
  <c r="R219"/>
  <c r="Q219"/>
  <c r="P219"/>
  <c r="O219"/>
  <c r="N219"/>
  <c r="S197"/>
  <c r="R197"/>
  <c r="Q197"/>
  <c r="P197"/>
  <c r="O197"/>
  <c r="N197"/>
  <c r="P171"/>
  <c r="O171"/>
  <c r="N171"/>
  <c r="S166"/>
  <c r="S165" s="1"/>
  <c r="R166"/>
  <c r="R165" s="1"/>
  <c r="Q166"/>
  <c r="Q165" s="1"/>
  <c r="P166"/>
  <c r="P165" s="1"/>
  <c r="O166"/>
  <c r="O165" s="1"/>
  <c r="N166"/>
  <c r="N165" s="1"/>
  <c r="S162"/>
  <c r="R162"/>
  <c r="Q162"/>
  <c r="P162"/>
  <c r="O162"/>
  <c r="N162"/>
  <c r="S157"/>
  <c r="R157"/>
  <c r="Q157"/>
  <c r="P157"/>
  <c r="O157"/>
  <c r="N157"/>
  <c r="S154"/>
  <c r="R154"/>
  <c r="Q154"/>
  <c r="P154"/>
  <c r="O154"/>
  <c r="N154"/>
  <c r="S125"/>
  <c r="S124" s="1"/>
  <c r="R125"/>
  <c r="R124" s="1"/>
  <c r="Q125"/>
  <c r="P125"/>
  <c r="P124" s="1"/>
  <c r="O125"/>
  <c r="O124" s="1"/>
  <c r="N125"/>
  <c r="N124" s="1"/>
  <c r="S121"/>
  <c r="R121"/>
  <c r="Q121"/>
  <c r="P121"/>
  <c r="O121"/>
  <c r="N121"/>
  <c r="S118"/>
  <c r="S117" s="1"/>
  <c r="R118"/>
  <c r="R117" s="1"/>
  <c r="Q118"/>
  <c r="Q117" s="1"/>
  <c r="P118"/>
  <c r="P117" s="1"/>
  <c r="O118"/>
  <c r="O117" s="1"/>
  <c r="N118"/>
  <c r="N117" s="1"/>
  <c r="S110"/>
  <c r="R110"/>
  <c r="Q110"/>
  <c r="P110"/>
  <c r="O110"/>
  <c r="N110"/>
  <c r="S107"/>
  <c r="S106" s="1"/>
  <c r="R107"/>
  <c r="R106" s="1"/>
  <c r="Q107"/>
  <c r="Q106" s="1"/>
  <c r="P107"/>
  <c r="P106" s="1"/>
  <c r="O107"/>
  <c r="O106" s="1"/>
  <c r="N107"/>
  <c r="N106" s="1"/>
  <c r="S100"/>
  <c r="S99" s="1"/>
  <c r="R100"/>
  <c r="R99" s="1"/>
  <c r="Q100"/>
  <c r="Q99" s="1"/>
  <c r="P100"/>
  <c r="P99" s="1"/>
  <c r="O100"/>
  <c r="O99" s="1"/>
  <c r="N100"/>
  <c r="N99" s="1"/>
  <c r="S94"/>
  <c r="R94"/>
  <c r="Q94"/>
  <c r="P94"/>
  <c r="O94"/>
  <c r="N94"/>
  <c r="S85"/>
  <c r="S84" s="1"/>
  <c r="R85"/>
  <c r="R84" s="1"/>
  <c r="Q85"/>
  <c r="Q84" s="1"/>
  <c r="P85"/>
  <c r="P84" s="1"/>
  <c r="O85"/>
  <c r="O84" s="1"/>
  <c r="N85"/>
  <c r="N84" s="1"/>
  <c r="S81"/>
  <c r="S77" s="1"/>
  <c r="R81"/>
  <c r="R77" s="1"/>
  <c r="Q81"/>
  <c r="Q77" s="1"/>
  <c r="P81"/>
  <c r="P77" s="1"/>
  <c r="O81"/>
  <c r="O77" s="1"/>
  <c r="N81"/>
  <c r="N78"/>
  <c r="S74"/>
  <c r="R74"/>
  <c r="Q74"/>
  <c r="P74"/>
  <c r="O74"/>
  <c r="N74"/>
  <c r="S71"/>
  <c r="S70" s="1"/>
  <c r="R71"/>
  <c r="R70" s="1"/>
  <c r="Q71"/>
  <c r="Q70" s="1"/>
  <c r="P71"/>
  <c r="P70" s="1"/>
  <c r="O71"/>
  <c r="O70" s="1"/>
  <c r="N71"/>
  <c r="N70" s="1"/>
  <c r="S65"/>
  <c r="R65"/>
  <c r="Q65"/>
  <c r="P65"/>
  <c r="O65"/>
  <c r="N65"/>
  <c r="S60"/>
  <c r="R60"/>
  <c r="Q60"/>
  <c r="P60"/>
  <c r="O60"/>
  <c r="N60"/>
  <c r="S57"/>
  <c r="S56" s="1"/>
  <c r="R57"/>
  <c r="R56" s="1"/>
  <c r="Q57"/>
  <c r="Q56" s="1"/>
  <c r="P57"/>
  <c r="P56" s="1"/>
  <c r="O57"/>
  <c r="O56" s="1"/>
  <c r="N57"/>
  <c r="N56" s="1"/>
  <c r="S53"/>
  <c r="R53"/>
  <c r="Q53"/>
  <c r="P53"/>
  <c r="O53"/>
  <c r="N53"/>
  <c r="S50"/>
  <c r="R50"/>
  <c r="Q50"/>
  <c r="P50"/>
  <c r="O50"/>
  <c r="N50"/>
  <c r="S47"/>
  <c r="R47"/>
  <c r="Q47"/>
  <c r="P47"/>
  <c r="O47"/>
  <c r="N47"/>
  <c r="S42"/>
  <c r="S41" s="1"/>
  <c r="R42"/>
  <c r="R41" s="1"/>
  <c r="Q42"/>
  <c r="Q41" s="1"/>
  <c r="P42"/>
  <c r="P41" s="1"/>
  <c r="O42"/>
  <c r="O41" s="1"/>
  <c r="N42"/>
  <c r="N41" s="1"/>
  <c r="S32"/>
  <c r="S31" s="1"/>
  <c r="R31"/>
  <c r="Q32"/>
  <c r="Q31" s="1"/>
  <c r="P32"/>
  <c r="P31" s="1"/>
  <c r="O32"/>
  <c r="O31" s="1"/>
  <c r="N32"/>
  <c r="N31" s="1"/>
  <c r="S15"/>
  <c r="R15"/>
  <c r="Q15"/>
  <c r="P15"/>
  <c r="O15"/>
  <c r="N15"/>
  <c r="Q124" l="1"/>
  <c r="P14"/>
  <c r="N77"/>
  <c r="N14" s="1"/>
  <c r="O14"/>
  <c r="Q14"/>
  <c r="S14"/>
  <c r="R14"/>
  <c r="P249" l="1"/>
  <c r="R249"/>
  <c r="S249"/>
  <c r="O249"/>
  <c r="N249"/>
</calcChain>
</file>

<file path=xl/sharedStrings.xml><?xml version="1.0" encoding="utf-8"?>
<sst xmlns="http://schemas.openxmlformats.org/spreadsheetml/2006/main" count="737" uniqueCount="407">
  <si>
    <t>Коды</t>
  </si>
  <si>
    <t>Форма по ОКУД</t>
  </si>
  <si>
    <t>Дата</t>
  </si>
  <si>
    <t>01.10.2023</t>
  </si>
  <si>
    <t>Дата формирования</t>
  </si>
  <si>
    <t>Финансовый орган</t>
  </si>
  <si>
    <t>Финансовый отдел администрации Козловского муниципального округа Чувашской Республики</t>
  </si>
  <si>
    <t>Глава по БК</t>
  </si>
  <si>
    <t>Наименование бюджета (публично-правового образования)</t>
  </si>
  <si>
    <t>Бюджет Козловского муниципального округа Чувашской Республики</t>
  </si>
  <si>
    <t>по ОКТМО</t>
  </si>
  <si>
    <t>Единица измерения:</t>
  </si>
  <si>
    <t xml:space="preserve">тыс руб </t>
  </si>
  <si>
    <t>по ОКЕИ</t>
  </si>
  <si>
    <t>385</t>
  </si>
  <si>
    <t>Номер
реестровой записи</t>
  </si>
  <si>
    <t>Наименование группы источников доходов бюджетов /
Наимнование источника дохода бюджета</t>
  </si>
  <si>
    <t>Классификация доходов бюджетов</t>
  </si>
  <si>
    <t>Наименование главного администратора доходов федерального бюджета</t>
  </si>
  <si>
    <t>Код строки</t>
  </si>
  <si>
    <t>Прогноз доходов бюджета на 2023 г. (текущий финансовый год)</t>
  </si>
  <si>
    <t>Кассовые поступления в текущем финансовом году (на 1 октября 2023 г.)</t>
  </si>
  <si>
    <t>Оценка исполнения 2023 г. (текущий финансовый год)</t>
  </si>
  <si>
    <t xml:space="preserve">
Прогноз доходов бюджета
</t>
  </si>
  <si>
    <t>код</t>
  </si>
  <si>
    <t>наименование</t>
  </si>
  <si>
    <t>на 2024. (очередной финансовый год)</t>
  </si>
  <si>
    <t>на 2025г. (первый год планового периода)</t>
  </si>
  <si>
    <t>на 2026 г. (второй год планового периода)</t>
  </si>
  <si>
    <t>000 1 00 00000 00 0000 000</t>
  </si>
  <si>
    <t>НАЛОГОВЫЕ И НЕНАЛОГОВЫЕ ДОХОДЫ</t>
  </si>
  <si>
    <t>Управление по благоустройству и развитию территорий администрации Козловского муниципального округа Чувашской Республики</t>
  </si>
  <si>
    <t xml:space="preserve"> </t>
  </si>
  <si>
    <t>000 1 01 00000 00 0000 000</t>
  </si>
  <si>
    <t>НАЛОГИ НА ПРИБЫЛЬ, ДОХОДЫ</t>
  </si>
  <si>
    <t>Управление Федеральной налоговой службы по Чувашской Республике</t>
  </si>
  <si>
    <t>000 1 01 02000 00 0000 000</t>
  </si>
  <si>
    <t>00010102000000000000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</si>
  <si>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</si>
  <si>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</si>
  <si>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101010062000005975190000233001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</si>
  <si>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</si>
  <si>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</si>
  <si>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101010062000004975190000233001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</si>
  <si>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</si>
  <si>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</si>
  <si>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101010062000003975190000233001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</si>
  <si>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</si>
  <si>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</si>
  <si>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101010067000001975190000233001</t>
  </si>
  <si>
    <t>182 1 01 02080 01 0000 110</t>
  </si>
  <si>
    <t>18210102080010000110</t>
  </si>
  <si>
    <t>101010062000002975190000233001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</si>
  <si>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</si>
  <si>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182 1 01 02130 01 0000 110</t>
  </si>
  <si>
    <t>18210102130010000110</t>
  </si>
  <si>
    <t>101010062000001975190000233001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</si>
  <si>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</si>
  <si>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182 1 01 02140 01 0000 110</t>
  </si>
  <si>
    <t>18210102140010000110</t>
  </si>
  <si>
    <t>101010067000002975190000233001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</si>
  <si>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</si>
  <si>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000 1 03 00000 00 0000 000</t>
  </si>
  <si>
    <t>НАЛОГИ НА ТОВАРЫ (РАБОТЫ, УСЛУГИ), РЕАЛИЗУЕМЫЕ НА ТЕРРИТОРИИ РОССИЙСКОЙ ФЕДЕРАЦИИ</t>
  </si>
  <si>
    <t>000 1 03 02000 00 0000 000</t>
  </si>
  <si>
    <t>00010302000000000000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</si>
  <si>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</si>
  <si>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</si>
  <si>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103010062000022975190000233001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</si>
  <si>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</si>
  <si>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</si>
  <si>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103010062000021975190000233001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</si>
  <si>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</si>
  <si>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</si>
  <si>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103010062000020975190000233001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</si>
  <si>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</si>
  <si>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</si>
  <si>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103010062000019975190000233001</t>
  </si>
  <si>
    <t>000 1 05 00000 00 0000 000</t>
  </si>
  <si>
    <t>НАЛОГИ НА СОВОКУПНЫЙ ДОХОД</t>
  </si>
  <si>
    <t>000 1 05 01000 00 0000 000</t>
  </si>
  <si>
    <t>00010501000000000000</t>
  </si>
  <si>
    <t>182 1 05 01011 01 0000 110</t>
  </si>
  <si>
    <t>Налог, взимаемый с налогоплательщиков, выбравших в качестве объекта налогообложения доходы</t>
  </si>
  <si>
    <t>105010062000018975190000233001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</si>
  <si>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</si>
  <si>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</si>
  <si>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105010062000017975190000233001</t>
  </si>
  <si>
    <t>000 1 05 02000 00 0000 000</t>
  </si>
  <si>
    <t>00010502000000000000</t>
  </si>
  <si>
    <t>182 1 05 02010 02 0000 110</t>
  </si>
  <si>
    <t>Единый налог на вмененный доход для отдельных видов деятельности</t>
  </si>
  <si>
    <t>105020062000016975190000233001</t>
  </si>
  <si>
    <t>000 1 05 03000 00 0000 000</t>
  </si>
  <si>
    <t>00010503000000000000</t>
  </si>
  <si>
    <t>182 1 05 03010 01 0000 110</t>
  </si>
  <si>
    <t>Единый сельскохозяйственный налог</t>
  </si>
  <si>
    <t>105010062000015975190000233001</t>
  </si>
  <si>
    <t>000 1 05 04000 00 0000 000</t>
  </si>
  <si>
    <t>00010504000000000000</t>
  </si>
  <si>
    <t>182 1 05 04060 02 0000 110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</si>
  <si>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</si>
  <si>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105020062000014975190000233001</t>
  </si>
  <si>
    <t>000 1 06 00000 00 0000 000</t>
  </si>
  <si>
    <t>НАЛОГИ НА ИМУЩЕСТВО</t>
  </si>
  <si>
    <t>000 1 06 01000 00 0000 000</t>
  </si>
  <si>
    <t>00010601000000000000</t>
  </si>
  <si>
    <t>182 1 06 01020 14 0000 110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</si>
  <si>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</si>
  <si>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106140062000013975190000233001</t>
  </si>
  <si>
    <t>000 1 06 04000 00 0000 000</t>
  </si>
  <si>
    <t>00010604000000000000</t>
  </si>
  <si>
    <t>182 1 06 04011 02 0000 110</t>
  </si>
  <si>
    <t>Транспортный налог с организаций</t>
  </si>
  <si>
    <t>106020062000012975190000233001</t>
  </si>
  <si>
    <t>182 1 06 04012 02 0000 110</t>
  </si>
  <si>
    <t>Транспортный налог с физических лиц</t>
  </si>
  <si>
    <t>106020062000011975190000233001</t>
  </si>
  <si>
    <t>000 1 06 06000 00 0000 000</t>
  </si>
  <si>
    <t>00010606000000000000</t>
  </si>
  <si>
    <t>182 1 06 06032 14 0000 110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</si>
  <si>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</si>
  <si>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106140062000010975190000233001</t>
  </si>
  <si>
    <t>182 1 06 06042 14 0000 110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</si>
  <si>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</si>
  <si>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106140062000009975190000233001</t>
  </si>
  <si>
    <t>000 1 07 00000 00 0000 000</t>
  </si>
  <si>
    <t>НАЛОГИ, СБОРЫ И РЕГУЛЯРНЫЕ ПЛАТЕЖИ ЗА ПОЛЬЗОВАНИЕ ПРИРОДНЫМИ РЕСУРСАМИ</t>
  </si>
  <si>
    <t>000 1 07 01000 00 0000 000</t>
  </si>
  <si>
    <t>00010701000000000000</t>
  </si>
  <si>
    <t>182 1 07 01020 01 0000 110</t>
  </si>
  <si>
    <t>Налог на добычу общераспространенных полезных ископаемых</t>
  </si>
  <si>
    <t>107010062000008975190000233001</t>
  </si>
  <si>
    <t>000 1 07 04000 00 0000 000</t>
  </si>
  <si>
    <t>00010704000000000000</t>
  </si>
  <si>
    <t>182 1 07 04030 01 0000 110</t>
  </si>
  <si>
    <t>Сбор за пользование объектами водных биологических ресурсов (по внутренним водным объектам)</t>
  </si>
  <si>
    <t>107010062000007975190000233001</t>
  </si>
  <si>
    <t>000 1 08 00000 00 0000 000</t>
  </si>
  <si>
    <t>ГОСУДАРСТВЕННАЯ ПОШЛИНА</t>
  </si>
  <si>
    <t>АДМИНИСТРАЦИЯ КОЗЛОВСКОГО МУНИЦИПАЛЬНОГО ОКРУГА ЧУВАШСКОЙ РЕСПУБЛИКИ</t>
  </si>
  <si>
    <t>000 1 08 03000 00 0000 000</t>
  </si>
  <si>
    <t>00010803000000000000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</si>
  <si>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</si>
  <si>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</si>
  <si>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108010062000006975190000233001</t>
  </si>
  <si>
    <t>000 1 08 04000 00 0000 000</t>
  </si>
  <si>
    <t>00010804000000000000</t>
  </si>
  <si>
    <t>903 1 08 04020 01 0000 110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</si>
  <si>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</si>
  <si>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108010068000003975190000233001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</si>
  <si>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</si>
  <si>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</si>
  <si>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000 1 11 05000 00 0000 000</t>
  </si>
  <si>
    <t>00011105000000000000</t>
  </si>
  <si>
    <t>903 1 11 05012 14 0000 120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</si>
  <si>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</si>
  <si>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111140064000010975190000233001</t>
  </si>
  <si>
    <t>903 1 11 05024 14 0000 120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</si>
  <si>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</si>
  <si>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111140064000009975190000233001</t>
  </si>
  <si>
    <t>903 1 11 05034 14 0000 120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</si>
  <si>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</si>
  <si>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111140068000002975190000233001</t>
  </si>
  <si>
    <t>903 1 11 05074 14 0000 120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</si>
  <si>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</si>
  <si>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111140064000008975190000233001</t>
  </si>
  <si>
    <t>000 1 11 09000 00 0000 000</t>
  </si>
  <si>
    <t>00011109000000000000</t>
  </si>
  <si>
    <t>903 1 11 09044 14 0000 120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</si>
  <si>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</si>
  <si>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111140064000007975190000233001</t>
  </si>
  <si>
    <t>994 1 11 09044 14 0000 120</t>
  </si>
  <si>
    <t>111140074002975190000233001</t>
  </si>
  <si>
    <t>000 1 12 00000 00 0000 000</t>
  </si>
  <si>
    <t>ПЛАТЕЖИ ПРИ ПОЛЬЗОВАНИИ ПРИРОДНЫМИ РЕСУРСАМИ</t>
  </si>
  <si>
    <t>Управление Федеральной службы по надзору в сфере природопользования (Росприроднадзора) по Чувашской Республике</t>
  </si>
  <si>
    <t>000 1 12 01000 00 0000 000</t>
  </si>
  <si>
    <t>00011201000000000000</t>
  </si>
  <si>
    <t>048 1 12 01010 01 0000 120</t>
  </si>
  <si>
    <t>Плата за выбросы загрязняющих веществ в атмосферный воздух стационарными объектами</t>
  </si>
  <si>
    <t>112010058000003975190000233001</t>
  </si>
  <si>
    <t>048 1 12 01041 01 0000 120</t>
  </si>
  <si>
    <t>Плата за размещение отходов производства</t>
  </si>
  <si>
    <t>112010058000001975190000233001</t>
  </si>
  <si>
    <t>000 1 13 00000 00 0000 000</t>
  </si>
  <si>
    <t>ДОХОДЫ ОТ ОКАЗАНИЯ ПЛАТНЫХ УСЛУГ И КОМПЕНСАЦИИ ЗАТРАТ ГОСУДАРСТВА</t>
  </si>
  <si>
    <t>Отдел образования и молодежной политики администрации Козловского муниципального округа Чувашской Республики</t>
  </si>
  <si>
    <t>000 1 13 01000 00 0000 000</t>
  </si>
  <si>
    <t>00011301000000000000</t>
  </si>
  <si>
    <t>974 1 13 01994 14 0000 130</t>
  </si>
  <si>
    <t>Прочие доходы от оказания платных услуг (работ) получателями средств бюджетов муниципальных округов</t>
  </si>
  <si>
    <t>113140066000001975190000233001</t>
  </si>
  <si>
    <t>000 1 13 02000 00 0000 000</t>
  </si>
  <si>
    <t>00011302000000000000</t>
  </si>
  <si>
    <t>903 1 13 02064 14 0000 130</t>
  </si>
  <si>
    <t>Доходы, поступающие в порядке возмещения расходов, понесенных в связи с эксплуатацией имущества муниципальных округов</t>
  </si>
  <si>
    <t>113140064000006975190000233001</t>
  </si>
  <si>
    <t>903 1 13 02994 14 0000 130</t>
  </si>
  <si>
    <t>Прочие доходы от компенсации затрат бюджетов муниципальных округов</t>
  </si>
  <si>
    <t>113140064000005975190000233001</t>
  </si>
  <si>
    <t>974 1 13 02994 14 0000 130</t>
  </si>
  <si>
    <t>113140065000001975190000233001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</si>
  <si>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</si>
  <si>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</si>
  <si>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</si>
  <si>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</si>
  <si>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903 1 14 02043 14 0000 410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</si>
  <si>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</si>
  <si>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114140068000001975190000233001</t>
  </si>
  <si>
    <t>000 1 14 06000 00 0000 000</t>
  </si>
  <si>
    <t>00011406000000000000</t>
  </si>
  <si>
    <t>903 1 14 06012 14 0000 430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</si>
  <si>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</si>
  <si>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114140064000004975190000233001</t>
  </si>
  <si>
    <t>000 1 16 00000 00 0000 000</t>
  </si>
  <si>
    <t>ШТРАФЫ, САНКЦИИ, ВОЗМЕЩЕНИЕ УЩЕРБА</t>
  </si>
  <si>
    <t>000 1 16 01000 00 0000 000</t>
  </si>
  <si>
    <t>00011601000000000000</t>
  </si>
  <si>
    <t>818 1 16 01053 01 0000 140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</si>
  <si>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</si>
  <si>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Министерство юстиции Чувашской Республики</t>
  </si>
  <si>
    <t>116010059000010975190000233001</t>
  </si>
  <si>
    <t>818 1 16 01063 01 0000 140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</si>
  <si>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</si>
  <si>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116010059000009975190000233001</t>
  </si>
  <si>
    <t>818 1 16 01073 01 0000 140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</si>
  <si>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</si>
  <si>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116010059000008975190000233001</t>
  </si>
  <si>
    <t>818 1 16 01083 01 0000 140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</si>
  <si>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</si>
  <si>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116010059000007975190000233001</t>
  </si>
  <si>
    <t>818 1 16 01093 01 0000 140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</si>
  <si>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</si>
  <si>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116010059000006975190000233001</t>
  </si>
  <si>
    <t>818 1 16 01113 01 0000 140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</si>
  <si>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</si>
  <si>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116010070001975190000233001</t>
  </si>
  <si>
    <t>818 1 16 01143 01 0000 140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</si>
  <si>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</si>
  <si>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116010059000005975190000233001</t>
  </si>
  <si>
    <t>818 1 16 01153 01 0000 140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</si>
  <si>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</si>
  <si>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116010059000004975190000233001</t>
  </si>
  <si>
    <t>818 1 16 01173 01 0000 140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</si>
  <si>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</si>
  <si>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116010059000003975190000233001</t>
  </si>
  <si>
    <t>818 1 16 01193 01 0000 140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</si>
  <si>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</si>
  <si>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116010059000002975190000233001</t>
  </si>
  <si>
    <t>818 1 16 01203 01 0000 140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</si>
  <si>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</si>
  <si>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116010059000001975190000233001</t>
  </si>
  <si>
    <t>874 1 16 01053 01 0000 140</t>
  </si>
  <si>
    <t>Министерство образования и молодежной политики Чувашской Республики</t>
  </si>
  <si>
    <t>116010060000002975190000233001</t>
  </si>
  <si>
    <t>874 1 16 01063 01 0000 140</t>
  </si>
  <si>
    <t>116010060000001975190000233001</t>
  </si>
  <si>
    <t>903 1 16 01204 01 0000 140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</si>
  <si>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</t>
  </si>
  <si>
    <t>116010064000003975190000233001</t>
  </si>
  <si>
    <t>000 1 16 07000 00 0000 000</t>
  </si>
  <si>
    <t>00011607000000000000</t>
  </si>
  <si>
    <t>903 1 16 07010 14 0000 140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</si>
  <si>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</si>
  <si>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116140064000002975190000233001</t>
  </si>
  <si>
    <t>000 1 16 10000 00 0000 000</t>
  </si>
  <si>
    <t>00011610000000000000</t>
  </si>
  <si>
    <t>182 1 16 10129 01 0000 140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</si>
  <si>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</si>
  <si>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116010069001975190000233001</t>
  </si>
  <si>
    <t>188 1 16 10123 01 0000 140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</si>
  <si>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</si>
  <si>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УФК по ЧР (МВД по Чувашской Республике)</t>
  </si>
  <si>
    <t>116010061000001975190000233001</t>
  </si>
  <si>
    <t>000 1 16 11000 00 0000 000</t>
  </si>
  <si>
    <t>00011611000000000000</t>
  </si>
  <si>
    <t>Министерство природных ресурсов и экологии Чувашской Республики</t>
  </si>
  <si>
    <t>850 1 16 11050 01 0000 140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</si>
  <si>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</si>
  <si>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116010072001975190000233001</t>
  </si>
  <si>
    <t>000 1 17 00000 00 0000 000</t>
  </si>
  <si>
    <t>ПРОЧИЕ НЕНАЛОГОВЫЕ ДОХОДЫ</t>
  </si>
  <si>
    <t>000 1 17 15000 00 0000 000</t>
  </si>
  <si>
    <t>00011715000000000000</t>
  </si>
  <si>
    <t>903 1 17 15020 14 0000 150</t>
  </si>
  <si>
    <t>Инициативные платежи, зачисляемые в бюджеты муниципальных округов</t>
  </si>
  <si>
    <t>117140064000001975190000233001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</si>
  <si>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</si>
  <si>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</si>
  <si>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</si>
  <si>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</si>
  <si>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000 2 02 15000 00 0000 000</t>
  </si>
  <si>
    <t>00020215000000000000</t>
  </si>
  <si>
    <t>992 2 02 15001 14 0000 150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</si>
  <si>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</si>
  <si>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202140058000005975190000233001</t>
  </si>
  <si>
    <t>000 2 02 20000 00 0000 000</t>
  </si>
  <si>
    <t>00020220000000000000</t>
  </si>
  <si>
    <t>994 2 02 20216 14 0000 150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</si>
  <si>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</si>
  <si>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202140062000029975190000233001</t>
  </si>
  <si>
    <t>000 2 02 25000 00 0000 000</t>
  </si>
  <si>
    <t>00020225000000000000</t>
  </si>
  <si>
    <t>903 2 02 25599 14 0000 150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</si>
  <si>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</si>
  <si>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202140059000016975190000233001</t>
  </si>
  <si>
    <t>957 2 02 25467 14 0000 150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</si>
  <si>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</si>
  <si>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Отдел культуры, спорта, социального развития и архивного дела администрации Козловского муниципального округа Чувашской Республики</t>
  </si>
  <si>
    <t>202140061000005975190000233001</t>
  </si>
  <si>
    <t>957 2 02 25519 14 0000 150</t>
  </si>
  <si>
    <t>Субсидии бюджетам муниципальных округов на поддержку отрасли культуры</t>
  </si>
  <si>
    <t>202140061000004975190000233001</t>
  </si>
  <si>
    <t>974 2 02 25098 14 0000 150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</si>
  <si>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</si>
  <si>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202140060000003975190000233001</t>
  </si>
  <si>
    <t>974 2 02 25304 14 0000 150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</si>
  <si>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</si>
  <si>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202140060000009975190000233001</t>
  </si>
  <si>
    <t>994 2 02 25497 14 0000 150</t>
  </si>
  <si>
    <t>Субсидии бюджетам муниципальных округов на реализацию мероприятий по обеспечению жильем молодых семей</t>
  </si>
  <si>
    <t>202140062000028975190000233001</t>
  </si>
  <si>
    <t>994 2 02 25555 14 0000 150</t>
  </si>
  <si>
    <t>Субсидии бюджетам муниципальных округов на реализацию программ формирования современной городской среды</t>
  </si>
  <si>
    <t>202140062000027975190000233001</t>
  </si>
  <si>
    <t>994 2 02 25576 14 0000 150</t>
  </si>
  <si>
    <t>Субсидии бюджетам муниципальных округов на обеспечение комплексного развития сельских территорий</t>
  </si>
  <si>
    <t>202140062000026975190000233001</t>
  </si>
  <si>
    <t>000 2 02 29000 00 0000 000</t>
  </si>
  <si>
    <t>00020229000000000000</t>
  </si>
  <si>
    <t>903 2 02 29999 14 0000 150</t>
  </si>
  <si>
    <t>Прочие субсидии бюджетам муниципальных округов</t>
  </si>
  <si>
    <t>202140059000015975190000233001</t>
  </si>
  <si>
    <t>957 2 02 29999 14 0000 150</t>
  </si>
  <si>
    <t>202140061000003975190000233001</t>
  </si>
  <si>
    <t>974 2 02 29999 14 0000 150</t>
  </si>
  <si>
    <t>202140060000008975190000233001</t>
  </si>
  <si>
    <t>992 2 02 29999 14 0000 150</t>
  </si>
  <si>
    <t>202140058000004975190000233001</t>
  </si>
  <si>
    <t>994 2 02 29999 14 0000 150</t>
  </si>
  <si>
    <t>202140062000025975190000233001</t>
  </si>
  <si>
    <t>000 2 02 30000 00 0000 000</t>
  </si>
  <si>
    <t>00020230000000000000</t>
  </si>
  <si>
    <t>903 2 02 30024 14 0000 150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</si>
  <si>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</si>
  <si>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202140059000014975190000233001</t>
  </si>
  <si>
    <t>957 2 02 30024 14 0000 150</t>
  </si>
  <si>
    <t>202140061000002975190000233001</t>
  </si>
  <si>
    <t>974 2 02 30024 14 0000 150</t>
  </si>
  <si>
    <t>202140060000007975190000233001</t>
  </si>
  <si>
    <t>974 2 02 30029 14 0000 150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</si>
  <si>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</si>
  <si>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202140060000006975190000233001</t>
  </si>
  <si>
    <t>994 2 02 30024 14 0000 150</t>
  </si>
  <si>
    <t>202140062000024975190000233001</t>
  </si>
  <si>
    <t>000 2 02 35000 00 0000 000</t>
  </si>
  <si>
    <t>00020235000000000000</t>
  </si>
  <si>
    <t>903 2 02 35118 14 0000 150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</si>
  <si>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</si>
  <si>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202140059000013975190000233001</t>
  </si>
  <si>
    <t>903 2 02 35120 14 0000 150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</si>
  <si>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</si>
  <si>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202140059000012975190000233001</t>
  </si>
  <si>
    <t>903 2 02 35930 14 0000 150</t>
  </si>
  <si>
    <t>Субвенции бюджетам муниципальных округов на государственную регистрацию актов гражданского состояния</t>
  </si>
  <si>
    <t>202140059000011975190000233001</t>
  </si>
  <si>
    <t>994 2 02 35082 14 0000 150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</si>
  <si>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</si>
  <si>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202140062000023975190000233001</t>
  </si>
  <si>
    <t>000 2 02 45000 00 0000 000</t>
  </si>
  <si>
    <t>00020245000000000000</t>
  </si>
  <si>
    <t>974 2 02 45179 14 0000 150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</si>
  <si>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</si>
  <si>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202140060000005975190000233001</t>
  </si>
  <si>
    <t>974 2 02 45303 14 0000 150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</si>
  <si>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</si>
  <si>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202140060000004975190000233001</t>
  </si>
  <si>
    <t>000 2 02 49000 00 0000 000</t>
  </si>
  <si>
    <t>00020249000000000000</t>
  </si>
  <si>
    <t>903 2 02 49999 14 0000 150</t>
  </si>
  <si>
    <t>Прочие межбюджетные трансферты, передаваемые бюджетам муниципальных округов</t>
  </si>
  <si>
    <t>202140071002975190000233001</t>
  </si>
  <si>
    <t>992 2 02 49999 14 0000 150</t>
  </si>
  <si>
    <t>202140073001975190000233001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</si>
  <si>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</si>
  <si>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</si>
  <si>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000 2 19 60000 00 0000 000</t>
  </si>
  <si>
    <t>00021960000000000000</t>
  </si>
  <si>
    <t>974 2 19 60010 14 0000 150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</si>
  <si>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</si>
  <si>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219140065000002975190000233001</t>
  </si>
  <si>
    <t>992 2 19 60010 14 0000 150</t>
  </si>
  <si>
    <t>219140063000001975190000233001</t>
  </si>
  <si>
    <t>994 2 19 60010 14 0000 150</t>
  </si>
  <si>
    <t>219140074001975190000233001</t>
  </si>
  <si>
    <t>Итого</t>
  </si>
  <si>
    <t>Реестр источников доходов бюджета
(к проекту закона о бюджете на 2024 год и на плановый период 2025 и 2026 годов)</t>
  </si>
  <si>
    <t>048 1 12 01030 01 0000 120</t>
  </si>
  <si>
    <t>Плата за сбросы загрязняющих веществ в водные объекты</t>
  </si>
  <si>
    <t>992 2 02 15002 14 0000 150</t>
  </si>
  <si>
    <t>Дотации бюджетам муниципальных округов на поддержку мер по обеспечению сбалансированности бюджетов</t>
  </si>
  <si>
    <t>903 2 02 25511 14 0000 150</t>
  </si>
  <si>
    <t>Субсидии бюджетам муниципальных округов на проведение комплексных кадастровых работ</t>
  </si>
  <si>
    <t>957 2 02 25590 14 0000 150</t>
  </si>
  <si>
    <t>Субсидии бюджетам муниципальных округов на техническое оснащение региональных и муниципальных музеев</t>
  </si>
  <si>
    <t>957 2 19 60010 14 0000 150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</si>
</sst>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&quot;р.&quot;"/>
  </numFmts>
  <fonts count="10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0" borderId="1">
      <alignment horizontal="center" vertical="center" wrapText="1"/>
    </xf>
    <xf numFmtId="0" fontId="2" fillId="0" borderId="1"/>
    <xf numFmtId="0" fontId="3" fillId="0" borderId="1">
      <alignment horizontal="center"/>
    </xf>
    <xf numFmtId="0" fontId="3" fillId="0" borderId="2">
      <alignment horizontal="center" vertical="center" wrapText="1"/>
    </xf>
    <xf numFmtId="0" fontId="3" fillId="0" borderId="1">
      <alignment horizontal="right"/>
    </xf>
    <xf numFmtId="0" fontId="3" fillId="0" borderId="3">
      <alignment horizontal="center"/>
    </xf>
    <xf numFmtId="0" fontId="3" fillId="0" borderId="1">
      <alignment horizontal="right" wrapText="1"/>
    </xf>
    <xf numFmtId="14" fontId="3" fillId="0" borderId="4">
      <alignment horizontal="center"/>
    </xf>
    <xf numFmtId="0" fontId="3" fillId="0" borderId="1">
      <alignment horizontal="center" vertical="center" wrapText="1"/>
    </xf>
    <xf numFmtId="49" fontId="3" fillId="0" borderId="1">
      <alignment horizontal="left" wrapText="1"/>
    </xf>
    <xf numFmtId="0" fontId="3" fillId="0" borderId="5">
      <alignment horizontal="left" vertical="center" wrapText="1"/>
    </xf>
    <xf numFmtId="0" fontId="3" fillId="0" borderId="4">
      <alignment horizontal="center" wrapText="1"/>
    </xf>
    <xf numFmtId="0" fontId="3" fillId="0" borderId="6">
      <alignment horizontal="left" vertical="center" wrapText="1"/>
    </xf>
    <xf numFmtId="49" fontId="3" fillId="2" borderId="1">
      <alignment horizontal="left"/>
    </xf>
    <xf numFmtId="0" fontId="3" fillId="2" borderId="1">
      <alignment wrapText="1"/>
    </xf>
    <xf numFmtId="49" fontId="3" fillId="2" borderId="1">
      <alignment horizontal="left" wrapText="1"/>
    </xf>
    <xf numFmtId="0" fontId="3" fillId="2" borderId="7">
      <alignment horizontal="center"/>
    </xf>
    <xf numFmtId="0" fontId="3" fillId="0" borderId="7">
      <alignment vertical="center" wrapText="1"/>
    </xf>
    <xf numFmtId="49" fontId="3" fillId="0" borderId="7"/>
    <xf numFmtId="0" fontId="3" fillId="0" borderId="7">
      <alignment horizontal="right" wrapText="1"/>
    </xf>
    <xf numFmtId="49" fontId="3" fillId="0" borderId="8">
      <alignment horizontal="center"/>
    </xf>
    <xf numFmtId="0" fontId="3" fillId="0" borderId="1"/>
    <xf numFmtId="0" fontId="3" fillId="0" borderId="1">
      <alignment vertical="center"/>
    </xf>
    <xf numFmtId="49" fontId="4" fillId="0" borderId="1">
      <alignment vertical="center"/>
    </xf>
    <xf numFmtId="49" fontId="4" fillId="0" borderId="1">
      <alignment horizontal="center" vertical="center"/>
    </xf>
    <xf numFmtId="0" fontId="4" fillId="0" borderId="1">
      <alignment horizontal="center" vertical="center"/>
    </xf>
    <xf numFmtId="0" fontId="4" fillId="0" borderId="9">
      <alignment horizontal="center" vertical="center" wrapText="1"/>
    </xf>
    <xf numFmtId="0" fontId="3" fillId="0" borderId="9">
      <alignment horizontal="center" vertical="center" wrapText="1"/>
    </xf>
    <xf numFmtId="1" fontId="3" fillId="0" borderId="12">
      <alignment horizontal="center" vertical="center" shrinkToFit="1"/>
    </xf>
    <xf numFmtId="49" fontId="3" fillId="0" borderId="12">
      <alignment horizontal="left" vertical="center" wrapText="1"/>
    </xf>
    <xf numFmtId="1" fontId="4" fillId="0" borderId="12">
      <alignment horizontal="center" vertical="center" shrinkToFit="1"/>
    </xf>
    <xf numFmtId="49" fontId="4" fillId="0" borderId="12">
      <alignment vertical="center" wrapText="1"/>
    </xf>
    <xf numFmtId="4" fontId="4" fillId="0" borderId="12">
      <alignment horizontal="right" vertical="center" shrinkToFit="1"/>
    </xf>
    <xf numFmtId="0" fontId="5" fillId="0" borderId="1"/>
    <xf numFmtId="1" fontId="3" fillId="0" borderId="2">
      <alignment horizontal="center" vertical="center" shrinkToFit="1"/>
    </xf>
    <xf numFmtId="49" fontId="3" fillId="0" borderId="2">
      <alignment horizontal="left" vertical="center" wrapText="1"/>
    </xf>
    <xf numFmtId="49" fontId="3" fillId="0" borderId="2">
      <alignment vertical="center" wrapText="1"/>
    </xf>
    <xf numFmtId="4" fontId="3" fillId="0" borderId="2">
      <alignment horizontal="right" vertical="center" shrinkToFit="1"/>
    </xf>
    <xf numFmtId="0" fontId="3" fillId="0" borderId="7">
      <alignment horizontal="right"/>
    </xf>
    <xf numFmtId="0" fontId="4" fillId="0" borderId="7">
      <alignment horizontal="right"/>
    </xf>
    <xf numFmtId="0" fontId="4" fillId="0" borderId="9">
      <alignment horizontal="right" vertical="center"/>
    </xf>
    <xf numFmtId="4" fontId="4" fillId="0" borderId="9">
      <alignment horizontal="right" vertical="center" shrinkToFit="1"/>
    </xf>
    <xf numFmtId="0" fontId="3" fillId="0" borderId="1">
      <alignment horizontal="left"/>
    </xf>
    <xf numFmtId="49" fontId="3" fillId="0" borderId="5">
      <alignment horizontal="center" vertical="center" wrapText="1"/>
    </xf>
    <xf numFmtId="164" fontId="3" fillId="0" borderId="5">
      <alignment horizontal="center" vertical="center" wrapText="1"/>
    </xf>
    <xf numFmtId="49" fontId="3" fillId="0" borderId="1"/>
    <xf numFmtId="0" fontId="3" fillId="0" borderId="1">
      <alignment horizontal="left" vertical="top"/>
    </xf>
    <xf numFmtId="49" fontId="3" fillId="0" borderId="1">
      <alignment horizontal="center" vertical="center"/>
    </xf>
    <xf numFmtId="0" fontId="3" fillId="0" borderId="7">
      <alignment horizontal="center" vertical="center" wrapText="1"/>
    </xf>
    <xf numFmtId="49" fontId="3" fillId="0" borderId="7">
      <alignment horizontal="center" vertical="center" wrapText="1"/>
    </xf>
    <xf numFmtId="49" fontId="3" fillId="0" borderId="1">
      <alignment horizontal="center"/>
    </xf>
    <xf numFmtId="164" fontId="3" fillId="0" borderId="1">
      <alignment horizontal="center" vertical="center" wrapText="1"/>
    </xf>
    <xf numFmtId="49" fontId="3" fillId="0" borderId="1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6" fillId="0" borderId="1"/>
    <xf numFmtId="49" fontId="3" fillId="0" borderId="5">
      <alignment horizontal="center" vertical="center"/>
    </xf>
    <xf numFmtId="49" fontId="3" fillId="0" borderId="12">
      <alignment vertical="center" wrapText="1"/>
    </xf>
    <xf numFmtId="4" fontId="3" fillId="0" borderId="12">
      <alignment horizontal="right" vertical="center" shrinkToFit="1"/>
    </xf>
    <xf numFmtId="0" fontId="3" fillId="0" borderId="4">
      <alignment horizontal="center"/>
    </xf>
  </cellStyleXfs>
  <cellXfs count="149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1" xfId="3" applyNumberFormat="1" applyProtection="1">
      <alignment horizontal="center"/>
    </xf>
    <xf numFmtId="0" fontId="3" fillId="0" borderId="2" xfId="4" applyNumberFormat="1" applyProtection="1">
      <alignment horizontal="center" vertical="center" wrapText="1"/>
    </xf>
    <xf numFmtId="0" fontId="3" fillId="0" borderId="1" xfId="5" applyNumberFormat="1" applyProtection="1">
      <alignment horizontal="right"/>
    </xf>
    <xf numFmtId="0" fontId="3" fillId="0" borderId="3" xfId="6" applyNumberFormat="1" applyProtection="1">
      <alignment horizontal="center"/>
    </xf>
    <xf numFmtId="0" fontId="3" fillId="0" borderId="1" xfId="7" applyNumberFormat="1" applyProtection="1">
      <alignment horizontal="right" wrapText="1"/>
    </xf>
    <xf numFmtId="14" fontId="3" fillId="0" borderId="4" xfId="8" applyNumberFormat="1" applyProtection="1">
      <alignment horizontal="center"/>
    </xf>
    <xf numFmtId="0" fontId="3" fillId="0" borderId="1" xfId="9" applyNumberFormat="1" applyProtection="1">
      <alignment horizontal="center" vertical="center" wrapText="1"/>
    </xf>
    <xf numFmtId="0" fontId="3" fillId="0" borderId="4" xfId="12" applyNumberFormat="1" applyProtection="1">
      <alignment horizontal="center" wrapText="1"/>
    </xf>
    <xf numFmtId="0" fontId="3" fillId="2" borderId="1" xfId="15" applyNumberFormat="1" applyProtection="1">
      <alignment wrapText="1"/>
    </xf>
    <xf numFmtId="49" fontId="3" fillId="2" borderId="1" xfId="16" applyNumberFormat="1" applyProtection="1">
      <alignment horizontal="left" wrapText="1"/>
    </xf>
    <xf numFmtId="0" fontId="3" fillId="0" borderId="7" xfId="18" applyNumberFormat="1" applyProtection="1">
      <alignment vertical="center" wrapText="1"/>
    </xf>
    <xf numFmtId="49" fontId="3" fillId="0" borderId="7" xfId="19" applyNumberFormat="1" applyProtection="1"/>
    <xf numFmtId="0" fontId="3" fillId="0" borderId="7" xfId="20" applyNumberFormat="1" applyProtection="1">
      <alignment horizontal="right" wrapText="1"/>
    </xf>
    <xf numFmtId="49" fontId="3" fillId="0" borderId="8" xfId="21" applyNumberFormat="1" applyProtection="1">
      <alignment horizontal="center"/>
    </xf>
    <xf numFmtId="0" fontId="3" fillId="0" borderId="1" xfId="22" applyNumberFormat="1" applyProtection="1"/>
    <xf numFmtId="0" fontId="3" fillId="0" borderId="1" xfId="23" applyNumberFormat="1" applyProtection="1">
      <alignment vertical="center"/>
    </xf>
    <xf numFmtId="49" fontId="4" fillId="0" borderId="1" xfId="24" applyNumberFormat="1" applyProtection="1">
      <alignment vertical="center"/>
    </xf>
    <xf numFmtId="49" fontId="4" fillId="0" borderId="1" xfId="25" applyNumberFormat="1" applyProtection="1">
      <alignment horizontal="center" vertical="center"/>
    </xf>
    <xf numFmtId="0" fontId="4" fillId="0" borderId="1" xfId="26" applyNumberFormat="1" applyProtection="1">
      <alignment horizontal="center" vertical="center"/>
    </xf>
    <xf numFmtId="0" fontId="4" fillId="0" borderId="9" xfId="27" applyNumberFormat="1" applyProtection="1">
      <alignment horizontal="center" vertical="center" wrapText="1"/>
    </xf>
    <xf numFmtId="0" fontId="3" fillId="0" borderId="9" xfId="28" applyNumberFormat="1" applyProtection="1">
      <alignment horizontal="center" vertical="center" wrapText="1"/>
    </xf>
    <xf numFmtId="1" fontId="3" fillId="0" borderId="12" xfId="29" applyNumberFormat="1" applyProtection="1">
      <alignment horizontal="center" vertical="center" shrinkToFit="1"/>
    </xf>
    <xf numFmtId="49" fontId="4" fillId="0" borderId="12" xfId="32" applyNumberFormat="1" applyProtection="1">
      <alignment vertical="center" wrapText="1"/>
    </xf>
    <xf numFmtId="4" fontId="4" fillId="0" borderId="12" xfId="33" applyNumberFormat="1" applyProtection="1">
      <alignment horizontal="right" vertical="center" shrinkToFit="1"/>
    </xf>
    <xf numFmtId="0" fontId="5" fillId="0" borderId="1" xfId="34" applyNumberFormat="1" applyProtection="1"/>
    <xf numFmtId="1" fontId="3" fillId="0" borderId="2" xfId="35" applyNumberFormat="1" applyProtection="1">
      <alignment horizontal="center" vertical="center" shrinkToFit="1"/>
    </xf>
    <xf numFmtId="0" fontId="3" fillId="0" borderId="7" xfId="39" applyNumberFormat="1" applyProtection="1">
      <alignment horizontal="right"/>
    </xf>
    <xf numFmtId="0" fontId="4" fillId="0" borderId="7" xfId="40" applyNumberFormat="1" applyProtection="1">
      <alignment horizontal="right"/>
    </xf>
    <xf numFmtId="0" fontId="4" fillId="0" borderId="9" xfId="41" applyNumberFormat="1" applyProtection="1">
      <alignment horizontal="right" vertical="center"/>
    </xf>
    <xf numFmtId="4" fontId="4" fillId="0" borderId="9" xfId="42" applyNumberFormat="1" applyProtection="1">
      <alignment horizontal="right" vertical="center" shrinkToFit="1"/>
    </xf>
    <xf numFmtId="0" fontId="3" fillId="0" borderId="1" xfId="43" applyNumberFormat="1" applyProtection="1">
      <alignment horizontal="left"/>
    </xf>
    <xf numFmtId="49" fontId="3" fillId="0" borderId="1" xfId="46" applyNumberFormat="1" applyProtection="1"/>
    <xf numFmtId="49" fontId="3" fillId="0" borderId="1" xfId="51" applyNumberFormat="1" applyProtection="1">
      <alignment horizontal="center"/>
    </xf>
    <xf numFmtId="164" fontId="3" fillId="0" borderId="1" xfId="52" applyNumberFormat="1" applyProtection="1">
      <alignment horizontal="center" vertical="center" wrapText="1"/>
    </xf>
    <xf numFmtId="165" fontId="4" fillId="0" borderId="12" xfId="32" applyNumberFormat="1" applyProtection="1">
      <alignment vertical="center" wrapText="1"/>
    </xf>
    <xf numFmtId="49" fontId="4" fillId="0" borderId="15" xfId="32" applyNumberFormat="1" applyBorder="1" applyProtection="1">
      <alignment vertical="center" wrapText="1"/>
    </xf>
    <xf numFmtId="1" fontId="3" fillId="0" borderId="2" xfId="35" applyNumberFormat="1" applyProtection="1">
      <alignment horizontal="center" vertical="center" shrinkToFit="1"/>
    </xf>
    <xf numFmtId="4" fontId="4" fillId="0" borderId="15" xfId="33" applyNumberFormat="1" applyBorder="1" applyProtection="1">
      <alignment horizontal="right" vertical="center" shrinkToFit="1"/>
    </xf>
    <xf numFmtId="165" fontId="4" fillId="0" borderId="17" xfId="32" applyNumberFormat="1" applyBorder="1" applyProtection="1">
      <alignment vertical="center" wrapText="1"/>
    </xf>
    <xf numFmtId="49" fontId="4" fillId="0" borderId="17" xfId="32" applyNumberFormat="1" applyBorder="1" applyProtection="1">
      <alignment vertical="center" wrapText="1"/>
    </xf>
    <xf numFmtId="4" fontId="4" fillId="0" borderId="17" xfId="33" applyNumberFormat="1" applyBorder="1" applyProtection="1">
      <alignment horizontal="right" vertical="center" shrinkToFit="1"/>
    </xf>
    <xf numFmtId="165" fontId="3" fillId="0" borderId="17" xfId="30" applyNumberFormat="1" applyBorder="1" applyAlignment="1" applyProtection="1">
      <alignment vertical="center" wrapText="1"/>
    </xf>
    <xf numFmtId="165" fontId="3" fillId="0" borderId="17" xfId="30" applyNumberFormat="1" applyBorder="1" applyAlignment="1">
      <alignment vertical="center" wrapText="1"/>
    </xf>
    <xf numFmtId="165" fontId="9" fillId="0" borderId="12" xfId="32" applyNumberFormat="1" applyFont="1" applyProtection="1">
      <alignment vertical="center" wrapText="1"/>
    </xf>
    <xf numFmtId="49" fontId="9" fillId="0" borderId="12" xfId="32" applyNumberFormat="1" applyFont="1" applyProtection="1">
      <alignment vertical="center" wrapText="1"/>
    </xf>
    <xf numFmtId="4" fontId="9" fillId="0" borderId="12" xfId="33" applyNumberFormat="1" applyFont="1" applyProtection="1">
      <alignment horizontal="right" vertical="center" shrinkToFit="1"/>
    </xf>
    <xf numFmtId="1" fontId="3" fillId="0" borderId="17" xfId="35" applyNumberFormat="1" applyBorder="1" applyProtection="1">
      <alignment horizontal="center" vertical="center" shrinkToFit="1"/>
    </xf>
    <xf numFmtId="165" fontId="3" fillId="0" borderId="17" xfId="37" applyNumberFormat="1" applyBorder="1">
      <alignment vertical="center" wrapText="1"/>
    </xf>
    <xf numFmtId="4" fontId="3" fillId="0" borderId="17" xfId="38" applyBorder="1">
      <alignment horizontal="right" vertical="center" shrinkToFit="1"/>
    </xf>
    <xf numFmtId="49" fontId="3" fillId="0" borderId="17" xfId="37" applyBorder="1">
      <alignment vertical="center" wrapText="1"/>
    </xf>
    <xf numFmtId="1" fontId="3" fillId="0" borderId="15" xfId="35" applyNumberFormat="1" applyBorder="1" applyProtection="1">
      <alignment horizontal="center" vertical="center" shrinkToFit="1"/>
    </xf>
    <xf numFmtId="1" fontId="3" fillId="0" borderId="15" xfId="29" applyNumberFormat="1" applyBorder="1" applyProtection="1">
      <alignment horizontal="center" vertical="center" shrinkToFit="1"/>
    </xf>
    <xf numFmtId="1" fontId="3" fillId="0" borderId="17" xfId="29" applyNumberFormat="1" applyBorder="1" applyProtection="1">
      <alignment horizontal="center" vertical="center" shrinkToFit="1"/>
    </xf>
    <xf numFmtId="165" fontId="9" fillId="0" borderId="17" xfId="32" applyNumberFormat="1" applyFont="1" applyBorder="1" applyProtection="1">
      <alignment vertical="center" wrapText="1"/>
    </xf>
    <xf numFmtId="49" fontId="9" fillId="0" borderId="17" xfId="32" applyNumberFormat="1" applyFont="1" applyBorder="1" applyProtection="1">
      <alignment vertical="center" wrapText="1"/>
    </xf>
    <xf numFmtId="4" fontId="9" fillId="0" borderId="17" xfId="33" applyNumberFormat="1" applyFont="1" applyBorder="1" applyProtection="1">
      <alignment horizontal="right" vertical="center" shrinkToFit="1"/>
    </xf>
    <xf numFmtId="165" fontId="9" fillId="0" borderId="17" xfId="37" applyNumberFormat="1" applyFont="1" applyBorder="1">
      <alignment vertical="center" wrapText="1"/>
    </xf>
    <xf numFmtId="49" fontId="9" fillId="0" borderId="17" xfId="37" applyFont="1" applyBorder="1">
      <alignment vertical="center" wrapText="1"/>
    </xf>
    <xf numFmtId="165" fontId="3" fillId="0" borderId="21" xfId="30" applyNumberFormat="1" applyBorder="1" applyAlignment="1" applyProtection="1">
      <alignment horizontal="left" vertical="center" wrapText="1"/>
    </xf>
    <xf numFmtId="165" fontId="3" fillId="0" borderId="22" xfId="30" applyNumberFormat="1" applyBorder="1" applyAlignment="1" applyProtection="1">
      <alignment horizontal="left" vertical="center" wrapText="1"/>
    </xf>
    <xf numFmtId="165" fontId="3" fillId="0" borderId="17" xfId="30" applyNumberFormat="1" applyBorder="1" applyAlignment="1" applyProtection="1">
      <alignment horizontal="center" vertical="center" wrapText="1"/>
    </xf>
    <xf numFmtId="1" fontId="9" fillId="0" borderId="17" xfId="31" applyNumberFormat="1" applyFont="1" applyBorder="1" applyAlignment="1" applyProtection="1">
      <alignment horizontal="center" vertical="center" shrinkToFit="1"/>
    </xf>
    <xf numFmtId="1" fontId="9" fillId="0" borderId="17" xfId="35" applyFont="1" applyBorder="1" applyAlignment="1">
      <alignment horizontal="center" vertical="center" shrinkToFit="1"/>
    </xf>
    <xf numFmtId="1" fontId="3" fillId="0" borderId="17" xfId="35" applyBorder="1" applyAlignment="1">
      <alignment horizontal="center" vertical="center" shrinkToFit="1"/>
    </xf>
    <xf numFmtId="4" fontId="3" fillId="0" borderId="17" xfId="38" applyNumberFormat="1" applyFill="1" applyBorder="1" applyProtection="1">
      <alignment horizontal="right" vertical="center" shrinkToFit="1"/>
    </xf>
    <xf numFmtId="4" fontId="3" fillId="0" borderId="17" xfId="38" applyFill="1" applyBorder="1">
      <alignment horizontal="right" vertical="center" shrinkToFit="1"/>
    </xf>
    <xf numFmtId="49" fontId="3" fillId="0" borderId="17" xfId="37" applyNumberFormat="1" applyBorder="1" applyProtection="1">
      <alignment vertical="center" wrapText="1"/>
    </xf>
    <xf numFmtId="49" fontId="3" fillId="0" borderId="17" xfId="37" applyBorder="1">
      <alignment vertical="center" wrapText="1"/>
    </xf>
    <xf numFmtId="4" fontId="3" fillId="0" borderId="17" xfId="38" applyNumberFormat="1" applyBorder="1" applyProtection="1">
      <alignment horizontal="right" vertical="center" shrinkToFit="1"/>
    </xf>
    <xf numFmtId="4" fontId="3" fillId="0" borderId="17" xfId="38" applyBorder="1">
      <alignment horizontal="right" vertical="center" shrinkToFit="1"/>
    </xf>
    <xf numFmtId="165" fontId="3" fillId="0" borderId="17" xfId="37" applyNumberFormat="1" applyBorder="1" applyProtection="1">
      <alignment vertical="center" wrapText="1"/>
    </xf>
    <xf numFmtId="165" fontId="3" fillId="0" borderId="17" xfId="37" applyNumberFormat="1" applyBorder="1">
      <alignment vertical="center" wrapText="1"/>
    </xf>
    <xf numFmtId="1" fontId="3" fillId="0" borderId="17" xfId="35" applyNumberFormat="1" applyBorder="1" applyProtection="1">
      <alignment horizontal="center" vertical="center" shrinkToFit="1"/>
    </xf>
    <xf numFmtId="1" fontId="3" fillId="0" borderId="17" xfId="35" applyBorder="1">
      <alignment horizontal="center" vertical="center" shrinkToFit="1"/>
    </xf>
    <xf numFmtId="165" fontId="3" fillId="0" borderId="17" xfId="36" applyNumberFormat="1" applyBorder="1" applyProtection="1">
      <alignment horizontal="left" vertical="center" wrapText="1"/>
    </xf>
    <xf numFmtId="165" fontId="3" fillId="0" borderId="17" xfId="36" applyNumberFormat="1" applyBorder="1">
      <alignment horizontal="left" vertical="center" wrapText="1"/>
    </xf>
    <xf numFmtId="165" fontId="3" fillId="0" borderId="17" xfId="30" applyNumberFormat="1" applyBorder="1" applyProtection="1">
      <alignment horizontal="left" vertical="center" wrapText="1"/>
    </xf>
    <xf numFmtId="165" fontId="3" fillId="0" borderId="17" xfId="30" applyNumberFormat="1" applyBorder="1">
      <alignment horizontal="left" vertical="center" wrapText="1"/>
    </xf>
    <xf numFmtId="1" fontId="4" fillId="0" borderId="17" xfId="31" applyNumberFormat="1" applyBorder="1" applyProtection="1">
      <alignment horizontal="center" vertical="center" shrinkToFit="1"/>
    </xf>
    <xf numFmtId="1" fontId="4" fillId="0" borderId="17" xfId="31" applyBorder="1">
      <alignment horizontal="center" vertical="center" shrinkToFit="1"/>
    </xf>
    <xf numFmtId="0" fontId="3" fillId="0" borderId="9" xfId="28" applyNumberFormat="1" applyProtection="1">
      <alignment horizontal="center" vertical="center" wrapText="1"/>
    </xf>
    <xf numFmtId="0" fontId="3" fillId="0" borderId="9" xfId="28">
      <alignment horizontal="center" vertical="center" wrapText="1"/>
    </xf>
    <xf numFmtId="49" fontId="3" fillId="0" borderId="12" xfId="30" applyNumberFormat="1" applyProtection="1">
      <alignment horizontal="left" vertical="center" wrapText="1"/>
    </xf>
    <xf numFmtId="49" fontId="3" fillId="0" borderId="12" xfId="30">
      <alignment horizontal="left" vertical="center" wrapText="1"/>
    </xf>
    <xf numFmtId="1" fontId="4" fillId="0" borderId="12" xfId="31" applyNumberFormat="1" applyProtection="1">
      <alignment horizontal="center" vertical="center" shrinkToFit="1"/>
    </xf>
    <xf numFmtId="1" fontId="4" fillId="0" borderId="12" xfId="31">
      <alignment horizontal="center" vertical="center" shrinkToFit="1"/>
    </xf>
    <xf numFmtId="1" fontId="4" fillId="0" borderId="16" xfId="31" applyNumberFormat="1" applyBorder="1" applyProtection="1">
      <alignment horizontal="center" vertical="center" shrinkToFit="1"/>
    </xf>
    <xf numFmtId="1" fontId="4" fillId="0" borderId="7" xfId="31" applyNumberFormat="1" applyBorder="1" applyProtection="1">
      <alignment horizontal="center" vertical="center" shrinkToFit="1"/>
    </xf>
    <xf numFmtId="1" fontId="4" fillId="0" borderId="14" xfId="31" applyNumberFormat="1" applyBorder="1" applyProtection="1">
      <alignment horizontal="center" vertical="center" shrinkToFit="1"/>
    </xf>
    <xf numFmtId="49" fontId="3" fillId="0" borderId="16" xfId="30" applyNumberFormat="1" applyBorder="1" applyProtection="1">
      <alignment horizontal="left" vertical="center" wrapText="1"/>
    </xf>
    <xf numFmtId="49" fontId="3" fillId="0" borderId="14" xfId="30" applyNumberFormat="1" applyBorder="1" applyProtection="1">
      <alignment horizontal="left" vertical="center" wrapText="1"/>
    </xf>
    <xf numFmtId="49" fontId="3" fillId="0" borderId="17" xfId="36" applyNumberFormat="1" applyBorder="1" applyProtection="1">
      <alignment horizontal="left" vertical="center" wrapText="1"/>
    </xf>
    <xf numFmtId="49" fontId="3" fillId="0" borderId="17" xfId="36" applyBorder="1">
      <alignment horizontal="left" vertical="center" wrapText="1"/>
    </xf>
    <xf numFmtId="0" fontId="1" fillId="0" borderId="1" xfId="1" applyNumberFormat="1" applyProtection="1">
      <alignment horizontal="center" vertical="center" wrapText="1"/>
    </xf>
    <xf numFmtId="0" fontId="1" fillId="0" borderId="1" xfId="1">
      <alignment horizontal="center" vertical="center" wrapText="1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49" fontId="3" fillId="0" borderId="1" xfId="10" applyNumberFormat="1" applyProtection="1">
      <alignment horizontal="left" wrapText="1"/>
    </xf>
    <xf numFmtId="49" fontId="3" fillId="0" borderId="1" xfId="10">
      <alignment horizontal="left" wrapText="1"/>
    </xf>
    <xf numFmtId="0" fontId="3" fillId="0" borderId="5" xfId="11" applyNumberFormat="1" applyAlignment="1" applyProtection="1">
      <alignment horizontal="left" wrapText="1"/>
    </xf>
    <xf numFmtId="0" fontId="3" fillId="0" borderId="5" xfId="11" applyAlignment="1">
      <alignment horizontal="left" wrapText="1"/>
    </xf>
    <xf numFmtId="0" fontId="3" fillId="0" borderId="6" xfId="13" applyNumberFormat="1" applyAlignment="1" applyProtection="1">
      <alignment horizontal="left" wrapText="1"/>
    </xf>
    <xf numFmtId="0" fontId="3" fillId="0" borderId="6" xfId="13" applyAlignment="1">
      <alignment horizontal="left" wrapText="1"/>
    </xf>
    <xf numFmtId="0" fontId="3" fillId="2" borderId="7" xfId="17" applyNumberFormat="1" applyProtection="1">
      <alignment horizontal="center"/>
    </xf>
    <xf numFmtId="0" fontId="3" fillId="2" borderId="7" xfId="17">
      <alignment horizontal="center"/>
    </xf>
    <xf numFmtId="49" fontId="3" fillId="2" borderId="1" xfId="14" applyNumberFormat="1" applyProtection="1">
      <alignment horizontal="left"/>
    </xf>
    <xf numFmtId="49" fontId="3" fillId="2" borderId="1" xfId="14">
      <alignment horizontal="left"/>
    </xf>
    <xf numFmtId="0" fontId="4" fillId="0" borderId="9" xfId="27" applyNumberFormat="1" applyProtection="1">
      <alignment horizontal="center" vertical="center" wrapText="1"/>
    </xf>
    <xf numFmtId="0" fontId="4" fillId="0" borderId="9" xfId="27">
      <alignment horizontal="center" vertical="center" wrapText="1"/>
    </xf>
    <xf numFmtId="0" fontId="4" fillId="0" borderId="10" xfId="27" applyNumberFormat="1" applyBorder="1" applyProtection="1">
      <alignment horizontal="center" vertical="center" wrapText="1"/>
    </xf>
    <xf numFmtId="0" fontId="4" fillId="0" borderId="11" xfId="27" applyNumberFormat="1" applyBorder="1" applyProtection="1">
      <alignment horizontal="center" vertical="center" wrapText="1"/>
    </xf>
    <xf numFmtId="49" fontId="9" fillId="0" borderId="17" xfId="37" applyNumberFormat="1" applyFont="1" applyBorder="1" applyProtection="1">
      <alignment vertical="center" wrapText="1"/>
    </xf>
    <xf numFmtId="4" fontId="3" fillId="0" borderId="24" xfId="38" applyNumberFormat="1" applyBorder="1" applyProtection="1">
      <alignment horizontal="right" vertical="center" shrinkToFit="1"/>
    </xf>
    <xf numFmtId="49" fontId="3" fillId="0" borderId="24" xfId="37" applyNumberFormat="1" applyBorder="1" applyProtection="1">
      <alignment vertical="center" wrapText="1"/>
    </xf>
    <xf numFmtId="4" fontId="3" fillId="0" borderId="2" xfId="38" applyNumberFormat="1" applyProtection="1">
      <alignment horizontal="right" vertical="center" shrinkToFit="1"/>
    </xf>
    <xf numFmtId="4" fontId="3" fillId="0" borderId="2" xfId="38">
      <alignment horizontal="right" vertical="center" shrinkToFit="1"/>
    </xf>
    <xf numFmtId="49" fontId="3" fillId="0" borderId="2" xfId="37" applyNumberFormat="1" applyProtection="1">
      <alignment vertical="center" wrapText="1"/>
    </xf>
    <xf numFmtId="49" fontId="3" fillId="0" borderId="2" xfId="37">
      <alignment vertical="center" wrapText="1"/>
    </xf>
    <xf numFmtId="1" fontId="3" fillId="0" borderId="24" xfId="35" applyNumberFormat="1" applyBorder="1" applyProtection="1">
      <alignment horizontal="center" vertical="center" shrinkToFit="1"/>
    </xf>
    <xf numFmtId="1" fontId="3" fillId="0" borderId="24" xfId="35" applyBorder="1">
      <alignment horizontal="center" vertical="center" shrinkToFit="1"/>
    </xf>
    <xf numFmtId="165" fontId="3" fillId="0" borderId="15" xfId="36" applyNumberFormat="1" applyBorder="1" applyProtection="1">
      <alignment horizontal="left" vertical="center" wrapText="1"/>
    </xf>
    <xf numFmtId="165" fontId="3" fillId="0" borderId="23" xfId="36" applyNumberFormat="1" applyBorder="1">
      <alignment horizontal="left" vertical="center" wrapText="1"/>
    </xf>
    <xf numFmtId="165" fontId="3" fillId="0" borderId="24" xfId="37" applyNumberFormat="1" applyBorder="1" applyProtection="1">
      <alignment vertical="center" wrapText="1"/>
    </xf>
    <xf numFmtId="165" fontId="3" fillId="0" borderId="12" xfId="30" applyNumberFormat="1" applyProtection="1">
      <alignment horizontal="left" vertical="center" wrapText="1"/>
    </xf>
    <xf numFmtId="165" fontId="3" fillId="0" borderId="13" xfId="30" applyNumberFormat="1" applyBorder="1">
      <alignment horizontal="left" vertical="center" wrapText="1"/>
    </xf>
    <xf numFmtId="165" fontId="3" fillId="0" borderId="12" xfId="30" applyNumberFormat="1">
      <alignment horizontal="left" vertical="center" wrapText="1"/>
    </xf>
    <xf numFmtId="165" fontId="3" fillId="0" borderId="2" xfId="37" applyNumberFormat="1" applyProtection="1">
      <alignment vertical="center" wrapText="1"/>
    </xf>
    <xf numFmtId="165" fontId="3" fillId="0" borderId="2" xfId="37" applyNumberFormat="1">
      <alignment vertical="center" wrapText="1"/>
    </xf>
    <xf numFmtId="49" fontId="9" fillId="0" borderId="2" xfId="37" applyNumberFormat="1" applyFont="1" applyProtection="1">
      <alignment vertical="center" wrapText="1"/>
    </xf>
    <xf numFmtId="1" fontId="9" fillId="0" borderId="17" xfId="35" applyNumberFormat="1" applyFont="1" applyBorder="1" applyProtection="1">
      <alignment horizontal="center" vertical="center" shrinkToFit="1"/>
    </xf>
    <xf numFmtId="165" fontId="9" fillId="0" borderId="17" xfId="37" applyNumberFormat="1" applyFont="1" applyBorder="1" applyProtection="1">
      <alignment vertical="center" wrapText="1"/>
    </xf>
    <xf numFmtId="1" fontId="3" fillId="0" borderId="2" xfId="35" applyNumberFormat="1" applyProtection="1">
      <alignment horizontal="center" vertical="center" shrinkToFit="1"/>
    </xf>
    <xf numFmtId="1" fontId="3" fillId="0" borderId="2" xfId="35">
      <alignment horizontal="center" vertical="center" shrinkToFit="1"/>
    </xf>
    <xf numFmtId="165" fontId="3" fillId="0" borderId="2" xfId="36" applyNumberFormat="1" applyProtection="1">
      <alignment horizontal="left" vertical="center" wrapText="1"/>
    </xf>
    <xf numFmtId="165" fontId="3" fillId="0" borderId="2" xfId="36" applyNumberFormat="1">
      <alignment horizontal="left" vertical="center" wrapText="1"/>
    </xf>
    <xf numFmtId="165" fontId="3" fillId="0" borderId="16" xfId="36" applyNumberFormat="1" applyBorder="1">
      <alignment horizontal="left" vertical="center" wrapText="1"/>
    </xf>
    <xf numFmtId="49" fontId="3" fillId="0" borderId="18" xfId="37" applyBorder="1" applyAlignment="1">
      <alignment horizontal="center" vertical="center" wrapText="1"/>
    </xf>
    <xf numFmtId="49" fontId="3" fillId="0" borderId="19" xfId="37" applyBorder="1" applyAlignment="1">
      <alignment horizontal="center" vertical="center" wrapText="1"/>
    </xf>
    <xf numFmtId="4" fontId="3" fillId="0" borderId="10" xfId="38" applyBorder="1" applyAlignment="1">
      <alignment horizontal="right" vertical="center" shrinkToFit="1"/>
    </xf>
    <xf numFmtId="4" fontId="3" fillId="0" borderId="20" xfId="38" applyBorder="1" applyAlignment="1">
      <alignment horizontal="right" vertical="center" shrinkToFit="1"/>
    </xf>
    <xf numFmtId="165" fontId="9" fillId="0" borderId="2" xfId="37" applyNumberFormat="1" applyFont="1" applyProtection="1">
      <alignment vertical="center" wrapText="1"/>
    </xf>
    <xf numFmtId="1" fontId="9" fillId="0" borderId="21" xfId="31" applyNumberFormat="1" applyFont="1" applyBorder="1" applyAlignment="1" applyProtection="1">
      <alignment horizontal="center" vertical="center" shrinkToFit="1"/>
    </xf>
    <xf numFmtId="1" fontId="9" fillId="0" borderId="6" xfId="31" applyNumberFormat="1" applyFont="1" applyBorder="1" applyAlignment="1" applyProtection="1">
      <alignment horizontal="center" vertical="center" shrinkToFit="1"/>
    </xf>
    <xf numFmtId="1" fontId="9" fillId="0" borderId="22" xfId="31" applyNumberFormat="1" applyFont="1" applyBorder="1" applyAlignment="1" applyProtection="1">
      <alignment horizontal="center" vertical="center" shrinkToFit="1"/>
    </xf>
    <xf numFmtId="49" fontId="3" fillId="0" borderId="1" xfId="53" applyNumberFormat="1" applyProtection="1">
      <alignment horizontal="center" vertical="center" wrapText="1"/>
    </xf>
    <xf numFmtId="49" fontId="3" fillId="0" borderId="1" xfId="53">
      <alignment horizontal="center" vertical="center" wrapText="1"/>
    </xf>
  </cellXfs>
  <cellStyles count="65">
    <cellStyle name="br" xfId="56"/>
    <cellStyle name="col" xfId="55"/>
    <cellStyle name="st59" xfId="12"/>
    <cellStyle name="st60" xfId="31"/>
    <cellStyle name="st61" xfId="32"/>
    <cellStyle name="st62" xfId="33"/>
    <cellStyle name="st63" xfId="34"/>
    <cellStyle name="style0" xfId="57"/>
    <cellStyle name="td" xfId="58"/>
    <cellStyle name="tr" xfId="54"/>
    <cellStyle name="xl21" xfId="59"/>
    <cellStyle name="xl22" xfId="3"/>
    <cellStyle name="xl23" xfId="9"/>
    <cellStyle name="xl24" xfId="22"/>
    <cellStyle name="xl25" xfId="27"/>
    <cellStyle name="xl26" xfId="28"/>
    <cellStyle name="xl27" xfId="35"/>
    <cellStyle name="xl28" xfId="29"/>
    <cellStyle name="xl29" xfId="39"/>
    <cellStyle name="xl30" xfId="43"/>
    <cellStyle name="xl31" xfId="47"/>
    <cellStyle name="xl32" xfId="60"/>
    <cellStyle name="xl33" xfId="14"/>
    <cellStyle name="xl34" xfId="51"/>
    <cellStyle name="xl35" xfId="15"/>
    <cellStyle name="xl36" xfId="23"/>
    <cellStyle name="xl37" xfId="36"/>
    <cellStyle name="xl38" xfId="30"/>
    <cellStyle name="xl39" xfId="10"/>
    <cellStyle name="xl40" xfId="16"/>
    <cellStyle name="xl41" xfId="24"/>
    <cellStyle name="xl42" xfId="52"/>
    <cellStyle name="xl43" xfId="61"/>
    <cellStyle name="xl44" xfId="48"/>
    <cellStyle name="xl45" xfId="17"/>
    <cellStyle name="xl46" xfId="18"/>
    <cellStyle name="xl47" xfId="45"/>
    <cellStyle name="xl48" xfId="49"/>
    <cellStyle name="xl49" xfId="53"/>
    <cellStyle name="xl50" xfId="19"/>
    <cellStyle name="xl51" xfId="25"/>
    <cellStyle name="xl52" xfId="37"/>
    <cellStyle name="xl53" xfId="62"/>
    <cellStyle name="xl54" xfId="40"/>
    <cellStyle name="xl55" xfId="44"/>
    <cellStyle name="xl56" xfId="50"/>
    <cellStyle name="xl57" xfId="46"/>
    <cellStyle name="xl58" xfId="41"/>
    <cellStyle name="xl59" xfId="38"/>
    <cellStyle name="xl60" xfId="63"/>
    <cellStyle name="xl61" xfId="42"/>
    <cellStyle name="xl62" xfId="20"/>
    <cellStyle name="xl63" xfId="11"/>
    <cellStyle name="xl64" xfId="13"/>
    <cellStyle name="xl65" xfId="5"/>
    <cellStyle name="xl66" xfId="7"/>
    <cellStyle name="xl67" xfId="1"/>
    <cellStyle name="xl68" xfId="4"/>
    <cellStyle name="xl69" xfId="6"/>
    <cellStyle name="xl70" xfId="8"/>
    <cellStyle name="xl71" xfId="64"/>
    <cellStyle name="xl72" xfId="21"/>
    <cellStyle name="xl73" xfId="26"/>
    <cellStyle name="xl74" xfId="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1"/>
  <sheetViews>
    <sheetView showGridLines="0" tabSelected="1" topLeftCell="A233" zoomScale="70" zoomScaleNormal="70" zoomScaleSheetLayoutView="70" zoomScalePageLayoutView="70" workbookViewId="0">
      <selection activeCell="X168" sqref="X168"/>
    </sheetView>
  </sheetViews>
  <sheetFormatPr defaultColWidth="8.85546875" defaultRowHeight="15"/>
  <cols>
    <col min="1" max="1" width="23.7109375" style="1" customWidth="1"/>
    <col min="2" max="2" width="13.28515625" style="1" customWidth="1"/>
    <col min="3" max="3" width="30.140625" style="1" customWidth="1"/>
    <col min="4" max="4" width="1.7109375" style="1" customWidth="1"/>
    <col min="5" max="5" width="7" style="1" customWidth="1"/>
    <col min="6" max="6" width="1.7109375" style="1" customWidth="1"/>
    <col min="7" max="7" width="5.28515625" style="1" customWidth="1"/>
    <col min="8" max="8" width="13.5703125" style="1" customWidth="1"/>
    <col min="9" max="9" width="1.28515625" style="1" customWidth="1"/>
    <col min="10" max="10" width="2" style="1" customWidth="1"/>
    <col min="11" max="11" width="49.7109375" style="1" customWidth="1"/>
    <col min="12" max="12" width="31.5703125" style="1" customWidth="1"/>
    <col min="13" max="13" width="9.42578125" style="1" customWidth="1"/>
    <col min="14" max="16" width="14.28515625" style="1" customWidth="1"/>
    <col min="17" max="17" width="15.28515625" style="1" customWidth="1"/>
    <col min="18" max="18" width="15.7109375" style="1" customWidth="1"/>
    <col min="19" max="19" width="16.140625" style="1" customWidth="1"/>
    <col min="20" max="20" width="8.85546875" style="1" customWidth="1"/>
    <col min="21" max="16384" width="8.85546875" style="1"/>
  </cols>
  <sheetData>
    <row r="1" spans="1:20" ht="50.45" customHeight="1">
      <c r="A1" s="96" t="s">
        <v>397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2"/>
    </row>
    <row r="2" spans="1:20" ht="19.350000000000001" customHeigh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2"/>
    </row>
    <row r="3" spans="1:20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 t="s">
        <v>0</v>
      </c>
      <c r="T3" s="2"/>
    </row>
    <row r="4" spans="1:20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 t="s">
        <v>1</v>
      </c>
      <c r="S4" s="6">
        <v>505307</v>
      </c>
      <c r="T4" s="2"/>
    </row>
    <row r="5" spans="1:20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" t="s">
        <v>2</v>
      </c>
      <c r="S5" s="8" t="s">
        <v>3</v>
      </c>
      <c r="T5" s="2"/>
    </row>
    <row r="6" spans="1:20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5" t="s">
        <v>4</v>
      </c>
      <c r="S6" s="8">
        <v>45200</v>
      </c>
      <c r="T6" s="2"/>
    </row>
    <row r="7" spans="1:20" ht="24.6" customHeight="1">
      <c r="A7" s="100" t="s">
        <v>5</v>
      </c>
      <c r="B7" s="101"/>
      <c r="C7" s="101"/>
      <c r="D7" s="101"/>
      <c r="E7" s="102" t="s">
        <v>6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5" t="s">
        <v>7</v>
      </c>
      <c r="S7" s="10">
        <v>994</v>
      </c>
      <c r="T7" s="2"/>
    </row>
    <row r="8" spans="1:20" ht="24" customHeight="1">
      <c r="A8" s="100" t="s">
        <v>8</v>
      </c>
      <c r="B8" s="101"/>
      <c r="C8" s="101"/>
      <c r="D8" s="101"/>
      <c r="E8" s="104" t="s">
        <v>9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5" t="s">
        <v>10</v>
      </c>
      <c r="S8" s="10">
        <v>97519000</v>
      </c>
      <c r="T8" s="2"/>
    </row>
    <row r="9" spans="1:20" ht="16.5" customHeight="1">
      <c r="A9" s="108" t="s">
        <v>11</v>
      </c>
      <c r="B9" s="109"/>
      <c r="C9" s="11" t="s">
        <v>12</v>
      </c>
      <c r="D9" s="12"/>
      <c r="E9" s="106"/>
      <c r="F9" s="107"/>
      <c r="G9" s="107"/>
      <c r="H9" s="13"/>
      <c r="I9" s="14"/>
      <c r="J9" s="14"/>
      <c r="K9" s="14"/>
      <c r="L9" s="14"/>
      <c r="M9" s="14"/>
      <c r="N9" s="14"/>
      <c r="O9" s="15"/>
      <c r="P9" s="15"/>
      <c r="Q9" s="15"/>
      <c r="R9" s="7" t="s">
        <v>13</v>
      </c>
      <c r="S9" s="16" t="s">
        <v>14</v>
      </c>
      <c r="T9" s="2"/>
    </row>
    <row r="10" spans="1:20" ht="19.899999999999999" customHeight="1">
      <c r="A10" s="17"/>
      <c r="B10" s="17"/>
      <c r="C10" s="18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"/>
    </row>
    <row r="11" spans="1:20" ht="78.2" customHeight="1">
      <c r="A11" s="110" t="s">
        <v>15</v>
      </c>
      <c r="B11" s="110" t="s">
        <v>16</v>
      </c>
      <c r="C11" s="111"/>
      <c r="D11" s="110" t="s">
        <v>17</v>
      </c>
      <c r="E11" s="111"/>
      <c r="F11" s="111"/>
      <c r="G11" s="111"/>
      <c r="H11" s="111"/>
      <c r="I11" s="111"/>
      <c r="J11" s="111"/>
      <c r="K11" s="111"/>
      <c r="L11" s="110" t="s">
        <v>18</v>
      </c>
      <c r="M11" s="110" t="s">
        <v>19</v>
      </c>
      <c r="N11" s="110" t="s">
        <v>20</v>
      </c>
      <c r="O11" s="112" t="s">
        <v>21</v>
      </c>
      <c r="P11" s="110" t="s">
        <v>22</v>
      </c>
      <c r="Q11" s="110" t="s">
        <v>23</v>
      </c>
      <c r="R11" s="111"/>
      <c r="S11" s="111"/>
      <c r="T11" s="2"/>
    </row>
    <row r="12" spans="1:20" ht="52.9" customHeight="1">
      <c r="A12" s="111"/>
      <c r="B12" s="111"/>
      <c r="C12" s="111"/>
      <c r="D12" s="110" t="s">
        <v>24</v>
      </c>
      <c r="E12" s="111"/>
      <c r="F12" s="111"/>
      <c r="G12" s="111"/>
      <c r="H12" s="111"/>
      <c r="I12" s="111"/>
      <c r="J12" s="111"/>
      <c r="K12" s="22" t="s">
        <v>25</v>
      </c>
      <c r="L12" s="111"/>
      <c r="M12" s="111"/>
      <c r="N12" s="111"/>
      <c r="O12" s="113"/>
      <c r="P12" s="111"/>
      <c r="Q12" s="22" t="s">
        <v>26</v>
      </c>
      <c r="R12" s="22" t="s">
        <v>27</v>
      </c>
      <c r="S12" s="22" t="s">
        <v>28</v>
      </c>
      <c r="T12" s="2"/>
    </row>
    <row r="13" spans="1:20" ht="15.4" customHeight="1">
      <c r="A13" s="23">
        <v>1</v>
      </c>
      <c r="B13" s="83">
        <v>2</v>
      </c>
      <c r="C13" s="84"/>
      <c r="D13" s="83">
        <v>3</v>
      </c>
      <c r="E13" s="84"/>
      <c r="F13" s="84"/>
      <c r="G13" s="84"/>
      <c r="H13" s="84"/>
      <c r="I13" s="84"/>
      <c r="J13" s="84"/>
      <c r="K13" s="23">
        <v>4</v>
      </c>
      <c r="L13" s="23">
        <v>5</v>
      </c>
      <c r="M13" s="23">
        <v>6</v>
      </c>
      <c r="N13" s="23">
        <v>7</v>
      </c>
      <c r="O13" s="23">
        <v>8</v>
      </c>
      <c r="P13" s="23">
        <v>9</v>
      </c>
      <c r="Q13" s="23">
        <v>10</v>
      </c>
      <c r="R13" s="23">
        <v>11</v>
      </c>
      <c r="S13" s="23">
        <v>12</v>
      </c>
      <c r="T13" s="2"/>
    </row>
    <row r="14" spans="1:20">
      <c r="A14" s="24"/>
      <c r="B14" s="85"/>
      <c r="C14" s="86"/>
      <c r="D14" s="87" t="s">
        <v>29</v>
      </c>
      <c r="E14" s="88"/>
      <c r="F14" s="88"/>
      <c r="G14" s="88"/>
      <c r="H14" s="88"/>
      <c r="I14" s="88"/>
      <c r="J14" s="88"/>
      <c r="K14" s="25" t="s">
        <v>30</v>
      </c>
      <c r="L14" s="25"/>
      <c r="M14" s="25" t="s">
        <v>32</v>
      </c>
      <c r="N14" s="26">
        <f t="shared" ref="N14:S14" si="0">SUM(N15+N31+N41+N56+N70+N77+N84+N99+N106+N117+N124+N165)</f>
        <v>154521.35999999999</v>
      </c>
      <c r="O14" s="26">
        <f t="shared" si="0"/>
        <v>113563.5</v>
      </c>
      <c r="P14" s="26">
        <f t="shared" si="0"/>
        <v>161967.1</v>
      </c>
      <c r="Q14" s="26">
        <f t="shared" si="0"/>
        <v>163609.1</v>
      </c>
      <c r="R14" s="26">
        <f t="shared" si="0"/>
        <v>170751.5</v>
      </c>
      <c r="S14" s="26">
        <f t="shared" si="0"/>
        <v>184561.90000000002</v>
      </c>
      <c r="T14" s="27"/>
    </row>
    <row r="15" spans="1:20">
      <c r="A15" s="24"/>
      <c r="B15" s="85"/>
      <c r="C15" s="86"/>
      <c r="D15" s="87" t="s">
        <v>33</v>
      </c>
      <c r="E15" s="88"/>
      <c r="F15" s="88"/>
      <c r="G15" s="88"/>
      <c r="H15" s="88"/>
      <c r="I15" s="88"/>
      <c r="J15" s="88"/>
      <c r="K15" s="25" t="s">
        <v>34</v>
      </c>
      <c r="L15" s="25"/>
      <c r="M15" s="25" t="s">
        <v>32</v>
      </c>
      <c r="N15" s="26">
        <f t="shared" ref="N15:S15" si="1">SUM(N16)</f>
        <v>103020.20000000001</v>
      </c>
      <c r="O15" s="26">
        <f t="shared" si="1"/>
        <v>73524.760000000009</v>
      </c>
      <c r="P15" s="26">
        <f t="shared" si="1"/>
        <v>103020.2</v>
      </c>
      <c r="Q15" s="26">
        <f t="shared" si="1"/>
        <v>112097.9</v>
      </c>
      <c r="R15" s="26">
        <f t="shared" si="1"/>
        <v>120815.3</v>
      </c>
      <c r="S15" s="26">
        <f t="shared" si="1"/>
        <v>133473.60000000001</v>
      </c>
      <c r="T15" s="27"/>
    </row>
    <row r="16" spans="1:20">
      <c r="A16" s="54"/>
      <c r="B16" s="92"/>
      <c r="C16" s="93"/>
      <c r="D16" s="89" t="s">
        <v>36</v>
      </c>
      <c r="E16" s="90"/>
      <c r="F16" s="90"/>
      <c r="G16" s="90"/>
      <c r="H16" s="90"/>
      <c r="I16" s="90"/>
      <c r="J16" s="91"/>
      <c r="K16" s="38" t="s">
        <v>37</v>
      </c>
      <c r="L16" s="38"/>
      <c r="M16" s="38" t="s">
        <v>32</v>
      </c>
      <c r="N16" s="40">
        <f t="shared" ref="N16:S16" si="2">SUM(N17:N30)</f>
        <v>103020.20000000001</v>
      </c>
      <c r="O16" s="40">
        <f t="shared" si="2"/>
        <v>73524.760000000009</v>
      </c>
      <c r="P16" s="40">
        <f t="shared" si="2"/>
        <v>103020.2</v>
      </c>
      <c r="Q16" s="40">
        <f t="shared" si="2"/>
        <v>112097.9</v>
      </c>
      <c r="R16" s="40">
        <f t="shared" si="2"/>
        <v>120815.3</v>
      </c>
      <c r="S16" s="40">
        <f t="shared" si="2"/>
        <v>133473.60000000001</v>
      </c>
      <c r="T16" s="27"/>
    </row>
    <row r="17" spans="1:20" ht="12.75" customHeight="1">
      <c r="A17" s="49"/>
      <c r="B17" s="94"/>
      <c r="C17" s="95"/>
      <c r="D17" s="75" t="s">
        <v>38</v>
      </c>
      <c r="E17" s="76"/>
      <c r="F17" s="76"/>
      <c r="G17" s="76"/>
      <c r="H17" s="76"/>
      <c r="I17" s="76"/>
      <c r="J17" s="76"/>
      <c r="K17" s="73" t="s">
        <v>39</v>
      </c>
      <c r="L17" s="69" t="s">
        <v>35</v>
      </c>
      <c r="M17" s="69" t="s">
        <v>32</v>
      </c>
      <c r="N17" s="71">
        <v>89416.6</v>
      </c>
      <c r="O17" s="71">
        <v>62748.39</v>
      </c>
      <c r="P17" s="71">
        <v>91775.8</v>
      </c>
      <c r="Q17" s="71">
        <v>99852</v>
      </c>
      <c r="R17" s="71">
        <v>107620.5</v>
      </c>
      <c r="S17" s="71">
        <v>118899.1</v>
      </c>
      <c r="T17" s="2"/>
    </row>
    <row r="18" spans="1:20" ht="79.349999999999994" customHeight="1">
      <c r="A18" s="55" t="s">
        <v>40</v>
      </c>
      <c r="B18" s="79" t="s">
        <v>39</v>
      </c>
      <c r="C18" s="80"/>
      <c r="D18" s="76"/>
      <c r="E18" s="76"/>
      <c r="F18" s="76"/>
      <c r="G18" s="76"/>
      <c r="H18" s="76"/>
      <c r="I18" s="76"/>
      <c r="J18" s="76"/>
      <c r="K18" s="74"/>
      <c r="L18" s="70"/>
      <c r="M18" s="70"/>
      <c r="N18" s="72"/>
      <c r="O18" s="72"/>
      <c r="P18" s="72"/>
      <c r="Q18" s="72"/>
      <c r="R18" s="72"/>
      <c r="S18" s="72"/>
      <c r="T18" s="2"/>
    </row>
    <row r="19" spans="1:20" ht="12.75" customHeight="1">
      <c r="A19" s="49"/>
      <c r="B19" s="77"/>
      <c r="C19" s="78"/>
      <c r="D19" s="75" t="s">
        <v>41</v>
      </c>
      <c r="E19" s="76"/>
      <c r="F19" s="76"/>
      <c r="G19" s="76"/>
      <c r="H19" s="76"/>
      <c r="I19" s="76"/>
      <c r="J19" s="76"/>
      <c r="K19" s="73" t="s">
        <v>42</v>
      </c>
      <c r="L19" s="69" t="s">
        <v>35</v>
      </c>
      <c r="M19" s="69" t="s">
        <v>32</v>
      </c>
      <c r="N19" s="71">
        <v>70.5</v>
      </c>
      <c r="O19" s="71">
        <v>141.72999999999999</v>
      </c>
      <c r="P19" s="71">
        <v>189</v>
      </c>
      <c r="Q19" s="71">
        <v>205.6</v>
      </c>
      <c r="R19" s="71">
        <v>221.6</v>
      </c>
      <c r="S19" s="71">
        <v>244.8</v>
      </c>
      <c r="T19" s="2"/>
    </row>
    <row r="20" spans="1:20" ht="118.9" customHeight="1">
      <c r="A20" s="55" t="s">
        <v>43</v>
      </c>
      <c r="B20" s="79" t="s">
        <v>42</v>
      </c>
      <c r="C20" s="80"/>
      <c r="D20" s="76"/>
      <c r="E20" s="76"/>
      <c r="F20" s="76"/>
      <c r="G20" s="76"/>
      <c r="H20" s="76"/>
      <c r="I20" s="76"/>
      <c r="J20" s="76"/>
      <c r="K20" s="74"/>
      <c r="L20" s="70"/>
      <c r="M20" s="70"/>
      <c r="N20" s="72"/>
      <c r="O20" s="72"/>
      <c r="P20" s="72"/>
      <c r="Q20" s="72"/>
      <c r="R20" s="72"/>
      <c r="S20" s="72"/>
      <c r="T20" s="2"/>
    </row>
    <row r="21" spans="1:20" ht="12.75" customHeight="1">
      <c r="A21" s="49"/>
      <c r="B21" s="77"/>
      <c r="C21" s="78"/>
      <c r="D21" s="75" t="s">
        <v>44</v>
      </c>
      <c r="E21" s="76"/>
      <c r="F21" s="76"/>
      <c r="G21" s="76"/>
      <c r="H21" s="76"/>
      <c r="I21" s="76"/>
      <c r="J21" s="76"/>
      <c r="K21" s="73" t="s">
        <v>45</v>
      </c>
      <c r="L21" s="69" t="s">
        <v>35</v>
      </c>
      <c r="M21" s="69" t="s">
        <v>32</v>
      </c>
      <c r="N21" s="71">
        <v>1320</v>
      </c>
      <c r="O21" s="71">
        <v>592.12</v>
      </c>
      <c r="P21" s="71">
        <v>789.5</v>
      </c>
      <c r="Q21" s="71">
        <v>859</v>
      </c>
      <c r="R21" s="71">
        <v>925.8</v>
      </c>
      <c r="S21" s="71">
        <v>1022.8</v>
      </c>
      <c r="T21" s="2"/>
    </row>
    <row r="22" spans="1:20" ht="52.9" customHeight="1">
      <c r="A22" s="55" t="s">
        <v>46</v>
      </c>
      <c r="B22" s="79" t="s">
        <v>45</v>
      </c>
      <c r="C22" s="80"/>
      <c r="D22" s="76"/>
      <c r="E22" s="76"/>
      <c r="F22" s="76"/>
      <c r="G22" s="76"/>
      <c r="H22" s="76"/>
      <c r="I22" s="76"/>
      <c r="J22" s="76"/>
      <c r="K22" s="74"/>
      <c r="L22" s="70"/>
      <c r="M22" s="70"/>
      <c r="N22" s="72"/>
      <c r="O22" s="72"/>
      <c r="P22" s="72"/>
      <c r="Q22" s="72"/>
      <c r="R22" s="72"/>
      <c r="S22" s="72"/>
      <c r="T22" s="2"/>
    </row>
    <row r="23" spans="1:20" ht="12.75" customHeight="1">
      <c r="A23" s="49"/>
      <c r="B23" s="77"/>
      <c r="C23" s="78"/>
      <c r="D23" s="75" t="s">
        <v>47</v>
      </c>
      <c r="E23" s="76"/>
      <c r="F23" s="76"/>
      <c r="G23" s="76"/>
      <c r="H23" s="76"/>
      <c r="I23" s="76"/>
      <c r="J23" s="76"/>
      <c r="K23" s="73" t="s">
        <v>48</v>
      </c>
      <c r="L23" s="69" t="s">
        <v>35</v>
      </c>
      <c r="M23" s="69" t="s">
        <v>32</v>
      </c>
      <c r="N23" s="71">
        <v>0</v>
      </c>
      <c r="O23" s="71">
        <v>31.69</v>
      </c>
      <c r="P23" s="71">
        <v>42.2</v>
      </c>
      <c r="Q23" s="71">
        <v>45.9</v>
      </c>
      <c r="R23" s="71">
        <v>49.5</v>
      </c>
      <c r="S23" s="71">
        <v>54.7</v>
      </c>
      <c r="T23" s="2"/>
    </row>
    <row r="24" spans="1:20" ht="105.75" customHeight="1">
      <c r="A24" s="55" t="s">
        <v>49</v>
      </c>
      <c r="B24" s="79" t="s">
        <v>48</v>
      </c>
      <c r="C24" s="80"/>
      <c r="D24" s="76"/>
      <c r="E24" s="76"/>
      <c r="F24" s="76"/>
      <c r="G24" s="76"/>
      <c r="H24" s="76"/>
      <c r="I24" s="76"/>
      <c r="J24" s="76"/>
      <c r="K24" s="74"/>
      <c r="L24" s="70"/>
      <c r="M24" s="70"/>
      <c r="N24" s="72"/>
      <c r="O24" s="72"/>
      <c r="P24" s="72"/>
      <c r="Q24" s="72"/>
      <c r="R24" s="72"/>
      <c r="S24" s="72"/>
      <c r="T24" s="2"/>
    </row>
    <row r="25" spans="1:20" ht="12.75" customHeight="1">
      <c r="A25" s="49"/>
      <c r="B25" s="77"/>
      <c r="C25" s="78"/>
      <c r="D25" s="75" t="s">
        <v>50</v>
      </c>
      <c r="E25" s="76"/>
      <c r="F25" s="76"/>
      <c r="G25" s="76"/>
      <c r="H25" s="76"/>
      <c r="I25" s="76"/>
      <c r="J25" s="76"/>
      <c r="K25" s="73" t="s">
        <v>51</v>
      </c>
      <c r="L25" s="69" t="s">
        <v>35</v>
      </c>
      <c r="M25" s="69" t="s">
        <v>32</v>
      </c>
      <c r="N25" s="71">
        <v>2368.3000000000002</v>
      </c>
      <c r="O25" s="71">
        <v>157.38999999999999</v>
      </c>
      <c r="P25" s="71">
        <v>209.8</v>
      </c>
      <c r="Q25" s="71">
        <v>228.3</v>
      </c>
      <c r="R25" s="71">
        <v>246.1</v>
      </c>
      <c r="S25" s="71">
        <v>271.89999999999998</v>
      </c>
      <c r="T25" s="2"/>
    </row>
    <row r="26" spans="1:20" ht="105.75" customHeight="1">
      <c r="A26" s="55" t="s">
        <v>52</v>
      </c>
      <c r="B26" s="79" t="s">
        <v>53</v>
      </c>
      <c r="C26" s="80"/>
      <c r="D26" s="76"/>
      <c r="E26" s="76"/>
      <c r="F26" s="76"/>
      <c r="G26" s="76"/>
      <c r="H26" s="76"/>
      <c r="I26" s="76"/>
      <c r="J26" s="76"/>
      <c r="K26" s="74"/>
      <c r="L26" s="70"/>
      <c r="M26" s="70"/>
      <c r="N26" s="72"/>
      <c r="O26" s="72"/>
      <c r="P26" s="72"/>
      <c r="Q26" s="72"/>
      <c r="R26" s="72"/>
      <c r="S26" s="72"/>
      <c r="T26" s="2"/>
    </row>
    <row r="27" spans="1:20" ht="12.75" customHeight="1">
      <c r="A27" s="49"/>
      <c r="B27" s="77"/>
      <c r="C27" s="78"/>
      <c r="D27" s="75" t="s">
        <v>54</v>
      </c>
      <c r="E27" s="76"/>
      <c r="F27" s="76"/>
      <c r="G27" s="76"/>
      <c r="H27" s="76"/>
      <c r="I27" s="76"/>
      <c r="J27" s="76"/>
      <c r="K27" s="73" t="s">
        <v>55</v>
      </c>
      <c r="L27" s="69" t="s">
        <v>35</v>
      </c>
      <c r="M27" s="69" t="s">
        <v>32</v>
      </c>
      <c r="N27" s="71">
        <v>459.3</v>
      </c>
      <c r="O27" s="71">
        <v>467.89</v>
      </c>
      <c r="P27" s="71">
        <v>628.4</v>
      </c>
      <c r="Q27" s="71">
        <v>683.7</v>
      </c>
      <c r="R27" s="71">
        <v>736.9</v>
      </c>
      <c r="S27" s="71">
        <v>814.1</v>
      </c>
      <c r="T27" s="2"/>
    </row>
    <row r="28" spans="1:20" ht="92.65" customHeight="1">
      <c r="A28" s="55" t="s">
        <v>56</v>
      </c>
      <c r="B28" s="79" t="s">
        <v>57</v>
      </c>
      <c r="C28" s="80"/>
      <c r="D28" s="76"/>
      <c r="E28" s="76"/>
      <c r="F28" s="76"/>
      <c r="G28" s="76"/>
      <c r="H28" s="76"/>
      <c r="I28" s="76"/>
      <c r="J28" s="76"/>
      <c r="K28" s="74"/>
      <c r="L28" s="70"/>
      <c r="M28" s="70"/>
      <c r="N28" s="72"/>
      <c r="O28" s="72"/>
      <c r="P28" s="72"/>
      <c r="Q28" s="72"/>
      <c r="R28" s="72"/>
      <c r="S28" s="72"/>
      <c r="T28" s="2"/>
    </row>
    <row r="29" spans="1:20" ht="12.75" customHeight="1">
      <c r="A29" s="49"/>
      <c r="B29" s="77"/>
      <c r="C29" s="78"/>
      <c r="D29" s="75" t="s">
        <v>58</v>
      </c>
      <c r="E29" s="76"/>
      <c r="F29" s="76"/>
      <c r="G29" s="76"/>
      <c r="H29" s="76"/>
      <c r="I29" s="76"/>
      <c r="J29" s="76"/>
      <c r="K29" s="73" t="s">
        <v>59</v>
      </c>
      <c r="L29" s="69" t="s">
        <v>35</v>
      </c>
      <c r="M29" s="69" t="s">
        <v>32</v>
      </c>
      <c r="N29" s="71">
        <v>9385.5</v>
      </c>
      <c r="O29" s="71">
        <v>9385.5499999999993</v>
      </c>
      <c r="P29" s="71">
        <v>9385.5</v>
      </c>
      <c r="Q29" s="71">
        <v>10223.4</v>
      </c>
      <c r="R29" s="71">
        <v>11014.9</v>
      </c>
      <c r="S29" s="71">
        <v>12166.2</v>
      </c>
      <c r="T29" s="2"/>
    </row>
    <row r="30" spans="1:20" ht="52.9" customHeight="1">
      <c r="A30" s="55" t="s">
        <v>60</v>
      </c>
      <c r="B30" s="79" t="s">
        <v>61</v>
      </c>
      <c r="C30" s="80"/>
      <c r="D30" s="76"/>
      <c r="E30" s="76"/>
      <c r="F30" s="76"/>
      <c r="G30" s="76"/>
      <c r="H30" s="76"/>
      <c r="I30" s="76"/>
      <c r="J30" s="76"/>
      <c r="K30" s="74"/>
      <c r="L30" s="70"/>
      <c r="M30" s="70"/>
      <c r="N30" s="72"/>
      <c r="O30" s="72"/>
      <c r="P30" s="72"/>
      <c r="Q30" s="72"/>
      <c r="R30" s="72"/>
      <c r="S30" s="72"/>
      <c r="T30" s="2"/>
    </row>
    <row r="31" spans="1:20" ht="38.25">
      <c r="A31" s="55"/>
      <c r="B31" s="79"/>
      <c r="C31" s="80"/>
      <c r="D31" s="81" t="s">
        <v>62</v>
      </c>
      <c r="E31" s="82"/>
      <c r="F31" s="82"/>
      <c r="G31" s="82"/>
      <c r="H31" s="82"/>
      <c r="I31" s="82"/>
      <c r="J31" s="82"/>
      <c r="K31" s="41" t="s">
        <v>63</v>
      </c>
      <c r="L31" s="42"/>
      <c r="M31" s="42" t="s">
        <v>32</v>
      </c>
      <c r="N31" s="43">
        <f>SUM(N32)</f>
        <v>12346.2</v>
      </c>
      <c r="O31" s="43">
        <f t="shared" ref="O31:S31" si="3">SUM(O32)</f>
        <v>10396.700000000001</v>
      </c>
      <c r="P31" s="43">
        <f t="shared" si="3"/>
        <v>12346.2</v>
      </c>
      <c r="Q31" s="43">
        <f t="shared" si="3"/>
        <v>14641.400000000001</v>
      </c>
      <c r="R31" s="43">
        <f t="shared" si="3"/>
        <v>15024.1</v>
      </c>
      <c r="S31" s="43">
        <f t="shared" si="3"/>
        <v>15410.2</v>
      </c>
      <c r="T31" s="27"/>
    </row>
    <row r="32" spans="1:20">
      <c r="A32" s="55"/>
      <c r="B32" s="79"/>
      <c r="C32" s="80"/>
      <c r="D32" s="81" t="s">
        <v>64</v>
      </c>
      <c r="E32" s="82"/>
      <c r="F32" s="82"/>
      <c r="G32" s="82"/>
      <c r="H32" s="82"/>
      <c r="I32" s="82"/>
      <c r="J32" s="82"/>
      <c r="K32" s="41" t="s">
        <v>65</v>
      </c>
      <c r="L32" s="42"/>
      <c r="M32" s="42" t="s">
        <v>32</v>
      </c>
      <c r="N32" s="43">
        <f>SUM(N33:N40)</f>
        <v>12346.2</v>
      </c>
      <c r="O32" s="43">
        <f t="shared" ref="O32:S32" si="4">SUM(O33:O40)</f>
        <v>10396.700000000001</v>
      </c>
      <c r="P32" s="43">
        <f t="shared" si="4"/>
        <v>12346.2</v>
      </c>
      <c r="Q32" s="43">
        <f t="shared" si="4"/>
        <v>14641.400000000001</v>
      </c>
      <c r="R32" s="43">
        <f t="shared" si="4"/>
        <v>15024.1</v>
      </c>
      <c r="S32" s="43">
        <f t="shared" si="4"/>
        <v>15410.2</v>
      </c>
      <c r="T32" s="27"/>
    </row>
    <row r="33" spans="1:20" ht="12.75" customHeight="1">
      <c r="A33" s="49"/>
      <c r="B33" s="77"/>
      <c r="C33" s="78"/>
      <c r="D33" s="75" t="s">
        <v>66</v>
      </c>
      <c r="E33" s="76"/>
      <c r="F33" s="76"/>
      <c r="G33" s="76"/>
      <c r="H33" s="76"/>
      <c r="I33" s="76"/>
      <c r="J33" s="76"/>
      <c r="K33" s="73" t="s">
        <v>67</v>
      </c>
      <c r="L33" s="69" t="s">
        <v>35</v>
      </c>
      <c r="M33" s="69" t="s">
        <v>32</v>
      </c>
      <c r="N33" s="71">
        <v>5154.5</v>
      </c>
      <c r="O33" s="71">
        <v>5325.57</v>
      </c>
      <c r="P33" s="71">
        <v>5154.5</v>
      </c>
      <c r="Q33" s="71">
        <v>6112.7</v>
      </c>
      <c r="R33" s="71">
        <v>6272.8</v>
      </c>
      <c r="S33" s="71">
        <v>6434</v>
      </c>
      <c r="T33" s="2"/>
    </row>
    <row r="34" spans="1:20" ht="132.19999999999999" customHeight="1">
      <c r="A34" s="55" t="s">
        <v>68</v>
      </c>
      <c r="B34" s="79" t="s">
        <v>67</v>
      </c>
      <c r="C34" s="80"/>
      <c r="D34" s="76"/>
      <c r="E34" s="76"/>
      <c r="F34" s="76"/>
      <c r="G34" s="76"/>
      <c r="H34" s="76"/>
      <c r="I34" s="76"/>
      <c r="J34" s="76"/>
      <c r="K34" s="74"/>
      <c r="L34" s="70"/>
      <c r="M34" s="70"/>
      <c r="N34" s="72"/>
      <c r="O34" s="72"/>
      <c r="P34" s="72"/>
      <c r="Q34" s="72"/>
      <c r="R34" s="72"/>
      <c r="S34" s="72"/>
      <c r="T34" s="2"/>
    </row>
    <row r="35" spans="1:20" ht="12.75" customHeight="1">
      <c r="A35" s="49"/>
      <c r="B35" s="77"/>
      <c r="C35" s="78"/>
      <c r="D35" s="75" t="s">
        <v>69</v>
      </c>
      <c r="E35" s="76"/>
      <c r="F35" s="76"/>
      <c r="G35" s="76"/>
      <c r="H35" s="76"/>
      <c r="I35" s="76"/>
      <c r="J35" s="76"/>
      <c r="K35" s="73" t="s">
        <v>70</v>
      </c>
      <c r="L35" s="69" t="s">
        <v>35</v>
      </c>
      <c r="M35" s="69" t="s">
        <v>32</v>
      </c>
      <c r="N35" s="71">
        <v>37.6</v>
      </c>
      <c r="O35" s="71">
        <v>28.7</v>
      </c>
      <c r="P35" s="71">
        <v>37.6</v>
      </c>
      <c r="Q35" s="71">
        <v>44.6</v>
      </c>
      <c r="R35" s="71">
        <v>45.8</v>
      </c>
      <c r="S35" s="71">
        <v>47</v>
      </c>
      <c r="T35" s="2"/>
    </row>
    <row r="36" spans="1:20" ht="145.35" customHeight="1">
      <c r="A36" s="55" t="s">
        <v>71</v>
      </c>
      <c r="B36" s="79" t="s">
        <v>70</v>
      </c>
      <c r="C36" s="80"/>
      <c r="D36" s="76"/>
      <c r="E36" s="76"/>
      <c r="F36" s="76"/>
      <c r="G36" s="76"/>
      <c r="H36" s="76"/>
      <c r="I36" s="76"/>
      <c r="J36" s="76"/>
      <c r="K36" s="74"/>
      <c r="L36" s="70"/>
      <c r="M36" s="70"/>
      <c r="N36" s="72"/>
      <c r="O36" s="72"/>
      <c r="P36" s="72"/>
      <c r="Q36" s="72"/>
      <c r="R36" s="72"/>
      <c r="S36" s="72"/>
      <c r="T36" s="2"/>
    </row>
    <row r="37" spans="1:20" ht="12.75" customHeight="1">
      <c r="A37" s="49"/>
      <c r="B37" s="77"/>
      <c r="C37" s="78"/>
      <c r="D37" s="75" t="s">
        <v>72</v>
      </c>
      <c r="E37" s="76"/>
      <c r="F37" s="76"/>
      <c r="G37" s="76"/>
      <c r="H37" s="76"/>
      <c r="I37" s="76"/>
      <c r="J37" s="76"/>
      <c r="K37" s="73" t="s">
        <v>73</v>
      </c>
      <c r="L37" s="69" t="s">
        <v>35</v>
      </c>
      <c r="M37" s="69" t="s">
        <v>32</v>
      </c>
      <c r="N37" s="71">
        <v>7154.1</v>
      </c>
      <c r="O37" s="71">
        <v>5667.27</v>
      </c>
      <c r="P37" s="71">
        <v>7154.1</v>
      </c>
      <c r="Q37" s="71">
        <v>8484.1</v>
      </c>
      <c r="R37" s="71">
        <v>8705.5</v>
      </c>
      <c r="S37" s="71">
        <v>8929.2000000000007</v>
      </c>
      <c r="T37" s="2"/>
    </row>
    <row r="38" spans="1:20" ht="132.19999999999999" customHeight="1">
      <c r="A38" s="55" t="s">
        <v>74</v>
      </c>
      <c r="B38" s="79" t="s">
        <v>73</v>
      </c>
      <c r="C38" s="80"/>
      <c r="D38" s="76"/>
      <c r="E38" s="76"/>
      <c r="F38" s="76"/>
      <c r="G38" s="76"/>
      <c r="H38" s="76"/>
      <c r="I38" s="76"/>
      <c r="J38" s="76"/>
      <c r="K38" s="74"/>
      <c r="L38" s="70"/>
      <c r="M38" s="70"/>
      <c r="N38" s="72"/>
      <c r="O38" s="72"/>
      <c r="P38" s="72"/>
      <c r="Q38" s="72"/>
      <c r="R38" s="72"/>
      <c r="S38" s="72"/>
      <c r="T38" s="2"/>
    </row>
    <row r="39" spans="1:20" ht="12.75" customHeight="1">
      <c r="A39" s="49"/>
      <c r="B39" s="77"/>
      <c r="C39" s="78"/>
      <c r="D39" s="75" t="s">
        <v>75</v>
      </c>
      <c r="E39" s="76"/>
      <c r="F39" s="76"/>
      <c r="G39" s="76"/>
      <c r="H39" s="76"/>
      <c r="I39" s="76"/>
      <c r="J39" s="76"/>
      <c r="K39" s="73" t="s">
        <v>76</v>
      </c>
      <c r="L39" s="69" t="s">
        <v>35</v>
      </c>
      <c r="M39" s="69" t="s">
        <v>32</v>
      </c>
      <c r="N39" s="71">
        <v>0</v>
      </c>
      <c r="O39" s="71">
        <v>-624.84</v>
      </c>
      <c r="P39" s="71">
        <v>0</v>
      </c>
      <c r="Q39" s="71">
        <v>0</v>
      </c>
      <c r="R39" s="71">
        <v>0</v>
      </c>
      <c r="S39" s="71">
        <v>0</v>
      </c>
      <c r="T39" s="2"/>
    </row>
    <row r="40" spans="1:20" ht="132.19999999999999" customHeight="1">
      <c r="A40" s="55" t="s">
        <v>77</v>
      </c>
      <c r="B40" s="79" t="s">
        <v>76</v>
      </c>
      <c r="C40" s="80"/>
      <c r="D40" s="76"/>
      <c r="E40" s="76"/>
      <c r="F40" s="76"/>
      <c r="G40" s="76"/>
      <c r="H40" s="76"/>
      <c r="I40" s="76"/>
      <c r="J40" s="76"/>
      <c r="K40" s="74"/>
      <c r="L40" s="70"/>
      <c r="M40" s="70"/>
      <c r="N40" s="72"/>
      <c r="O40" s="72"/>
      <c r="P40" s="72"/>
      <c r="Q40" s="72"/>
      <c r="R40" s="72"/>
      <c r="S40" s="72"/>
      <c r="T40" s="2"/>
    </row>
    <row r="41" spans="1:20">
      <c r="A41" s="55"/>
      <c r="B41" s="79"/>
      <c r="C41" s="80"/>
      <c r="D41" s="81" t="s">
        <v>78</v>
      </c>
      <c r="E41" s="82"/>
      <c r="F41" s="82"/>
      <c r="G41" s="82"/>
      <c r="H41" s="82"/>
      <c r="I41" s="82"/>
      <c r="J41" s="82"/>
      <c r="K41" s="41" t="s">
        <v>79</v>
      </c>
      <c r="L41" s="42"/>
      <c r="M41" s="42" t="s">
        <v>32</v>
      </c>
      <c r="N41" s="43">
        <f>SUM(N42+N47+N50+N53)</f>
        <v>6604.9</v>
      </c>
      <c r="O41" s="43">
        <f t="shared" ref="O41:S41" si="5">SUM(O42+O47+O50+O53)</f>
        <v>7088.2300000000005</v>
      </c>
      <c r="P41" s="43">
        <f t="shared" si="5"/>
        <v>8423</v>
      </c>
      <c r="Q41" s="43">
        <f t="shared" si="5"/>
        <v>8955</v>
      </c>
      <c r="R41" s="43">
        <f t="shared" si="5"/>
        <v>9210</v>
      </c>
      <c r="S41" s="43">
        <f t="shared" si="5"/>
        <v>9497</v>
      </c>
      <c r="T41" s="27"/>
    </row>
    <row r="42" spans="1:20">
      <c r="A42" s="55"/>
      <c r="B42" s="79"/>
      <c r="C42" s="80"/>
      <c r="D42" s="81" t="s">
        <v>80</v>
      </c>
      <c r="E42" s="82"/>
      <c r="F42" s="82"/>
      <c r="G42" s="82"/>
      <c r="H42" s="82"/>
      <c r="I42" s="82"/>
      <c r="J42" s="82"/>
      <c r="K42" s="41" t="s">
        <v>81</v>
      </c>
      <c r="L42" s="42"/>
      <c r="M42" s="42" t="s">
        <v>32</v>
      </c>
      <c r="N42" s="43">
        <f>SUM(N43:N46)</f>
        <v>4358.8999999999996</v>
      </c>
      <c r="O42" s="43">
        <f t="shared" ref="O42:S42" si="6">SUM(O43:O46)</f>
        <v>5452.3600000000006</v>
      </c>
      <c r="P42" s="43">
        <f t="shared" si="6"/>
        <v>6375</v>
      </c>
      <c r="Q42" s="43">
        <f t="shared" si="6"/>
        <v>6695</v>
      </c>
      <c r="R42" s="43">
        <f t="shared" si="6"/>
        <v>6930</v>
      </c>
      <c r="S42" s="43">
        <f t="shared" si="6"/>
        <v>7190</v>
      </c>
      <c r="T42" s="27"/>
    </row>
    <row r="43" spans="1:20" ht="12.75" customHeight="1">
      <c r="A43" s="49"/>
      <c r="B43" s="77"/>
      <c r="C43" s="78"/>
      <c r="D43" s="75" t="s">
        <v>82</v>
      </c>
      <c r="E43" s="76"/>
      <c r="F43" s="76"/>
      <c r="G43" s="76"/>
      <c r="H43" s="76"/>
      <c r="I43" s="76"/>
      <c r="J43" s="76"/>
      <c r="K43" s="73" t="s">
        <v>83</v>
      </c>
      <c r="L43" s="69" t="s">
        <v>35</v>
      </c>
      <c r="M43" s="69" t="s">
        <v>32</v>
      </c>
      <c r="N43" s="71">
        <v>2339.1</v>
      </c>
      <c r="O43" s="71">
        <v>3583.32</v>
      </c>
      <c r="P43" s="71">
        <v>4091</v>
      </c>
      <c r="Q43" s="71">
        <v>4296.8</v>
      </c>
      <c r="R43" s="71">
        <v>4447.6000000000004</v>
      </c>
      <c r="S43" s="71">
        <v>4614.3999999999996</v>
      </c>
      <c r="T43" s="2"/>
    </row>
    <row r="44" spans="1:20" ht="39.75" customHeight="1">
      <c r="A44" s="55" t="s">
        <v>84</v>
      </c>
      <c r="B44" s="79" t="s">
        <v>83</v>
      </c>
      <c r="C44" s="80"/>
      <c r="D44" s="76"/>
      <c r="E44" s="76"/>
      <c r="F44" s="76"/>
      <c r="G44" s="76"/>
      <c r="H44" s="76"/>
      <c r="I44" s="76"/>
      <c r="J44" s="76"/>
      <c r="K44" s="74"/>
      <c r="L44" s="70"/>
      <c r="M44" s="70"/>
      <c r="N44" s="72"/>
      <c r="O44" s="72"/>
      <c r="P44" s="72"/>
      <c r="Q44" s="72"/>
      <c r="R44" s="72"/>
      <c r="S44" s="72"/>
      <c r="T44" s="2"/>
    </row>
    <row r="45" spans="1:20" ht="12.75" customHeight="1">
      <c r="A45" s="49"/>
      <c r="B45" s="77"/>
      <c r="C45" s="78"/>
      <c r="D45" s="75" t="s">
        <v>85</v>
      </c>
      <c r="E45" s="76"/>
      <c r="F45" s="76"/>
      <c r="G45" s="76"/>
      <c r="H45" s="76"/>
      <c r="I45" s="76"/>
      <c r="J45" s="76"/>
      <c r="K45" s="73" t="s">
        <v>86</v>
      </c>
      <c r="L45" s="69" t="s">
        <v>35</v>
      </c>
      <c r="M45" s="69" t="s">
        <v>32</v>
      </c>
      <c r="N45" s="71">
        <v>2019.8</v>
      </c>
      <c r="O45" s="71">
        <v>1869.04</v>
      </c>
      <c r="P45" s="71">
        <v>2284</v>
      </c>
      <c r="Q45" s="71">
        <v>2398.1999999999998</v>
      </c>
      <c r="R45" s="71">
        <v>2482.4</v>
      </c>
      <c r="S45" s="71">
        <v>2575.6</v>
      </c>
      <c r="T45" s="2"/>
    </row>
    <row r="46" spans="1:20" ht="79.349999999999994" customHeight="1">
      <c r="A46" s="55" t="s">
        <v>87</v>
      </c>
      <c r="B46" s="79" t="s">
        <v>86</v>
      </c>
      <c r="C46" s="80"/>
      <c r="D46" s="76"/>
      <c r="E46" s="76"/>
      <c r="F46" s="76"/>
      <c r="G46" s="76"/>
      <c r="H46" s="76"/>
      <c r="I46" s="76"/>
      <c r="J46" s="76"/>
      <c r="K46" s="74"/>
      <c r="L46" s="70"/>
      <c r="M46" s="70"/>
      <c r="N46" s="72"/>
      <c r="O46" s="72"/>
      <c r="P46" s="72"/>
      <c r="Q46" s="72"/>
      <c r="R46" s="72"/>
      <c r="S46" s="72"/>
      <c r="T46" s="2"/>
    </row>
    <row r="47" spans="1:20">
      <c r="A47" s="55"/>
      <c r="B47" s="79"/>
      <c r="C47" s="80"/>
      <c r="D47" s="81" t="s">
        <v>88</v>
      </c>
      <c r="E47" s="82"/>
      <c r="F47" s="82"/>
      <c r="G47" s="82"/>
      <c r="H47" s="82"/>
      <c r="I47" s="82"/>
      <c r="J47" s="82"/>
      <c r="K47" s="41" t="s">
        <v>89</v>
      </c>
      <c r="L47" s="42"/>
      <c r="M47" s="42" t="s">
        <v>32</v>
      </c>
      <c r="N47" s="43">
        <f>SUM(N48:N49)</f>
        <v>0</v>
      </c>
      <c r="O47" s="43">
        <f t="shared" ref="O47:S47" si="7">SUM(O48:O49)</f>
        <v>-146.9</v>
      </c>
      <c r="P47" s="43">
        <f t="shared" si="7"/>
        <v>0</v>
      </c>
      <c r="Q47" s="43">
        <f t="shared" si="7"/>
        <v>0</v>
      </c>
      <c r="R47" s="43">
        <f t="shared" si="7"/>
        <v>0</v>
      </c>
      <c r="S47" s="43">
        <f t="shared" si="7"/>
        <v>0</v>
      </c>
      <c r="T47" s="27"/>
    </row>
    <row r="48" spans="1:20" ht="12.75" customHeight="1">
      <c r="A48" s="49"/>
      <c r="B48" s="77"/>
      <c r="C48" s="78"/>
      <c r="D48" s="75" t="s">
        <v>90</v>
      </c>
      <c r="E48" s="76"/>
      <c r="F48" s="76"/>
      <c r="G48" s="76"/>
      <c r="H48" s="76"/>
      <c r="I48" s="76"/>
      <c r="J48" s="76"/>
      <c r="K48" s="73" t="s">
        <v>91</v>
      </c>
      <c r="L48" s="69" t="s">
        <v>35</v>
      </c>
      <c r="M48" s="69" t="s">
        <v>32</v>
      </c>
      <c r="N48" s="71">
        <v>0</v>
      </c>
      <c r="O48" s="71">
        <v>-146.9</v>
      </c>
      <c r="P48" s="71">
        <v>0</v>
      </c>
      <c r="Q48" s="71">
        <v>0</v>
      </c>
      <c r="R48" s="71">
        <v>0</v>
      </c>
      <c r="S48" s="71">
        <v>0</v>
      </c>
      <c r="T48" s="2"/>
    </row>
    <row r="49" spans="1:20" ht="26.65" customHeight="1">
      <c r="A49" s="55" t="s">
        <v>92</v>
      </c>
      <c r="B49" s="79" t="s">
        <v>91</v>
      </c>
      <c r="C49" s="80"/>
      <c r="D49" s="76"/>
      <c r="E49" s="76"/>
      <c r="F49" s="76"/>
      <c r="G49" s="76"/>
      <c r="H49" s="76"/>
      <c r="I49" s="76"/>
      <c r="J49" s="76"/>
      <c r="K49" s="74"/>
      <c r="L49" s="70"/>
      <c r="M49" s="70"/>
      <c r="N49" s="72"/>
      <c r="O49" s="72"/>
      <c r="P49" s="72"/>
      <c r="Q49" s="72"/>
      <c r="R49" s="72"/>
      <c r="S49" s="72"/>
      <c r="T49" s="2"/>
    </row>
    <row r="50" spans="1:20">
      <c r="A50" s="55"/>
      <c r="B50" s="79"/>
      <c r="C50" s="80"/>
      <c r="D50" s="81" t="s">
        <v>93</v>
      </c>
      <c r="E50" s="82"/>
      <c r="F50" s="82"/>
      <c r="G50" s="82"/>
      <c r="H50" s="82"/>
      <c r="I50" s="82"/>
      <c r="J50" s="82"/>
      <c r="K50" s="41" t="s">
        <v>94</v>
      </c>
      <c r="L50" s="42"/>
      <c r="M50" s="42" t="s">
        <v>32</v>
      </c>
      <c r="N50" s="43">
        <f>SUM(N51:N52)</f>
        <v>1395</v>
      </c>
      <c r="O50" s="43">
        <f t="shared" ref="O50:S50" si="8">SUM(O51:O52)</f>
        <v>1303.1500000000001</v>
      </c>
      <c r="P50" s="43">
        <f t="shared" si="8"/>
        <v>1303</v>
      </c>
      <c r="Q50" s="43">
        <f t="shared" si="8"/>
        <v>1405</v>
      </c>
      <c r="R50" s="43">
        <f t="shared" si="8"/>
        <v>1420</v>
      </c>
      <c r="S50" s="43">
        <f t="shared" si="8"/>
        <v>1440</v>
      </c>
      <c r="T50" s="27"/>
    </row>
    <row r="51" spans="1:20" ht="12.75" customHeight="1">
      <c r="A51" s="49"/>
      <c r="B51" s="77"/>
      <c r="C51" s="78"/>
      <c r="D51" s="75" t="s">
        <v>95</v>
      </c>
      <c r="E51" s="76"/>
      <c r="F51" s="76"/>
      <c r="G51" s="76"/>
      <c r="H51" s="76"/>
      <c r="I51" s="76"/>
      <c r="J51" s="76"/>
      <c r="K51" s="73" t="s">
        <v>96</v>
      </c>
      <c r="L51" s="69" t="s">
        <v>35</v>
      </c>
      <c r="M51" s="69" t="s">
        <v>32</v>
      </c>
      <c r="N51" s="71">
        <v>1395</v>
      </c>
      <c r="O51" s="71">
        <v>1303.1500000000001</v>
      </c>
      <c r="P51" s="71">
        <v>1303</v>
      </c>
      <c r="Q51" s="71">
        <v>1405</v>
      </c>
      <c r="R51" s="71">
        <v>1420</v>
      </c>
      <c r="S51" s="71">
        <v>1440</v>
      </c>
      <c r="T51" s="2"/>
    </row>
    <row r="52" spans="1:20" ht="14.65" customHeight="1">
      <c r="A52" s="55" t="s">
        <v>97</v>
      </c>
      <c r="B52" s="79" t="s">
        <v>96</v>
      </c>
      <c r="C52" s="80"/>
      <c r="D52" s="76"/>
      <c r="E52" s="76"/>
      <c r="F52" s="76"/>
      <c r="G52" s="76"/>
      <c r="H52" s="76"/>
      <c r="I52" s="76"/>
      <c r="J52" s="76"/>
      <c r="K52" s="74"/>
      <c r="L52" s="70"/>
      <c r="M52" s="70"/>
      <c r="N52" s="72"/>
      <c r="O52" s="72"/>
      <c r="P52" s="72"/>
      <c r="Q52" s="72"/>
      <c r="R52" s="72"/>
      <c r="S52" s="72"/>
      <c r="T52" s="2"/>
    </row>
    <row r="53" spans="1:20">
      <c r="A53" s="55"/>
      <c r="B53" s="79"/>
      <c r="C53" s="80"/>
      <c r="D53" s="81" t="s">
        <v>98</v>
      </c>
      <c r="E53" s="82"/>
      <c r="F53" s="82"/>
      <c r="G53" s="82"/>
      <c r="H53" s="82"/>
      <c r="I53" s="82"/>
      <c r="J53" s="82"/>
      <c r="K53" s="41" t="s">
        <v>99</v>
      </c>
      <c r="L53" s="42"/>
      <c r="M53" s="42" t="s">
        <v>32</v>
      </c>
      <c r="N53" s="43">
        <f>SUM(N54:N55)</f>
        <v>851</v>
      </c>
      <c r="O53" s="43">
        <f t="shared" ref="O53:S53" si="9">SUM(O54:O55)</f>
        <v>479.62</v>
      </c>
      <c r="P53" s="43">
        <f t="shared" si="9"/>
        <v>745</v>
      </c>
      <c r="Q53" s="43">
        <f t="shared" si="9"/>
        <v>855</v>
      </c>
      <c r="R53" s="43">
        <f t="shared" si="9"/>
        <v>860</v>
      </c>
      <c r="S53" s="43">
        <f t="shared" si="9"/>
        <v>867</v>
      </c>
      <c r="T53" s="27"/>
    </row>
    <row r="54" spans="1:20" ht="12.75" customHeight="1">
      <c r="A54" s="49"/>
      <c r="B54" s="77"/>
      <c r="C54" s="78"/>
      <c r="D54" s="75" t="s">
        <v>100</v>
      </c>
      <c r="E54" s="76"/>
      <c r="F54" s="76"/>
      <c r="G54" s="76"/>
      <c r="H54" s="76"/>
      <c r="I54" s="76"/>
      <c r="J54" s="76"/>
      <c r="K54" s="73" t="s">
        <v>101</v>
      </c>
      <c r="L54" s="69" t="s">
        <v>35</v>
      </c>
      <c r="M54" s="69" t="s">
        <v>32</v>
      </c>
      <c r="N54" s="71">
        <v>851</v>
      </c>
      <c r="O54" s="71">
        <v>479.62</v>
      </c>
      <c r="P54" s="71">
        <v>745</v>
      </c>
      <c r="Q54" s="71">
        <v>855</v>
      </c>
      <c r="R54" s="71">
        <v>860</v>
      </c>
      <c r="S54" s="71">
        <v>867</v>
      </c>
      <c r="T54" s="2"/>
    </row>
    <row r="55" spans="1:20" ht="52.9" customHeight="1">
      <c r="A55" s="55" t="s">
        <v>102</v>
      </c>
      <c r="B55" s="79" t="s">
        <v>101</v>
      </c>
      <c r="C55" s="80"/>
      <c r="D55" s="76"/>
      <c r="E55" s="76"/>
      <c r="F55" s="76"/>
      <c r="G55" s="76"/>
      <c r="H55" s="76"/>
      <c r="I55" s="76"/>
      <c r="J55" s="76"/>
      <c r="K55" s="74"/>
      <c r="L55" s="70"/>
      <c r="M55" s="70"/>
      <c r="N55" s="72"/>
      <c r="O55" s="72"/>
      <c r="P55" s="72"/>
      <c r="Q55" s="72"/>
      <c r="R55" s="72"/>
      <c r="S55" s="72"/>
      <c r="T55" s="2"/>
    </row>
    <row r="56" spans="1:20">
      <c r="A56" s="55"/>
      <c r="B56" s="79"/>
      <c r="C56" s="80"/>
      <c r="D56" s="81" t="s">
        <v>103</v>
      </c>
      <c r="E56" s="82"/>
      <c r="F56" s="82"/>
      <c r="G56" s="82"/>
      <c r="H56" s="82"/>
      <c r="I56" s="82"/>
      <c r="J56" s="82"/>
      <c r="K56" s="41" t="s">
        <v>104</v>
      </c>
      <c r="L56" s="42"/>
      <c r="M56" s="42" t="s">
        <v>32</v>
      </c>
      <c r="N56" s="43">
        <f>SUM(N57+N60+N65)</f>
        <v>12612.1</v>
      </c>
      <c r="O56" s="43">
        <f t="shared" ref="O56:S56" si="10">SUM(O57+O60+O65)</f>
        <v>3346.51</v>
      </c>
      <c r="P56" s="43">
        <f t="shared" si="10"/>
        <v>12386.6</v>
      </c>
      <c r="Q56" s="43">
        <f t="shared" si="10"/>
        <v>12750</v>
      </c>
      <c r="R56" s="43">
        <f t="shared" si="10"/>
        <v>12870</v>
      </c>
      <c r="S56" s="43">
        <f t="shared" si="10"/>
        <v>13022</v>
      </c>
      <c r="T56" s="27"/>
    </row>
    <row r="57" spans="1:20">
      <c r="A57" s="55"/>
      <c r="B57" s="79"/>
      <c r="C57" s="80"/>
      <c r="D57" s="81" t="s">
        <v>105</v>
      </c>
      <c r="E57" s="82"/>
      <c r="F57" s="82"/>
      <c r="G57" s="82"/>
      <c r="H57" s="82"/>
      <c r="I57" s="82"/>
      <c r="J57" s="82"/>
      <c r="K57" s="41" t="s">
        <v>106</v>
      </c>
      <c r="L57" s="42"/>
      <c r="M57" s="42" t="s">
        <v>32</v>
      </c>
      <c r="N57" s="43">
        <f>SUM(N58:N59)</f>
        <v>5998</v>
      </c>
      <c r="O57" s="43">
        <f t="shared" ref="O57:S57" si="11">SUM(O58:O59)</f>
        <v>773.56</v>
      </c>
      <c r="P57" s="43">
        <f t="shared" si="11"/>
        <v>5780</v>
      </c>
      <c r="Q57" s="43">
        <f t="shared" si="11"/>
        <v>5900</v>
      </c>
      <c r="R57" s="43">
        <f t="shared" si="11"/>
        <v>5980</v>
      </c>
      <c r="S57" s="43">
        <f t="shared" si="11"/>
        <v>6070</v>
      </c>
      <c r="T57" s="27"/>
    </row>
    <row r="58" spans="1:20" ht="12.75" customHeight="1">
      <c r="A58" s="49"/>
      <c r="B58" s="77"/>
      <c r="C58" s="78"/>
      <c r="D58" s="75" t="s">
        <v>107</v>
      </c>
      <c r="E58" s="76"/>
      <c r="F58" s="76"/>
      <c r="G58" s="76"/>
      <c r="H58" s="76"/>
      <c r="I58" s="76"/>
      <c r="J58" s="76"/>
      <c r="K58" s="73" t="s">
        <v>108</v>
      </c>
      <c r="L58" s="69" t="s">
        <v>35</v>
      </c>
      <c r="M58" s="69" t="s">
        <v>32</v>
      </c>
      <c r="N58" s="71">
        <v>5998</v>
      </c>
      <c r="O58" s="71">
        <v>773.56</v>
      </c>
      <c r="P58" s="71">
        <v>5780</v>
      </c>
      <c r="Q58" s="71">
        <v>5900</v>
      </c>
      <c r="R58" s="71">
        <v>5980</v>
      </c>
      <c r="S58" s="71">
        <v>6070</v>
      </c>
      <c r="T58" s="2"/>
    </row>
    <row r="59" spans="1:20" ht="52.9" customHeight="1">
      <c r="A59" s="55" t="s">
        <v>109</v>
      </c>
      <c r="B59" s="79" t="s">
        <v>108</v>
      </c>
      <c r="C59" s="80"/>
      <c r="D59" s="76"/>
      <c r="E59" s="76"/>
      <c r="F59" s="76"/>
      <c r="G59" s="76"/>
      <c r="H59" s="76"/>
      <c r="I59" s="76"/>
      <c r="J59" s="76"/>
      <c r="K59" s="74"/>
      <c r="L59" s="70"/>
      <c r="M59" s="70"/>
      <c r="N59" s="72"/>
      <c r="O59" s="72"/>
      <c r="P59" s="72"/>
      <c r="Q59" s="72"/>
      <c r="R59" s="72"/>
      <c r="S59" s="72"/>
      <c r="T59" s="2"/>
    </row>
    <row r="60" spans="1:20">
      <c r="A60" s="55"/>
      <c r="B60" s="79"/>
      <c r="C60" s="80"/>
      <c r="D60" s="81" t="s">
        <v>110</v>
      </c>
      <c r="E60" s="82"/>
      <c r="F60" s="82"/>
      <c r="G60" s="82"/>
      <c r="H60" s="82"/>
      <c r="I60" s="82"/>
      <c r="J60" s="82"/>
      <c r="K60" s="41" t="s">
        <v>111</v>
      </c>
      <c r="L60" s="42"/>
      <c r="M60" s="42" t="s">
        <v>32</v>
      </c>
      <c r="N60" s="43">
        <f>SUM(N61:N64)</f>
        <v>1616.1</v>
      </c>
      <c r="O60" s="43">
        <f t="shared" ref="O60:S60" si="12">SUM(O61:O64)</f>
        <v>242.95</v>
      </c>
      <c r="P60" s="43">
        <f t="shared" si="12"/>
        <v>1616.1</v>
      </c>
      <c r="Q60" s="43">
        <f t="shared" si="12"/>
        <v>1640</v>
      </c>
      <c r="R60" s="43">
        <f t="shared" si="12"/>
        <v>1670</v>
      </c>
      <c r="S60" s="43">
        <f t="shared" si="12"/>
        <v>1702</v>
      </c>
      <c r="T60" s="27"/>
    </row>
    <row r="61" spans="1:20" ht="12.75" customHeight="1">
      <c r="A61" s="49"/>
      <c r="B61" s="77"/>
      <c r="C61" s="78"/>
      <c r="D61" s="75" t="s">
        <v>112</v>
      </c>
      <c r="E61" s="76"/>
      <c r="F61" s="76"/>
      <c r="G61" s="76"/>
      <c r="H61" s="76"/>
      <c r="I61" s="76"/>
      <c r="J61" s="76"/>
      <c r="K61" s="73" t="s">
        <v>113</v>
      </c>
      <c r="L61" s="69" t="s">
        <v>35</v>
      </c>
      <c r="M61" s="69" t="s">
        <v>32</v>
      </c>
      <c r="N61" s="71">
        <v>96.1</v>
      </c>
      <c r="O61" s="71">
        <v>40.950000000000003</v>
      </c>
      <c r="P61" s="71">
        <v>96.1</v>
      </c>
      <c r="Q61" s="71">
        <v>102</v>
      </c>
      <c r="R61" s="71">
        <v>105</v>
      </c>
      <c r="S61" s="71">
        <v>109</v>
      </c>
      <c r="T61" s="2"/>
    </row>
    <row r="62" spans="1:20" ht="14.65" customHeight="1">
      <c r="A62" s="55" t="s">
        <v>114</v>
      </c>
      <c r="B62" s="79" t="s">
        <v>113</v>
      </c>
      <c r="C62" s="80"/>
      <c r="D62" s="76"/>
      <c r="E62" s="76"/>
      <c r="F62" s="76"/>
      <c r="G62" s="76"/>
      <c r="H62" s="76"/>
      <c r="I62" s="76"/>
      <c r="J62" s="76"/>
      <c r="K62" s="74"/>
      <c r="L62" s="70"/>
      <c r="M62" s="70"/>
      <c r="N62" s="72"/>
      <c r="O62" s="72"/>
      <c r="P62" s="72"/>
      <c r="Q62" s="72"/>
      <c r="R62" s="72"/>
      <c r="S62" s="72"/>
      <c r="T62" s="2"/>
    </row>
    <row r="63" spans="1:20" ht="12.75" customHeight="1">
      <c r="A63" s="49"/>
      <c r="B63" s="77"/>
      <c r="C63" s="78"/>
      <c r="D63" s="75" t="s">
        <v>115</v>
      </c>
      <c r="E63" s="76"/>
      <c r="F63" s="76"/>
      <c r="G63" s="76"/>
      <c r="H63" s="76"/>
      <c r="I63" s="76"/>
      <c r="J63" s="76"/>
      <c r="K63" s="73" t="s">
        <v>116</v>
      </c>
      <c r="L63" s="69" t="s">
        <v>35</v>
      </c>
      <c r="M63" s="69" t="s">
        <v>32</v>
      </c>
      <c r="N63" s="71">
        <v>1520</v>
      </c>
      <c r="O63" s="71">
        <v>202</v>
      </c>
      <c r="P63" s="71">
        <v>1520</v>
      </c>
      <c r="Q63" s="71">
        <v>1538</v>
      </c>
      <c r="R63" s="71">
        <v>1565</v>
      </c>
      <c r="S63" s="71">
        <v>1593</v>
      </c>
      <c r="T63" s="2"/>
    </row>
    <row r="64" spans="1:20" ht="14.65" customHeight="1">
      <c r="A64" s="55" t="s">
        <v>117</v>
      </c>
      <c r="B64" s="79" t="s">
        <v>116</v>
      </c>
      <c r="C64" s="80"/>
      <c r="D64" s="76"/>
      <c r="E64" s="76"/>
      <c r="F64" s="76"/>
      <c r="G64" s="76"/>
      <c r="H64" s="76"/>
      <c r="I64" s="76"/>
      <c r="J64" s="76"/>
      <c r="K64" s="74"/>
      <c r="L64" s="70"/>
      <c r="M64" s="70"/>
      <c r="N64" s="72"/>
      <c r="O64" s="72"/>
      <c r="P64" s="72"/>
      <c r="Q64" s="72"/>
      <c r="R64" s="72"/>
      <c r="S64" s="72"/>
      <c r="T64" s="2"/>
    </row>
    <row r="65" spans="1:20">
      <c r="A65" s="55"/>
      <c r="B65" s="79"/>
      <c r="C65" s="80"/>
      <c r="D65" s="81" t="s">
        <v>118</v>
      </c>
      <c r="E65" s="82"/>
      <c r="F65" s="82"/>
      <c r="G65" s="82"/>
      <c r="H65" s="82"/>
      <c r="I65" s="82"/>
      <c r="J65" s="82"/>
      <c r="K65" s="41" t="s">
        <v>119</v>
      </c>
      <c r="L65" s="42"/>
      <c r="M65" s="42" t="s">
        <v>32</v>
      </c>
      <c r="N65" s="43">
        <f>SUM(N66:N69)</f>
        <v>4998</v>
      </c>
      <c r="O65" s="43">
        <f t="shared" ref="O65:S65" si="13">SUM(O66:O69)</f>
        <v>2330</v>
      </c>
      <c r="P65" s="43">
        <f t="shared" si="13"/>
        <v>4990.5</v>
      </c>
      <c r="Q65" s="43">
        <f t="shared" si="13"/>
        <v>5210</v>
      </c>
      <c r="R65" s="43">
        <f t="shared" si="13"/>
        <v>5220</v>
      </c>
      <c r="S65" s="43">
        <f t="shared" si="13"/>
        <v>5250</v>
      </c>
      <c r="T65" s="27"/>
    </row>
    <row r="66" spans="1:20" ht="12.75" customHeight="1">
      <c r="A66" s="49"/>
      <c r="B66" s="77"/>
      <c r="C66" s="78"/>
      <c r="D66" s="75" t="s">
        <v>120</v>
      </c>
      <c r="E66" s="76"/>
      <c r="F66" s="76"/>
      <c r="G66" s="76"/>
      <c r="H66" s="76"/>
      <c r="I66" s="76"/>
      <c r="J66" s="76"/>
      <c r="K66" s="73" t="s">
        <v>121</v>
      </c>
      <c r="L66" s="69" t="s">
        <v>35</v>
      </c>
      <c r="M66" s="69" t="s">
        <v>32</v>
      </c>
      <c r="N66" s="71">
        <v>1852.4</v>
      </c>
      <c r="O66" s="71">
        <v>2014.47</v>
      </c>
      <c r="P66" s="71">
        <v>2015.5</v>
      </c>
      <c r="Q66" s="71">
        <v>2115</v>
      </c>
      <c r="R66" s="71">
        <v>2120</v>
      </c>
      <c r="S66" s="71">
        <v>2130</v>
      </c>
      <c r="T66" s="2"/>
    </row>
    <row r="67" spans="1:20" ht="39.75" customHeight="1">
      <c r="A67" s="55" t="s">
        <v>122</v>
      </c>
      <c r="B67" s="79" t="s">
        <v>121</v>
      </c>
      <c r="C67" s="80"/>
      <c r="D67" s="76"/>
      <c r="E67" s="76"/>
      <c r="F67" s="76"/>
      <c r="G67" s="76"/>
      <c r="H67" s="76"/>
      <c r="I67" s="76"/>
      <c r="J67" s="76"/>
      <c r="K67" s="74"/>
      <c r="L67" s="70"/>
      <c r="M67" s="70"/>
      <c r="N67" s="72"/>
      <c r="O67" s="72"/>
      <c r="P67" s="72"/>
      <c r="Q67" s="72"/>
      <c r="R67" s="72"/>
      <c r="S67" s="72"/>
      <c r="T67" s="2"/>
    </row>
    <row r="68" spans="1:20" ht="12.75" customHeight="1">
      <c r="A68" s="49"/>
      <c r="B68" s="77"/>
      <c r="C68" s="78"/>
      <c r="D68" s="75" t="s">
        <v>123</v>
      </c>
      <c r="E68" s="76"/>
      <c r="F68" s="76"/>
      <c r="G68" s="76"/>
      <c r="H68" s="76"/>
      <c r="I68" s="76"/>
      <c r="J68" s="76"/>
      <c r="K68" s="73" t="s">
        <v>124</v>
      </c>
      <c r="L68" s="69" t="s">
        <v>35</v>
      </c>
      <c r="M68" s="69" t="s">
        <v>32</v>
      </c>
      <c r="N68" s="71">
        <v>3145.6</v>
      </c>
      <c r="O68" s="71">
        <v>315.52999999999997</v>
      </c>
      <c r="P68" s="71">
        <v>2975</v>
      </c>
      <c r="Q68" s="71">
        <v>3095</v>
      </c>
      <c r="R68" s="71">
        <v>3100</v>
      </c>
      <c r="S68" s="71">
        <v>3120</v>
      </c>
      <c r="T68" s="2"/>
    </row>
    <row r="69" spans="1:20" ht="52.9" customHeight="1">
      <c r="A69" s="55" t="s">
        <v>125</v>
      </c>
      <c r="B69" s="79" t="s">
        <v>124</v>
      </c>
      <c r="C69" s="80"/>
      <c r="D69" s="76"/>
      <c r="E69" s="76"/>
      <c r="F69" s="76"/>
      <c r="G69" s="76"/>
      <c r="H69" s="76"/>
      <c r="I69" s="76"/>
      <c r="J69" s="76"/>
      <c r="K69" s="74"/>
      <c r="L69" s="70"/>
      <c r="M69" s="70"/>
      <c r="N69" s="72"/>
      <c r="O69" s="72"/>
      <c r="P69" s="72"/>
      <c r="Q69" s="72"/>
      <c r="R69" s="72"/>
      <c r="S69" s="72"/>
      <c r="T69" s="2"/>
    </row>
    <row r="70" spans="1:20" ht="25.5">
      <c r="A70" s="55"/>
      <c r="B70" s="79"/>
      <c r="C70" s="80"/>
      <c r="D70" s="81" t="s">
        <v>126</v>
      </c>
      <c r="E70" s="82"/>
      <c r="F70" s="82"/>
      <c r="G70" s="82"/>
      <c r="H70" s="82"/>
      <c r="I70" s="82"/>
      <c r="J70" s="82"/>
      <c r="K70" s="41" t="s">
        <v>127</v>
      </c>
      <c r="L70" s="42"/>
      <c r="M70" s="42" t="s">
        <v>32</v>
      </c>
      <c r="N70" s="43">
        <f>SUM(N71+N74)</f>
        <v>0</v>
      </c>
      <c r="O70" s="43">
        <f t="shared" ref="O70:S70" si="14">SUM(O71+O74)</f>
        <v>-6.21</v>
      </c>
      <c r="P70" s="43">
        <f t="shared" si="14"/>
        <v>0</v>
      </c>
      <c r="Q70" s="43">
        <f t="shared" si="14"/>
        <v>0</v>
      </c>
      <c r="R70" s="43">
        <f t="shared" si="14"/>
        <v>0</v>
      </c>
      <c r="S70" s="43">
        <f t="shared" si="14"/>
        <v>0</v>
      </c>
      <c r="T70" s="27"/>
    </row>
    <row r="71" spans="1:20">
      <c r="A71" s="55"/>
      <c r="B71" s="79"/>
      <c r="C71" s="80"/>
      <c r="D71" s="81" t="s">
        <v>128</v>
      </c>
      <c r="E71" s="82"/>
      <c r="F71" s="82"/>
      <c r="G71" s="82"/>
      <c r="H71" s="82"/>
      <c r="I71" s="82"/>
      <c r="J71" s="82"/>
      <c r="K71" s="41" t="s">
        <v>129</v>
      </c>
      <c r="L71" s="42"/>
      <c r="M71" s="42" t="s">
        <v>32</v>
      </c>
      <c r="N71" s="43">
        <f>SUM(N72:N73)</f>
        <v>0</v>
      </c>
      <c r="O71" s="43">
        <f t="shared" ref="O71:S71" si="15">SUM(O72:O73)</f>
        <v>-6.61</v>
      </c>
      <c r="P71" s="43">
        <f t="shared" si="15"/>
        <v>0</v>
      </c>
      <c r="Q71" s="43">
        <f t="shared" si="15"/>
        <v>0</v>
      </c>
      <c r="R71" s="43">
        <f t="shared" si="15"/>
        <v>0</v>
      </c>
      <c r="S71" s="43">
        <f t="shared" si="15"/>
        <v>0</v>
      </c>
      <c r="T71" s="27"/>
    </row>
    <row r="72" spans="1:20" ht="12.75" customHeight="1">
      <c r="A72" s="49"/>
      <c r="B72" s="77"/>
      <c r="C72" s="78"/>
      <c r="D72" s="75" t="s">
        <v>130</v>
      </c>
      <c r="E72" s="76"/>
      <c r="F72" s="76"/>
      <c r="G72" s="76"/>
      <c r="H72" s="76"/>
      <c r="I72" s="76"/>
      <c r="J72" s="76"/>
      <c r="K72" s="73" t="s">
        <v>131</v>
      </c>
      <c r="L72" s="69" t="s">
        <v>35</v>
      </c>
      <c r="M72" s="69" t="s">
        <v>32</v>
      </c>
      <c r="N72" s="71">
        <v>0</v>
      </c>
      <c r="O72" s="71">
        <v>-6.61</v>
      </c>
      <c r="P72" s="71">
        <v>0</v>
      </c>
      <c r="Q72" s="71">
        <v>0</v>
      </c>
      <c r="R72" s="71">
        <v>0</v>
      </c>
      <c r="S72" s="71">
        <v>0</v>
      </c>
      <c r="T72" s="2"/>
    </row>
    <row r="73" spans="1:20" ht="26.65" customHeight="1">
      <c r="A73" s="55" t="s">
        <v>132</v>
      </c>
      <c r="B73" s="79" t="s">
        <v>131</v>
      </c>
      <c r="C73" s="80"/>
      <c r="D73" s="76"/>
      <c r="E73" s="76"/>
      <c r="F73" s="76"/>
      <c r="G73" s="76"/>
      <c r="H73" s="76"/>
      <c r="I73" s="76"/>
      <c r="J73" s="76"/>
      <c r="K73" s="74"/>
      <c r="L73" s="70"/>
      <c r="M73" s="70"/>
      <c r="N73" s="72"/>
      <c r="O73" s="72"/>
      <c r="P73" s="72"/>
      <c r="Q73" s="72"/>
      <c r="R73" s="72"/>
      <c r="S73" s="72"/>
      <c r="T73" s="2"/>
    </row>
    <row r="74" spans="1:20">
      <c r="A74" s="55"/>
      <c r="B74" s="79"/>
      <c r="C74" s="80"/>
      <c r="D74" s="81" t="s">
        <v>133</v>
      </c>
      <c r="E74" s="82"/>
      <c r="F74" s="82"/>
      <c r="G74" s="82"/>
      <c r="H74" s="82"/>
      <c r="I74" s="82"/>
      <c r="J74" s="82"/>
      <c r="K74" s="41" t="s">
        <v>134</v>
      </c>
      <c r="L74" s="42"/>
      <c r="M74" s="42" t="s">
        <v>32</v>
      </c>
      <c r="N74" s="43">
        <f>SUM(N75:N76)</f>
        <v>0</v>
      </c>
      <c r="O74" s="43">
        <f t="shared" ref="O74:S74" si="16">SUM(O75:O76)</f>
        <v>0.4</v>
      </c>
      <c r="P74" s="43">
        <f t="shared" si="16"/>
        <v>0</v>
      </c>
      <c r="Q74" s="43">
        <f t="shared" si="16"/>
        <v>0</v>
      </c>
      <c r="R74" s="43">
        <f t="shared" si="16"/>
        <v>0</v>
      </c>
      <c r="S74" s="43">
        <f t="shared" si="16"/>
        <v>0</v>
      </c>
      <c r="T74" s="27"/>
    </row>
    <row r="75" spans="1:20" ht="12.75" customHeight="1">
      <c r="A75" s="49"/>
      <c r="B75" s="77"/>
      <c r="C75" s="78"/>
      <c r="D75" s="75" t="s">
        <v>135</v>
      </c>
      <c r="E75" s="76"/>
      <c r="F75" s="76"/>
      <c r="G75" s="76"/>
      <c r="H75" s="76"/>
      <c r="I75" s="76"/>
      <c r="J75" s="76"/>
      <c r="K75" s="73" t="s">
        <v>136</v>
      </c>
      <c r="L75" s="69" t="s">
        <v>35</v>
      </c>
      <c r="M75" s="69" t="s">
        <v>32</v>
      </c>
      <c r="N75" s="71">
        <v>0</v>
      </c>
      <c r="O75" s="71">
        <v>0.4</v>
      </c>
      <c r="P75" s="71">
        <v>0</v>
      </c>
      <c r="Q75" s="71">
        <v>0</v>
      </c>
      <c r="R75" s="71">
        <v>0</v>
      </c>
      <c r="S75" s="71">
        <v>0</v>
      </c>
      <c r="T75" s="2"/>
    </row>
    <row r="76" spans="1:20" ht="39.75" customHeight="1">
      <c r="A76" s="55" t="s">
        <v>137</v>
      </c>
      <c r="B76" s="79" t="s">
        <v>136</v>
      </c>
      <c r="C76" s="80"/>
      <c r="D76" s="76"/>
      <c r="E76" s="76"/>
      <c r="F76" s="76"/>
      <c r="G76" s="76"/>
      <c r="H76" s="76"/>
      <c r="I76" s="76"/>
      <c r="J76" s="76"/>
      <c r="K76" s="74"/>
      <c r="L76" s="70"/>
      <c r="M76" s="70"/>
      <c r="N76" s="72"/>
      <c r="O76" s="72"/>
      <c r="P76" s="72"/>
      <c r="Q76" s="72"/>
      <c r="R76" s="72"/>
      <c r="S76" s="72"/>
      <c r="T76" s="2"/>
    </row>
    <row r="77" spans="1:20">
      <c r="A77" s="55"/>
      <c r="B77" s="79"/>
      <c r="C77" s="80"/>
      <c r="D77" s="81" t="s">
        <v>138</v>
      </c>
      <c r="E77" s="82"/>
      <c r="F77" s="82"/>
      <c r="G77" s="82"/>
      <c r="H77" s="82"/>
      <c r="I77" s="82"/>
      <c r="J77" s="82"/>
      <c r="K77" s="41" t="s">
        <v>139</v>
      </c>
      <c r="L77" s="42"/>
      <c r="M77" s="42" t="s">
        <v>32</v>
      </c>
      <c r="N77" s="43">
        <f>SUM(N78+N81)</f>
        <v>1750</v>
      </c>
      <c r="O77" s="43">
        <f t="shared" ref="O77:S77" si="17">SUM(O78+O81)</f>
        <v>1231.1299999999999</v>
      </c>
      <c r="P77" s="43">
        <f t="shared" si="17"/>
        <v>1750</v>
      </c>
      <c r="Q77" s="43">
        <f t="shared" si="17"/>
        <v>1755</v>
      </c>
      <c r="R77" s="43">
        <f t="shared" si="17"/>
        <v>1770</v>
      </c>
      <c r="S77" s="43">
        <f t="shared" si="17"/>
        <v>1790</v>
      </c>
      <c r="T77" s="27"/>
    </row>
    <row r="78" spans="1:20">
      <c r="A78" s="55"/>
      <c r="B78" s="79"/>
      <c r="C78" s="80"/>
      <c r="D78" s="81" t="s">
        <v>141</v>
      </c>
      <c r="E78" s="82"/>
      <c r="F78" s="82"/>
      <c r="G78" s="82"/>
      <c r="H78" s="82"/>
      <c r="I78" s="82"/>
      <c r="J78" s="82"/>
      <c r="K78" s="41" t="s">
        <v>142</v>
      </c>
      <c r="L78" s="42"/>
      <c r="M78" s="42" t="s">
        <v>32</v>
      </c>
      <c r="N78" s="43">
        <f>SUM(N79:N80)</f>
        <v>1750</v>
      </c>
      <c r="O78" s="43">
        <f t="shared" ref="O78:S78" si="18">SUM(O79:O80)</f>
        <v>1227.83</v>
      </c>
      <c r="P78" s="43">
        <f t="shared" si="18"/>
        <v>1746.7</v>
      </c>
      <c r="Q78" s="43">
        <f t="shared" si="18"/>
        <v>1755</v>
      </c>
      <c r="R78" s="43">
        <f t="shared" si="18"/>
        <v>1770</v>
      </c>
      <c r="S78" s="43">
        <f t="shared" si="18"/>
        <v>1790</v>
      </c>
      <c r="T78" s="27"/>
    </row>
    <row r="79" spans="1:20" ht="12.75" customHeight="1">
      <c r="A79" s="49"/>
      <c r="B79" s="77"/>
      <c r="C79" s="78"/>
      <c r="D79" s="75" t="s">
        <v>143</v>
      </c>
      <c r="E79" s="76"/>
      <c r="F79" s="76"/>
      <c r="G79" s="76"/>
      <c r="H79" s="76"/>
      <c r="I79" s="76"/>
      <c r="J79" s="76"/>
      <c r="K79" s="73" t="s">
        <v>144</v>
      </c>
      <c r="L79" s="69" t="s">
        <v>35</v>
      </c>
      <c r="M79" s="69" t="s">
        <v>32</v>
      </c>
      <c r="N79" s="71">
        <v>1750</v>
      </c>
      <c r="O79" s="71">
        <v>1227.83</v>
      </c>
      <c r="P79" s="71">
        <v>1746.7</v>
      </c>
      <c r="Q79" s="71">
        <v>1755</v>
      </c>
      <c r="R79" s="71">
        <v>1770</v>
      </c>
      <c r="S79" s="71">
        <v>1790</v>
      </c>
      <c r="T79" s="2"/>
    </row>
    <row r="80" spans="1:20" ht="52.9" customHeight="1">
      <c r="A80" s="55" t="s">
        <v>145</v>
      </c>
      <c r="B80" s="79" t="s">
        <v>144</v>
      </c>
      <c r="C80" s="80"/>
      <c r="D80" s="76"/>
      <c r="E80" s="76"/>
      <c r="F80" s="76"/>
      <c r="G80" s="76"/>
      <c r="H80" s="76"/>
      <c r="I80" s="76"/>
      <c r="J80" s="76"/>
      <c r="K80" s="74"/>
      <c r="L80" s="70"/>
      <c r="M80" s="70"/>
      <c r="N80" s="72"/>
      <c r="O80" s="72"/>
      <c r="P80" s="72"/>
      <c r="Q80" s="72"/>
      <c r="R80" s="72"/>
      <c r="S80" s="72"/>
      <c r="T80" s="2"/>
    </row>
    <row r="81" spans="1:20">
      <c r="A81" s="55"/>
      <c r="B81" s="79"/>
      <c r="C81" s="80"/>
      <c r="D81" s="81" t="s">
        <v>146</v>
      </c>
      <c r="E81" s="82"/>
      <c r="F81" s="82"/>
      <c r="G81" s="82"/>
      <c r="H81" s="82"/>
      <c r="I81" s="82"/>
      <c r="J81" s="82"/>
      <c r="K81" s="41" t="s">
        <v>147</v>
      </c>
      <c r="L81" s="42"/>
      <c r="M81" s="42" t="s">
        <v>32</v>
      </c>
      <c r="N81" s="43">
        <f>SUM(N82:N83)</f>
        <v>0</v>
      </c>
      <c r="O81" s="43">
        <f t="shared" ref="O81:S81" si="19">SUM(O82:O83)</f>
        <v>3.3</v>
      </c>
      <c r="P81" s="43">
        <f t="shared" si="19"/>
        <v>3.3</v>
      </c>
      <c r="Q81" s="43">
        <f t="shared" si="19"/>
        <v>0</v>
      </c>
      <c r="R81" s="43">
        <f t="shared" si="19"/>
        <v>0</v>
      </c>
      <c r="S81" s="43">
        <f t="shared" si="19"/>
        <v>0</v>
      </c>
      <c r="T81" s="27"/>
    </row>
    <row r="82" spans="1:20" ht="12.75" customHeight="1">
      <c r="A82" s="49"/>
      <c r="B82" s="77"/>
      <c r="C82" s="78"/>
      <c r="D82" s="75" t="s">
        <v>148</v>
      </c>
      <c r="E82" s="76"/>
      <c r="F82" s="76"/>
      <c r="G82" s="76"/>
      <c r="H82" s="76"/>
      <c r="I82" s="76"/>
      <c r="J82" s="76"/>
      <c r="K82" s="73" t="s">
        <v>149</v>
      </c>
      <c r="L82" s="69" t="s">
        <v>140</v>
      </c>
      <c r="M82" s="69" t="s">
        <v>32</v>
      </c>
      <c r="N82" s="71">
        <v>0</v>
      </c>
      <c r="O82" s="71">
        <v>3.3</v>
      </c>
      <c r="P82" s="71">
        <v>3.3</v>
      </c>
      <c r="Q82" s="71">
        <v>0</v>
      </c>
      <c r="R82" s="71">
        <v>0</v>
      </c>
      <c r="S82" s="71">
        <v>0</v>
      </c>
      <c r="T82" s="2"/>
    </row>
    <row r="83" spans="1:20" ht="92.65" customHeight="1">
      <c r="A83" s="55" t="s">
        <v>150</v>
      </c>
      <c r="B83" s="79" t="s">
        <v>149</v>
      </c>
      <c r="C83" s="80"/>
      <c r="D83" s="76"/>
      <c r="E83" s="76"/>
      <c r="F83" s="76"/>
      <c r="G83" s="76"/>
      <c r="H83" s="76"/>
      <c r="I83" s="76"/>
      <c r="J83" s="76"/>
      <c r="K83" s="74"/>
      <c r="L83" s="70"/>
      <c r="M83" s="70"/>
      <c r="N83" s="72"/>
      <c r="O83" s="72"/>
      <c r="P83" s="72"/>
      <c r="Q83" s="72"/>
      <c r="R83" s="72"/>
      <c r="S83" s="72"/>
      <c r="T83" s="2"/>
    </row>
    <row r="84" spans="1:20" ht="38.25">
      <c r="A84" s="55"/>
      <c r="B84" s="79"/>
      <c r="C84" s="80"/>
      <c r="D84" s="81" t="s">
        <v>151</v>
      </c>
      <c r="E84" s="82"/>
      <c r="F84" s="82"/>
      <c r="G84" s="82"/>
      <c r="H84" s="82"/>
      <c r="I84" s="82"/>
      <c r="J84" s="82"/>
      <c r="K84" s="41" t="s">
        <v>152</v>
      </c>
      <c r="L84" s="42"/>
      <c r="M84" s="42" t="s">
        <v>32</v>
      </c>
      <c r="N84" s="43">
        <f>SUM(N85+N94)</f>
        <v>6789</v>
      </c>
      <c r="O84" s="43">
        <f t="shared" ref="O84:S84" si="20">SUM(O85+O94)</f>
        <v>5561.34</v>
      </c>
      <c r="P84" s="43">
        <f t="shared" si="20"/>
        <v>7390</v>
      </c>
      <c r="Q84" s="43">
        <f t="shared" si="20"/>
        <v>7715</v>
      </c>
      <c r="R84" s="43">
        <f t="shared" si="20"/>
        <v>7976</v>
      </c>
      <c r="S84" s="43">
        <f t="shared" si="20"/>
        <v>8238</v>
      </c>
      <c r="T84" s="27"/>
    </row>
    <row r="85" spans="1:20">
      <c r="A85" s="55"/>
      <c r="B85" s="79"/>
      <c r="C85" s="80"/>
      <c r="D85" s="81" t="s">
        <v>153</v>
      </c>
      <c r="E85" s="82"/>
      <c r="F85" s="82"/>
      <c r="G85" s="82"/>
      <c r="H85" s="82"/>
      <c r="I85" s="82"/>
      <c r="J85" s="82"/>
      <c r="K85" s="41" t="s">
        <v>154</v>
      </c>
      <c r="L85" s="42"/>
      <c r="M85" s="42" t="s">
        <v>32</v>
      </c>
      <c r="N85" s="43">
        <f>SUM(N86:N93)</f>
        <v>6008.5</v>
      </c>
      <c r="O85" s="43">
        <f t="shared" ref="O85:S85" si="21">SUM(O86:O93)</f>
        <v>4758.1099999999997</v>
      </c>
      <c r="P85" s="43">
        <f t="shared" si="21"/>
        <v>6465</v>
      </c>
      <c r="Q85" s="43">
        <f t="shared" si="21"/>
        <v>7065</v>
      </c>
      <c r="R85" s="43">
        <f t="shared" si="21"/>
        <v>7300</v>
      </c>
      <c r="S85" s="43">
        <f t="shared" si="21"/>
        <v>7535</v>
      </c>
      <c r="T85" s="27"/>
    </row>
    <row r="86" spans="1:20" ht="12.75" customHeight="1">
      <c r="A86" s="49"/>
      <c r="B86" s="77"/>
      <c r="C86" s="78"/>
      <c r="D86" s="75" t="s">
        <v>155</v>
      </c>
      <c r="E86" s="76"/>
      <c r="F86" s="76"/>
      <c r="G86" s="76"/>
      <c r="H86" s="76"/>
      <c r="I86" s="76"/>
      <c r="J86" s="76"/>
      <c r="K86" s="73" t="s">
        <v>156</v>
      </c>
      <c r="L86" s="69" t="s">
        <v>140</v>
      </c>
      <c r="M86" s="69" t="s">
        <v>32</v>
      </c>
      <c r="N86" s="71">
        <v>4021.6</v>
      </c>
      <c r="O86" s="71">
        <v>4102.51</v>
      </c>
      <c r="P86" s="71">
        <v>5650</v>
      </c>
      <c r="Q86" s="71">
        <v>5950</v>
      </c>
      <c r="R86" s="71">
        <v>6150</v>
      </c>
      <c r="S86" s="71">
        <v>6350</v>
      </c>
      <c r="T86" s="2"/>
    </row>
    <row r="87" spans="1:20" ht="92.65" customHeight="1">
      <c r="A87" s="55" t="s">
        <v>157</v>
      </c>
      <c r="B87" s="79" t="s">
        <v>156</v>
      </c>
      <c r="C87" s="80"/>
      <c r="D87" s="76"/>
      <c r="E87" s="76"/>
      <c r="F87" s="76"/>
      <c r="G87" s="76"/>
      <c r="H87" s="76"/>
      <c r="I87" s="76"/>
      <c r="J87" s="76"/>
      <c r="K87" s="74"/>
      <c r="L87" s="70"/>
      <c r="M87" s="70"/>
      <c r="N87" s="72"/>
      <c r="O87" s="72"/>
      <c r="P87" s="72"/>
      <c r="Q87" s="72"/>
      <c r="R87" s="72"/>
      <c r="S87" s="72"/>
      <c r="T87" s="2"/>
    </row>
    <row r="88" spans="1:20" ht="12.75" customHeight="1">
      <c r="A88" s="49"/>
      <c r="B88" s="77"/>
      <c r="C88" s="78"/>
      <c r="D88" s="75" t="s">
        <v>158</v>
      </c>
      <c r="E88" s="76"/>
      <c r="F88" s="76"/>
      <c r="G88" s="76"/>
      <c r="H88" s="76"/>
      <c r="I88" s="76"/>
      <c r="J88" s="76"/>
      <c r="K88" s="73" t="s">
        <v>159</v>
      </c>
      <c r="L88" s="69" t="s">
        <v>140</v>
      </c>
      <c r="M88" s="69" t="s">
        <v>32</v>
      </c>
      <c r="N88" s="71">
        <v>901.9</v>
      </c>
      <c r="O88" s="71">
        <v>0</v>
      </c>
      <c r="P88" s="71">
        <v>0</v>
      </c>
      <c r="Q88" s="71">
        <v>0</v>
      </c>
      <c r="R88" s="71">
        <v>0</v>
      </c>
      <c r="S88" s="71">
        <v>0</v>
      </c>
      <c r="T88" s="2"/>
    </row>
    <row r="89" spans="1:20" ht="92.65" customHeight="1">
      <c r="A89" s="55" t="s">
        <v>160</v>
      </c>
      <c r="B89" s="79" t="s">
        <v>159</v>
      </c>
      <c r="C89" s="80"/>
      <c r="D89" s="76"/>
      <c r="E89" s="76"/>
      <c r="F89" s="76"/>
      <c r="G89" s="76"/>
      <c r="H89" s="76"/>
      <c r="I89" s="76"/>
      <c r="J89" s="76"/>
      <c r="K89" s="74"/>
      <c r="L89" s="70"/>
      <c r="M89" s="70"/>
      <c r="N89" s="72"/>
      <c r="O89" s="72"/>
      <c r="P89" s="72"/>
      <c r="Q89" s="72"/>
      <c r="R89" s="72"/>
      <c r="S89" s="72"/>
      <c r="T89" s="2"/>
    </row>
    <row r="90" spans="1:20" ht="12.75" customHeight="1">
      <c r="A90" s="49"/>
      <c r="B90" s="77"/>
      <c r="C90" s="78"/>
      <c r="D90" s="75" t="s">
        <v>161</v>
      </c>
      <c r="E90" s="76"/>
      <c r="F90" s="76"/>
      <c r="G90" s="76"/>
      <c r="H90" s="76"/>
      <c r="I90" s="76"/>
      <c r="J90" s="76"/>
      <c r="K90" s="73" t="s">
        <v>162</v>
      </c>
      <c r="L90" s="69" t="s">
        <v>140</v>
      </c>
      <c r="M90" s="69" t="s">
        <v>32</v>
      </c>
      <c r="N90" s="71">
        <v>0</v>
      </c>
      <c r="O90" s="71">
        <v>13.57</v>
      </c>
      <c r="P90" s="71">
        <v>15</v>
      </c>
      <c r="Q90" s="71">
        <v>20</v>
      </c>
      <c r="R90" s="71">
        <v>22</v>
      </c>
      <c r="S90" s="71">
        <v>25</v>
      </c>
      <c r="T90" s="2"/>
    </row>
    <row r="91" spans="1:20" ht="93.6" customHeight="1">
      <c r="A91" s="55" t="s">
        <v>163</v>
      </c>
      <c r="B91" s="79" t="s">
        <v>162</v>
      </c>
      <c r="C91" s="80"/>
      <c r="D91" s="76"/>
      <c r="E91" s="76"/>
      <c r="F91" s="76"/>
      <c r="G91" s="76"/>
      <c r="H91" s="76"/>
      <c r="I91" s="76"/>
      <c r="J91" s="76"/>
      <c r="K91" s="74"/>
      <c r="L91" s="70"/>
      <c r="M91" s="70"/>
      <c r="N91" s="72"/>
      <c r="O91" s="72"/>
      <c r="P91" s="72"/>
      <c r="Q91" s="72"/>
      <c r="R91" s="72"/>
      <c r="S91" s="72"/>
      <c r="T91" s="2"/>
    </row>
    <row r="92" spans="1:20" ht="12.75" customHeight="1">
      <c r="A92" s="49"/>
      <c r="B92" s="77"/>
      <c r="C92" s="78"/>
      <c r="D92" s="75" t="s">
        <v>164</v>
      </c>
      <c r="E92" s="76"/>
      <c r="F92" s="76"/>
      <c r="G92" s="76"/>
      <c r="H92" s="76"/>
      <c r="I92" s="76"/>
      <c r="J92" s="76"/>
      <c r="K92" s="73" t="s">
        <v>165</v>
      </c>
      <c r="L92" s="69" t="s">
        <v>140</v>
      </c>
      <c r="M92" s="69" t="s">
        <v>32</v>
      </c>
      <c r="N92" s="71">
        <v>1085</v>
      </c>
      <c r="O92" s="71">
        <v>642.03</v>
      </c>
      <c r="P92" s="71">
        <v>800</v>
      </c>
      <c r="Q92" s="71">
        <v>1095</v>
      </c>
      <c r="R92" s="71">
        <v>1128</v>
      </c>
      <c r="S92" s="71">
        <v>1160</v>
      </c>
      <c r="T92" s="2"/>
    </row>
    <row r="93" spans="1:20" ht="49.9" customHeight="1">
      <c r="A93" s="55" t="s">
        <v>166</v>
      </c>
      <c r="B93" s="79" t="s">
        <v>165</v>
      </c>
      <c r="C93" s="80"/>
      <c r="D93" s="76"/>
      <c r="E93" s="76"/>
      <c r="F93" s="76"/>
      <c r="G93" s="76"/>
      <c r="H93" s="76"/>
      <c r="I93" s="76"/>
      <c r="J93" s="76"/>
      <c r="K93" s="74"/>
      <c r="L93" s="70"/>
      <c r="M93" s="70"/>
      <c r="N93" s="72"/>
      <c r="O93" s="72"/>
      <c r="P93" s="72"/>
      <c r="Q93" s="72"/>
      <c r="R93" s="72"/>
      <c r="S93" s="72"/>
      <c r="T93" s="2"/>
    </row>
    <row r="94" spans="1:20">
      <c r="A94" s="55"/>
      <c r="B94" s="79"/>
      <c r="C94" s="80"/>
      <c r="D94" s="81" t="s">
        <v>167</v>
      </c>
      <c r="E94" s="82"/>
      <c r="F94" s="82"/>
      <c r="G94" s="82"/>
      <c r="H94" s="82"/>
      <c r="I94" s="82"/>
      <c r="J94" s="82"/>
      <c r="K94" s="41" t="s">
        <v>168</v>
      </c>
      <c r="L94" s="42"/>
      <c r="M94" s="42" t="s">
        <v>32</v>
      </c>
      <c r="N94" s="43">
        <f>SUM(N95:N98)</f>
        <v>780.5</v>
      </c>
      <c r="O94" s="43">
        <f t="shared" ref="O94:S94" si="22">SUM(O95:O98)</f>
        <v>803.23</v>
      </c>
      <c r="P94" s="43">
        <f t="shared" si="22"/>
        <v>925</v>
      </c>
      <c r="Q94" s="43">
        <f t="shared" si="22"/>
        <v>650</v>
      </c>
      <c r="R94" s="43">
        <f t="shared" si="22"/>
        <v>676</v>
      </c>
      <c r="S94" s="43">
        <f t="shared" si="22"/>
        <v>703</v>
      </c>
      <c r="T94" s="27"/>
    </row>
    <row r="95" spans="1:20" ht="12.75" customHeight="1">
      <c r="A95" s="49"/>
      <c r="B95" s="77"/>
      <c r="C95" s="78"/>
      <c r="D95" s="75" t="s">
        <v>169</v>
      </c>
      <c r="E95" s="76"/>
      <c r="F95" s="76"/>
      <c r="G95" s="76"/>
      <c r="H95" s="76"/>
      <c r="I95" s="76"/>
      <c r="J95" s="76"/>
      <c r="K95" s="73" t="s">
        <v>170</v>
      </c>
      <c r="L95" s="69" t="s">
        <v>140</v>
      </c>
      <c r="M95" s="69" t="s">
        <v>32</v>
      </c>
      <c r="N95" s="71">
        <v>780.5</v>
      </c>
      <c r="O95" s="71">
        <v>796.39</v>
      </c>
      <c r="P95" s="71">
        <v>925</v>
      </c>
      <c r="Q95" s="71">
        <v>650</v>
      </c>
      <c r="R95" s="71">
        <v>676</v>
      </c>
      <c r="S95" s="71">
        <v>703</v>
      </c>
      <c r="T95" s="2"/>
    </row>
    <row r="96" spans="1:20" ht="92.65" customHeight="1">
      <c r="A96" s="55" t="s">
        <v>171</v>
      </c>
      <c r="B96" s="79" t="s">
        <v>170</v>
      </c>
      <c r="C96" s="80"/>
      <c r="D96" s="76"/>
      <c r="E96" s="76"/>
      <c r="F96" s="76"/>
      <c r="G96" s="76"/>
      <c r="H96" s="76"/>
      <c r="I96" s="76"/>
      <c r="J96" s="76"/>
      <c r="K96" s="74"/>
      <c r="L96" s="70"/>
      <c r="M96" s="70"/>
      <c r="N96" s="72"/>
      <c r="O96" s="72"/>
      <c r="P96" s="72"/>
      <c r="Q96" s="72"/>
      <c r="R96" s="72"/>
      <c r="S96" s="72"/>
      <c r="T96" s="2"/>
    </row>
    <row r="97" spans="1:20" ht="12.75" customHeight="1">
      <c r="A97" s="49"/>
      <c r="B97" s="77"/>
      <c r="C97" s="78"/>
      <c r="D97" s="75" t="s">
        <v>172</v>
      </c>
      <c r="E97" s="76"/>
      <c r="F97" s="76"/>
      <c r="G97" s="76"/>
      <c r="H97" s="76"/>
      <c r="I97" s="76"/>
      <c r="J97" s="76"/>
      <c r="K97" s="73" t="s">
        <v>170</v>
      </c>
      <c r="L97" s="69" t="s">
        <v>31</v>
      </c>
      <c r="M97" s="69" t="s">
        <v>32</v>
      </c>
      <c r="N97" s="71">
        <v>0</v>
      </c>
      <c r="O97" s="71">
        <v>6.84</v>
      </c>
      <c r="P97" s="71">
        <v>0</v>
      </c>
      <c r="Q97" s="71">
        <v>0</v>
      </c>
      <c r="R97" s="71">
        <v>0</v>
      </c>
      <c r="S97" s="71">
        <v>0</v>
      </c>
      <c r="T97" s="2"/>
    </row>
    <row r="98" spans="1:20" ht="92.65" customHeight="1">
      <c r="A98" s="55" t="s">
        <v>173</v>
      </c>
      <c r="B98" s="79" t="s">
        <v>170</v>
      </c>
      <c r="C98" s="80"/>
      <c r="D98" s="76"/>
      <c r="E98" s="76"/>
      <c r="F98" s="76"/>
      <c r="G98" s="76"/>
      <c r="H98" s="76"/>
      <c r="I98" s="76"/>
      <c r="J98" s="76"/>
      <c r="K98" s="74"/>
      <c r="L98" s="70"/>
      <c r="M98" s="70"/>
      <c r="N98" s="72"/>
      <c r="O98" s="72"/>
      <c r="P98" s="72"/>
      <c r="Q98" s="72"/>
      <c r="R98" s="72"/>
      <c r="S98" s="72"/>
      <c r="T98" s="2"/>
    </row>
    <row r="99" spans="1:20" ht="25.5">
      <c r="A99" s="55"/>
      <c r="B99" s="79"/>
      <c r="C99" s="80"/>
      <c r="D99" s="81" t="s">
        <v>174</v>
      </c>
      <c r="E99" s="82"/>
      <c r="F99" s="82"/>
      <c r="G99" s="82"/>
      <c r="H99" s="82"/>
      <c r="I99" s="82"/>
      <c r="J99" s="82"/>
      <c r="K99" s="41" t="s">
        <v>175</v>
      </c>
      <c r="L99" s="42"/>
      <c r="M99" s="42" t="s">
        <v>32</v>
      </c>
      <c r="N99" s="43">
        <f>SUM(N100)</f>
        <v>665</v>
      </c>
      <c r="O99" s="43">
        <f t="shared" ref="O99:S99" si="23">SUM(O100)</f>
        <v>33.299999999999997</v>
      </c>
      <c r="P99" s="43">
        <f t="shared" si="23"/>
        <v>33.299999999999997</v>
      </c>
      <c r="Q99" s="43">
        <f t="shared" si="23"/>
        <v>35</v>
      </c>
      <c r="R99" s="43">
        <f t="shared" si="23"/>
        <v>35</v>
      </c>
      <c r="S99" s="43">
        <f t="shared" si="23"/>
        <v>35</v>
      </c>
      <c r="T99" s="27"/>
    </row>
    <row r="100" spans="1:20">
      <c r="A100" s="55"/>
      <c r="B100" s="79"/>
      <c r="C100" s="80"/>
      <c r="D100" s="81" t="s">
        <v>177</v>
      </c>
      <c r="E100" s="82"/>
      <c r="F100" s="82"/>
      <c r="G100" s="82"/>
      <c r="H100" s="82"/>
      <c r="I100" s="82"/>
      <c r="J100" s="82"/>
      <c r="K100" s="41" t="s">
        <v>178</v>
      </c>
      <c r="L100" s="42"/>
      <c r="M100" s="42" t="s">
        <v>32</v>
      </c>
      <c r="N100" s="43">
        <f>SUM(N101:N105)</f>
        <v>665</v>
      </c>
      <c r="O100" s="43">
        <f t="shared" ref="O100:S100" si="24">SUM(O101:O105)</f>
        <v>33.299999999999997</v>
      </c>
      <c r="P100" s="43">
        <f t="shared" si="24"/>
        <v>33.299999999999997</v>
      </c>
      <c r="Q100" s="43">
        <f t="shared" si="24"/>
        <v>35</v>
      </c>
      <c r="R100" s="43">
        <f t="shared" si="24"/>
        <v>35</v>
      </c>
      <c r="S100" s="43">
        <f t="shared" si="24"/>
        <v>35</v>
      </c>
      <c r="T100" s="27"/>
    </row>
    <row r="101" spans="1:20" ht="12.75" customHeight="1">
      <c r="A101" s="49"/>
      <c r="B101" s="77"/>
      <c r="C101" s="78"/>
      <c r="D101" s="75" t="s">
        <v>179</v>
      </c>
      <c r="E101" s="76"/>
      <c r="F101" s="76"/>
      <c r="G101" s="76"/>
      <c r="H101" s="76"/>
      <c r="I101" s="76"/>
      <c r="J101" s="76"/>
      <c r="K101" s="73" t="s">
        <v>180</v>
      </c>
      <c r="L101" s="69" t="s">
        <v>176</v>
      </c>
      <c r="M101" s="69" t="s">
        <v>32</v>
      </c>
      <c r="N101" s="71">
        <v>10</v>
      </c>
      <c r="O101" s="71">
        <v>8.57</v>
      </c>
      <c r="P101" s="71">
        <v>8.6</v>
      </c>
      <c r="Q101" s="71">
        <v>9</v>
      </c>
      <c r="R101" s="71">
        <v>9</v>
      </c>
      <c r="S101" s="71">
        <v>9</v>
      </c>
      <c r="T101" s="2"/>
    </row>
    <row r="102" spans="1:20" ht="26.65" customHeight="1">
      <c r="A102" s="55" t="s">
        <v>181</v>
      </c>
      <c r="B102" s="79" t="s">
        <v>180</v>
      </c>
      <c r="C102" s="80"/>
      <c r="D102" s="76"/>
      <c r="E102" s="76"/>
      <c r="F102" s="76"/>
      <c r="G102" s="76"/>
      <c r="H102" s="76"/>
      <c r="I102" s="76"/>
      <c r="J102" s="76"/>
      <c r="K102" s="74"/>
      <c r="L102" s="70"/>
      <c r="M102" s="70"/>
      <c r="N102" s="72"/>
      <c r="O102" s="72"/>
      <c r="P102" s="72"/>
      <c r="Q102" s="72"/>
      <c r="R102" s="72"/>
      <c r="S102" s="72"/>
      <c r="T102" s="2"/>
    </row>
    <row r="103" spans="1:20" ht="46.9" customHeight="1">
      <c r="A103" s="55"/>
      <c r="B103" s="79" t="s">
        <v>399</v>
      </c>
      <c r="C103" s="80"/>
      <c r="D103" s="66" t="s">
        <v>398</v>
      </c>
      <c r="E103" s="66"/>
      <c r="F103" s="66"/>
      <c r="G103" s="66"/>
      <c r="H103" s="66"/>
      <c r="I103" s="66"/>
      <c r="J103" s="66"/>
      <c r="K103" s="44" t="s">
        <v>399</v>
      </c>
      <c r="L103" s="45" t="s">
        <v>176</v>
      </c>
      <c r="M103" s="52"/>
      <c r="N103" s="51">
        <v>614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2"/>
    </row>
    <row r="104" spans="1:20" ht="12.75" customHeight="1">
      <c r="A104" s="49"/>
      <c r="B104" s="77"/>
      <c r="C104" s="78"/>
      <c r="D104" s="75" t="s">
        <v>182</v>
      </c>
      <c r="E104" s="76"/>
      <c r="F104" s="76"/>
      <c r="G104" s="76"/>
      <c r="H104" s="76"/>
      <c r="I104" s="76"/>
      <c r="J104" s="76"/>
      <c r="K104" s="73" t="s">
        <v>183</v>
      </c>
      <c r="L104" s="69" t="s">
        <v>176</v>
      </c>
      <c r="M104" s="69" t="s">
        <v>32</v>
      </c>
      <c r="N104" s="71">
        <v>41</v>
      </c>
      <c r="O104" s="71">
        <v>24.73</v>
      </c>
      <c r="P104" s="71">
        <v>24.7</v>
      </c>
      <c r="Q104" s="71">
        <v>26</v>
      </c>
      <c r="R104" s="71">
        <v>26</v>
      </c>
      <c r="S104" s="71">
        <v>26</v>
      </c>
      <c r="T104" s="2"/>
    </row>
    <row r="105" spans="1:20" ht="14.65" customHeight="1">
      <c r="A105" s="55" t="s">
        <v>184</v>
      </c>
      <c r="B105" s="79" t="s">
        <v>183</v>
      </c>
      <c r="C105" s="80"/>
      <c r="D105" s="76"/>
      <c r="E105" s="76"/>
      <c r="F105" s="76"/>
      <c r="G105" s="76"/>
      <c r="H105" s="76"/>
      <c r="I105" s="76"/>
      <c r="J105" s="76"/>
      <c r="K105" s="74"/>
      <c r="L105" s="70"/>
      <c r="M105" s="70"/>
      <c r="N105" s="72"/>
      <c r="O105" s="72"/>
      <c r="P105" s="72"/>
      <c r="Q105" s="72"/>
      <c r="R105" s="72"/>
      <c r="S105" s="72"/>
      <c r="T105" s="2"/>
    </row>
    <row r="106" spans="1:20" ht="25.5">
      <c r="A106" s="55"/>
      <c r="B106" s="79"/>
      <c r="C106" s="80"/>
      <c r="D106" s="81" t="s">
        <v>185</v>
      </c>
      <c r="E106" s="82"/>
      <c r="F106" s="82"/>
      <c r="G106" s="82"/>
      <c r="H106" s="82"/>
      <c r="I106" s="82"/>
      <c r="J106" s="82"/>
      <c r="K106" s="41" t="s">
        <v>186</v>
      </c>
      <c r="L106" s="42"/>
      <c r="M106" s="42" t="s">
        <v>32</v>
      </c>
      <c r="N106" s="43">
        <f>SUM(N107+N110)</f>
        <v>1646.1</v>
      </c>
      <c r="O106" s="43">
        <f t="shared" ref="O106:S106" si="25">SUM(O107+O110)</f>
        <v>637.05999999999995</v>
      </c>
      <c r="P106" s="43">
        <f t="shared" si="25"/>
        <v>1646.1</v>
      </c>
      <c r="Q106" s="43">
        <f t="shared" si="25"/>
        <v>1646.1</v>
      </c>
      <c r="R106" s="43">
        <f t="shared" si="25"/>
        <v>1646.1</v>
      </c>
      <c r="S106" s="43">
        <f t="shared" si="25"/>
        <v>1646.1</v>
      </c>
      <c r="T106" s="27"/>
    </row>
    <row r="107" spans="1:20">
      <c r="A107" s="55"/>
      <c r="B107" s="79"/>
      <c r="C107" s="80"/>
      <c r="D107" s="81" t="s">
        <v>188</v>
      </c>
      <c r="E107" s="82"/>
      <c r="F107" s="82"/>
      <c r="G107" s="82"/>
      <c r="H107" s="82"/>
      <c r="I107" s="82"/>
      <c r="J107" s="82"/>
      <c r="K107" s="41" t="s">
        <v>189</v>
      </c>
      <c r="L107" s="42"/>
      <c r="M107" s="42" t="s">
        <v>32</v>
      </c>
      <c r="N107" s="43">
        <f>SUM(N108:N109)</f>
        <v>1646.1</v>
      </c>
      <c r="O107" s="43">
        <f t="shared" ref="O107:S107" si="26">SUM(O108:O109)</f>
        <v>549.29999999999995</v>
      </c>
      <c r="P107" s="43">
        <f t="shared" si="26"/>
        <v>1646.1</v>
      </c>
      <c r="Q107" s="43">
        <f t="shared" si="26"/>
        <v>1646.1</v>
      </c>
      <c r="R107" s="43">
        <f t="shared" si="26"/>
        <v>1646.1</v>
      </c>
      <c r="S107" s="43">
        <f t="shared" si="26"/>
        <v>1646.1</v>
      </c>
      <c r="T107" s="27"/>
    </row>
    <row r="108" spans="1:20" ht="12.75" customHeight="1">
      <c r="A108" s="49"/>
      <c r="B108" s="77"/>
      <c r="C108" s="78"/>
      <c r="D108" s="75" t="s">
        <v>190</v>
      </c>
      <c r="E108" s="76"/>
      <c r="F108" s="76"/>
      <c r="G108" s="76"/>
      <c r="H108" s="76"/>
      <c r="I108" s="76"/>
      <c r="J108" s="76"/>
      <c r="K108" s="73" t="s">
        <v>191</v>
      </c>
      <c r="L108" s="69" t="s">
        <v>187</v>
      </c>
      <c r="M108" s="69" t="s">
        <v>32</v>
      </c>
      <c r="N108" s="71">
        <v>1646.1</v>
      </c>
      <c r="O108" s="71">
        <v>549.29999999999995</v>
      </c>
      <c r="P108" s="71">
        <v>1646.1</v>
      </c>
      <c r="Q108" s="71">
        <v>1646.1</v>
      </c>
      <c r="R108" s="71">
        <v>1646.1</v>
      </c>
      <c r="S108" s="71">
        <v>1646.1</v>
      </c>
      <c r="T108" s="2"/>
    </row>
    <row r="109" spans="1:20" ht="39.75" customHeight="1">
      <c r="A109" s="55" t="s">
        <v>192</v>
      </c>
      <c r="B109" s="79" t="s">
        <v>191</v>
      </c>
      <c r="C109" s="80"/>
      <c r="D109" s="76"/>
      <c r="E109" s="76"/>
      <c r="F109" s="76"/>
      <c r="G109" s="76"/>
      <c r="H109" s="76"/>
      <c r="I109" s="76"/>
      <c r="J109" s="76"/>
      <c r="K109" s="74"/>
      <c r="L109" s="70"/>
      <c r="M109" s="70"/>
      <c r="N109" s="72"/>
      <c r="O109" s="72"/>
      <c r="P109" s="72"/>
      <c r="Q109" s="72"/>
      <c r="R109" s="72"/>
      <c r="S109" s="72"/>
      <c r="T109" s="2"/>
    </row>
    <row r="110" spans="1:20">
      <c r="A110" s="55"/>
      <c r="B110" s="79"/>
      <c r="C110" s="80"/>
      <c r="D110" s="81" t="s">
        <v>193</v>
      </c>
      <c r="E110" s="82"/>
      <c r="F110" s="82"/>
      <c r="G110" s="82"/>
      <c r="H110" s="82"/>
      <c r="I110" s="82"/>
      <c r="J110" s="82"/>
      <c r="K110" s="41" t="s">
        <v>194</v>
      </c>
      <c r="L110" s="42"/>
      <c r="M110" s="42" t="s">
        <v>32</v>
      </c>
      <c r="N110" s="43">
        <f>SUM(N111:N116)</f>
        <v>0</v>
      </c>
      <c r="O110" s="43">
        <f t="shared" ref="O110:S110" si="27">SUM(O111:O116)</f>
        <v>87.759999999999991</v>
      </c>
      <c r="P110" s="43">
        <f t="shared" si="27"/>
        <v>0</v>
      </c>
      <c r="Q110" s="43">
        <f t="shared" si="27"/>
        <v>0</v>
      </c>
      <c r="R110" s="43">
        <f t="shared" si="27"/>
        <v>0</v>
      </c>
      <c r="S110" s="43">
        <f t="shared" si="27"/>
        <v>0</v>
      </c>
      <c r="T110" s="27"/>
    </row>
    <row r="111" spans="1:20" ht="12.75" customHeight="1">
      <c r="A111" s="49"/>
      <c r="B111" s="77"/>
      <c r="C111" s="78"/>
      <c r="D111" s="75" t="s">
        <v>195</v>
      </c>
      <c r="E111" s="76"/>
      <c r="F111" s="76"/>
      <c r="G111" s="76"/>
      <c r="H111" s="76"/>
      <c r="I111" s="76"/>
      <c r="J111" s="76"/>
      <c r="K111" s="73" t="s">
        <v>196</v>
      </c>
      <c r="L111" s="69" t="s">
        <v>140</v>
      </c>
      <c r="M111" s="69" t="s">
        <v>32</v>
      </c>
      <c r="N111" s="71">
        <v>0</v>
      </c>
      <c r="O111" s="71">
        <v>56.36</v>
      </c>
      <c r="P111" s="71">
        <v>0</v>
      </c>
      <c r="Q111" s="71">
        <v>0</v>
      </c>
      <c r="R111" s="71">
        <v>0</v>
      </c>
      <c r="S111" s="71">
        <v>0</v>
      </c>
      <c r="T111" s="2"/>
    </row>
    <row r="112" spans="1:20" ht="39.75" customHeight="1">
      <c r="A112" s="55" t="s">
        <v>197</v>
      </c>
      <c r="B112" s="79" t="s">
        <v>196</v>
      </c>
      <c r="C112" s="80"/>
      <c r="D112" s="76"/>
      <c r="E112" s="76"/>
      <c r="F112" s="76"/>
      <c r="G112" s="76"/>
      <c r="H112" s="76"/>
      <c r="I112" s="76"/>
      <c r="J112" s="76"/>
      <c r="K112" s="74"/>
      <c r="L112" s="70"/>
      <c r="M112" s="70"/>
      <c r="N112" s="72"/>
      <c r="O112" s="72"/>
      <c r="P112" s="72"/>
      <c r="Q112" s="72"/>
      <c r="R112" s="72"/>
      <c r="S112" s="72"/>
      <c r="T112" s="2"/>
    </row>
    <row r="113" spans="1:20" ht="12.75" customHeight="1">
      <c r="A113" s="49"/>
      <c r="B113" s="77"/>
      <c r="C113" s="78"/>
      <c r="D113" s="75" t="s">
        <v>198</v>
      </c>
      <c r="E113" s="76"/>
      <c r="F113" s="76"/>
      <c r="G113" s="76"/>
      <c r="H113" s="76"/>
      <c r="I113" s="76"/>
      <c r="J113" s="76"/>
      <c r="K113" s="73" t="s">
        <v>199</v>
      </c>
      <c r="L113" s="69" t="s">
        <v>140</v>
      </c>
      <c r="M113" s="69" t="s">
        <v>32</v>
      </c>
      <c r="N113" s="71">
        <v>0</v>
      </c>
      <c r="O113" s="71">
        <v>31.4</v>
      </c>
      <c r="P113" s="71">
        <v>0</v>
      </c>
      <c r="Q113" s="71">
        <v>0</v>
      </c>
      <c r="R113" s="71">
        <v>0</v>
      </c>
      <c r="S113" s="71">
        <v>0</v>
      </c>
      <c r="T113" s="2"/>
    </row>
    <row r="114" spans="1:20" ht="26.65" customHeight="1">
      <c r="A114" s="55" t="s">
        <v>200</v>
      </c>
      <c r="B114" s="79" t="s">
        <v>199</v>
      </c>
      <c r="C114" s="80"/>
      <c r="D114" s="76"/>
      <c r="E114" s="76"/>
      <c r="F114" s="76"/>
      <c r="G114" s="76"/>
      <c r="H114" s="76"/>
      <c r="I114" s="76"/>
      <c r="J114" s="76"/>
      <c r="K114" s="74"/>
      <c r="L114" s="70"/>
      <c r="M114" s="70"/>
      <c r="N114" s="72"/>
      <c r="O114" s="72"/>
      <c r="P114" s="72"/>
      <c r="Q114" s="72"/>
      <c r="R114" s="72"/>
      <c r="S114" s="72"/>
      <c r="T114" s="2"/>
    </row>
    <row r="115" spans="1:20" ht="12.75" customHeight="1">
      <c r="A115" s="49"/>
      <c r="B115" s="77"/>
      <c r="C115" s="78"/>
      <c r="D115" s="75" t="s">
        <v>201</v>
      </c>
      <c r="E115" s="76"/>
      <c r="F115" s="76"/>
      <c r="G115" s="76"/>
      <c r="H115" s="76"/>
      <c r="I115" s="76"/>
      <c r="J115" s="76"/>
      <c r="K115" s="73" t="s">
        <v>199</v>
      </c>
      <c r="L115" s="69" t="s">
        <v>187</v>
      </c>
      <c r="M115" s="69" t="s">
        <v>32</v>
      </c>
      <c r="N115" s="71">
        <v>0</v>
      </c>
      <c r="O115" s="71">
        <v>0</v>
      </c>
      <c r="P115" s="71">
        <v>0</v>
      </c>
      <c r="Q115" s="71">
        <v>0</v>
      </c>
      <c r="R115" s="71">
        <v>0</v>
      </c>
      <c r="S115" s="71">
        <v>0</v>
      </c>
      <c r="T115" s="2"/>
    </row>
    <row r="116" spans="1:20" ht="26.65" customHeight="1">
      <c r="A116" s="55" t="s">
        <v>202</v>
      </c>
      <c r="B116" s="79" t="s">
        <v>199</v>
      </c>
      <c r="C116" s="80"/>
      <c r="D116" s="76"/>
      <c r="E116" s="76"/>
      <c r="F116" s="76"/>
      <c r="G116" s="76"/>
      <c r="H116" s="76"/>
      <c r="I116" s="76"/>
      <c r="J116" s="76"/>
      <c r="K116" s="74"/>
      <c r="L116" s="70"/>
      <c r="M116" s="70"/>
      <c r="N116" s="72"/>
      <c r="O116" s="72"/>
      <c r="P116" s="72"/>
      <c r="Q116" s="72"/>
      <c r="R116" s="72"/>
      <c r="S116" s="72"/>
      <c r="T116" s="2"/>
    </row>
    <row r="117" spans="1:20" ht="25.5">
      <c r="A117" s="55"/>
      <c r="B117" s="79"/>
      <c r="C117" s="80"/>
      <c r="D117" s="81" t="s">
        <v>203</v>
      </c>
      <c r="E117" s="82"/>
      <c r="F117" s="82"/>
      <c r="G117" s="82"/>
      <c r="H117" s="82"/>
      <c r="I117" s="82"/>
      <c r="J117" s="82"/>
      <c r="K117" s="41" t="s">
        <v>204</v>
      </c>
      <c r="L117" s="42"/>
      <c r="M117" s="42" t="s">
        <v>32</v>
      </c>
      <c r="N117" s="43">
        <f>SUM(N118+N121)</f>
        <v>6392</v>
      </c>
      <c r="O117" s="43">
        <f t="shared" ref="O117:S117" si="28">SUM(O118+O121)</f>
        <v>10342.31</v>
      </c>
      <c r="P117" s="43">
        <f t="shared" si="28"/>
        <v>12993.599999999999</v>
      </c>
      <c r="Q117" s="43">
        <f t="shared" si="28"/>
        <v>2000</v>
      </c>
      <c r="R117" s="43">
        <f t="shared" si="28"/>
        <v>0</v>
      </c>
      <c r="S117" s="43">
        <f t="shared" si="28"/>
        <v>0</v>
      </c>
      <c r="T117" s="27"/>
    </row>
    <row r="118" spans="1:20" ht="89.25">
      <c r="A118" s="55"/>
      <c r="B118" s="79"/>
      <c r="C118" s="80"/>
      <c r="D118" s="81" t="s">
        <v>205</v>
      </c>
      <c r="E118" s="82"/>
      <c r="F118" s="82"/>
      <c r="G118" s="82"/>
      <c r="H118" s="82"/>
      <c r="I118" s="82"/>
      <c r="J118" s="82"/>
      <c r="K118" s="41" t="s">
        <v>206</v>
      </c>
      <c r="L118" s="42"/>
      <c r="M118" s="42" t="s">
        <v>32</v>
      </c>
      <c r="N118" s="43">
        <f>SUM(N119:N120)</f>
        <v>0</v>
      </c>
      <c r="O118" s="43">
        <f t="shared" ref="O118:S118" si="29">SUM(O119:O120)</f>
        <v>226.68</v>
      </c>
      <c r="P118" s="43">
        <f t="shared" si="29"/>
        <v>2309.1999999999998</v>
      </c>
      <c r="Q118" s="43">
        <f t="shared" si="29"/>
        <v>2000</v>
      </c>
      <c r="R118" s="43">
        <f t="shared" si="29"/>
        <v>0</v>
      </c>
      <c r="S118" s="43">
        <f t="shared" si="29"/>
        <v>0</v>
      </c>
      <c r="T118" s="27"/>
    </row>
    <row r="119" spans="1:20" ht="12.75" customHeight="1">
      <c r="A119" s="49"/>
      <c r="B119" s="77"/>
      <c r="C119" s="78"/>
      <c r="D119" s="75" t="s">
        <v>207</v>
      </c>
      <c r="E119" s="76"/>
      <c r="F119" s="76"/>
      <c r="G119" s="76"/>
      <c r="H119" s="76"/>
      <c r="I119" s="76"/>
      <c r="J119" s="76"/>
      <c r="K119" s="73" t="s">
        <v>208</v>
      </c>
      <c r="L119" s="69" t="s">
        <v>140</v>
      </c>
      <c r="M119" s="69" t="s">
        <v>32</v>
      </c>
      <c r="N119" s="71">
        <v>0</v>
      </c>
      <c r="O119" s="71">
        <v>226.68</v>
      </c>
      <c r="P119" s="71">
        <v>2309.1999999999998</v>
      </c>
      <c r="Q119" s="71">
        <v>2000</v>
      </c>
      <c r="R119" s="71">
        <v>0</v>
      </c>
      <c r="S119" s="71">
        <v>0</v>
      </c>
      <c r="T119" s="2"/>
    </row>
    <row r="120" spans="1:20" ht="105.75" customHeight="1">
      <c r="A120" s="55" t="s">
        <v>209</v>
      </c>
      <c r="B120" s="79" t="s">
        <v>208</v>
      </c>
      <c r="C120" s="80"/>
      <c r="D120" s="76"/>
      <c r="E120" s="76"/>
      <c r="F120" s="76"/>
      <c r="G120" s="76"/>
      <c r="H120" s="76"/>
      <c r="I120" s="76"/>
      <c r="J120" s="76"/>
      <c r="K120" s="74"/>
      <c r="L120" s="70"/>
      <c r="M120" s="70"/>
      <c r="N120" s="72"/>
      <c r="O120" s="72"/>
      <c r="P120" s="72"/>
      <c r="Q120" s="72"/>
      <c r="R120" s="72"/>
      <c r="S120" s="72"/>
      <c r="T120" s="2"/>
    </row>
    <row r="121" spans="1:20">
      <c r="A121" s="55"/>
      <c r="B121" s="79"/>
      <c r="C121" s="80"/>
      <c r="D121" s="81" t="s">
        <v>210</v>
      </c>
      <c r="E121" s="82"/>
      <c r="F121" s="82"/>
      <c r="G121" s="82"/>
      <c r="H121" s="82"/>
      <c r="I121" s="82"/>
      <c r="J121" s="82"/>
      <c r="K121" s="41" t="s">
        <v>211</v>
      </c>
      <c r="L121" s="42"/>
      <c r="M121" s="42" t="s">
        <v>32</v>
      </c>
      <c r="N121" s="43">
        <f>SUM(N122:N123)</f>
        <v>6392</v>
      </c>
      <c r="O121" s="43">
        <f t="shared" ref="O121:S121" si="30">SUM(O122:O123)</f>
        <v>10115.629999999999</v>
      </c>
      <c r="P121" s="43">
        <f t="shared" si="30"/>
        <v>10684.4</v>
      </c>
      <c r="Q121" s="43">
        <f t="shared" si="30"/>
        <v>0</v>
      </c>
      <c r="R121" s="43">
        <f t="shared" si="30"/>
        <v>0</v>
      </c>
      <c r="S121" s="43">
        <f t="shared" si="30"/>
        <v>0</v>
      </c>
      <c r="T121" s="27"/>
    </row>
    <row r="122" spans="1:20" ht="12.75" customHeight="1">
      <c r="A122" s="49"/>
      <c r="B122" s="77"/>
      <c r="C122" s="78"/>
      <c r="D122" s="75" t="s">
        <v>212</v>
      </c>
      <c r="E122" s="76"/>
      <c r="F122" s="76"/>
      <c r="G122" s="76"/>
      <c r="H122" s="76"/>
      <c r="I122" s="76"/>
      <c r="J122" s="76"/>
      <c r="K122" s="73" t="s">
        <v>213</v>
      </c>
      <c r="L122" s="69" t="s">
        <v>140</v>
      </c>
      <c r="M122" s="69" t="s">
        <v>32</v>
      </c>
      <c r="N122" s="71">
        <v>6392</v>
      </c>
      <c r="O122" s="71">
        <v>10115.629999999999</v>
      </c>
      <c r="P122" s="71">
        <v>10684.4</v>
      </c>
      <c r="Q122" s="71">
        <v>0</v>
      </c>
      <c r="R122" s="71">
        <v>0</v>
      </c>
      <c r="S122" s="71">
        <v>0</v>
      </c>
      <c r="T122" s="2"/>
    </row>
    <row r="123" spans="1:20" ht="52.9" customHeight="1">
      <c r="A123" s="55" t="s">
        <v>214</v>
      </c>
      <c r="B123" s="79" t="s">
        <v>213</v>
      </c>
      <c r="C123" s="80"/>
      <c r="D123" s="76"/>
      <c r="E123" s="76"/>
      <c r="F123" s="76"/>
      <c r="G123" s="76"/>
      <c r="H123" s="76"/>
      <c r="I123" s="76"/>
      <c r="J123" s="76"/>
      <c r="K123" s="74"/>
      <c r="L123" s="70"/>
      <c r="M123" s="70"/>
      <c r="N123" s="72"/>
      <c r="O123" s="72"/>
      <c r="P123" s="72"/>
      <c r="Q123" s="72"/>
      <c r="R123" s="72"/>
      <c r="S123" s="72"/>
      <c r="T123" s="2"/>
    </row>
    <row r="124" spans="1:20">
      <c r="A124" s="55"/>
      <c r="B124" s="79"/>
      <c r="C124" s="80"/>
      <c r="D124" s="81" t="s">
        <v>215</v>
      </c>
      <c r="E124" s="82"/>
      <c r="F124" s="82"/>
      <c r="G124" s="82"/>
      <c r="H124" s="82"/>
      <c r="I124" s="82"/>
      <c r="J124" s="82"/>
      <c r="K124" s="41" t="s">
        <v>216</v>
      </c>
      <c r="L124" s="42"/>
      <c r="M124" s="42" t="s">
        <v>32</v>
      </c>
      <c r="N124" s="43">
        <f>SUM(N125+N154+N157+N162)</f>
        <v>1342.5</v>
      </c>
      <c r="O124" s="43">
        <f t="shared" ref="O124:S124" si="31">SUM(O125+O154+O157+O162)</f>
        <v>772.77</v>
      </c>
      <c r="P124" s="43">
        <f t="shared" si="31"/>
        <v>1342.5</v>
      </c>
      <c r="Q124" s="43">
        <f t="shared" si="31"/>
        <v>1365.5</v>
      </c>
      <c r="R124" s="43">
        <f t="shared" si="31"/>
        <v>1405</v>
      </c>
      <c r="S124" s="43">
        <f t="shared" si="31"/>
        <v>1449.9999999999998</v>
      </c>
      <c r="T124" s="27"/>
    </row>
    <row r="125" spans="1:20">
      <c r="A125" s="55"/>
      <c r="B125" s="79"/>
      <c r="C125" s="80"/>
      <c r="D125" s="81" t="s">
        <v>217</v>
      </c>
      <c r="E125" s="82"/>
      <c r="F125" s="82"/>
      <c r="G125" s="82"/>
      <c r="H125" s="82"/>
      <c r="I125" s="82"/>
      <c r="J125" s="82"/>
      <c r="K125" s="41" t="s">
        <v>218</v>
      </c>
      <c r="L125" s="42"/>
      <c r="M125" s="42" t="s">
        <v>32</v>
      </c>
      <c r="N125" s="43">
        <f>SUM(N126:N153)</f>
        <v>1242.5</v>
      </c>
      <c r="O125" s="43">
        <f t="shared" ref="O125:S125" si="32">SUM(O126:O153)</f>
        <v>643.67999999999995</v>
      </c>
      <c r="P125" s="43">
        <f t="shared" si="32"/>
        <v>1113.4100000000001</v>
      </c>
      <c r="Q125" s="43">
        <f t="shared" si="32"/>
        <v>1132.4000000000001</v>
      </c>
      <c r="R125" s="43">
        <f t="shared" si="32"/>
        <v>1164.8</v>
      </c>
      <c r="S125" s="43">
        <f t="shared" si="32"/>
        <v>1201.6999999999998</v>
      </c>
      <c r="T125" s="27"/>
    </row>
    <row r="126" spans="1:20" ht="12.75" customHeight="1">
      <c r="A126" s="49"/>
      <c r="B126" s="77"/>
      <c r="C126" s="78"/>
      <c r="D126" s="75" t="s">
        <v>219</v>
      </c>
      <c r="E126" s="76"/>
      <c r="F126" s="76"/>
      <c r="G126" s="76"/>
      <c r="H126" s="76"/>
      <c r="I126" s="76"/>
      <c r="J126" s="76"/>
      <c r="K126" s="73" t="s">
        <v>220</v>
      </c>
      <c r="L126" s="69" t="s">
        <v>221</v>
      </c>
      <c r="M126" s="69" t="s">
        <v>32</v>
      </c>
      <c r="N126" s="71">
        <v>21.6</v>
      </c>
      <c r="O126" s="71">
        <v>9</v>
      </c>
      <c r="P126" s="71">
        <v>21.6</v>
      </c>
      <c r="Q126" s="67">
        <v>22</v>
      </c>
      <c r="R126" s="67">
        <v>22.6</v>
      </c>
      <c r="S126" s="67">
        <v>23.3</v>
      </c>
      <c r="T126" s="2"/>
    </row>
    <row r="127" spans="1:20" ht="92.65" customHeight="1">
      <c r="A127" s="55" t="s">
        <v>222</v>
      </c>
      <c r="B127" s="79" t="s">
        <v>220</v>
      </c>
      <c r="C127" s="80"/>
      <c r="D127" s="76"/>
      <c r="E127" s="76"/>
      <c r="F127" s="76"/>
      <c r="G127" s="76"/>
      <c r="H127" s="76"/>
      <c r="I127" s="76"/>
      <c r="J127" s="76"/>
      <c r="K127" s="74"/>
      <c r="L127" s="70"/>
      <c r="M127" s="70"/>
      <c r="N127" s="72"/>
      <c r="O127" s="72"/>
      <c r="P127" s="72"/>
      <c r="Q127" s="68"/>
      <c r="R127" s="68"/>
      <c r="S127" s="68"/>
      <c r="T127" s="2"/>
    </row>
    <row r="128" spans="1:20" ht="12.75" customHeight="1">
      <c r="A128" s="49"/>
      <c r="B128" s="77"/>
      <c r="C128" s="78"/>
      <c r="D128" s="75" t="s">
        <v>223</v>
      </c>
      <c r="E128" s="76"/>
      <c r="F128" s="76"/>
      <c r="G128" s="76"/>
      <c r="H128" s="76"/>
      <c r="I128" s="76"/>
      <c r="J128" s="76"/>
      <c r="K128" s="73" t="s">
        <v>224</v>
      </c>
      <c r="L128" s="69" t="s">
        <v>221</v>
      </c>
      <c r="M128" s="69" t="s">
        <v>32</v>
      </c>
      <c r="N128" s="71">
        <v>190</v>
      </c>
      <c r="O128" s="71">
        <v>35.29</v>
      </c>
      <c r="P128" s="71">
        <v>44.24</v>
      </c>
      <c r="Q128" s="67">
        <v>45</v>
      </c>
      <c r="R128" s="67">
        <v>46.3</v>
      </c>
      <c r="S128" s="67">
        <v>47.8</v>
      </c>
      <c r="T128" s="2"/>
    </row>
    <row r="129" spans="1:20" ht="118.9" customHeight="1">
      <c r="A129" s="55" t="s">
        <v>225</v>
      </c>
      <c r="B129" s="79" t="s">
        <v>224</v>
      </c>
      <c r="C129" s="80"/>
      <c r="D129" s="76"/>
      <c r="E129" s="76"/>
      <c r="F129" s="76"/>
      <c r="G129" s="76"/>
      <c r="H129" s="76"/>
      <c r="I129" s="76"/>
      <c r="J129" s="76"/>
      <c r="K129" s="74"/>
      <c r="L129" s="70"/>
      <c r="M129" s="70"/>
      <c r="N129" s="72"/>
      <c r="O129" s="72"/>
      <c r="P129" s="72"/>
      <c r="Q129" s="68"/>
      <c r="R129" s="68"/>
      <c r="S129" s="68"/>
      <c r="T129" s="2"/>
    </row>
    <row r="130" spans="1:20" ht="12.75" customHeight="1">
      <c r="A130" s="49"/>
      <c r="B130" s="77"/>
      <c r="C130" s="78"/>
      <c r="D130" s="75" t="s">
        <v>226</v>
      </c>
      <c r="E130" s="76"/>
      <c r="F130" s="76"/>
      <c r="G130" s="76"/>
      <c r="H130" s="76"/>
      <c r="I130" s="76"/>
      <c r="J130" s="76"/>
      <c r="K130" s="73" t="s">
        <v>227</v>
      </c>
      <c r="L130" s="69" t="s">
        <v>221</v>
      </c>
      <c r="M130" s="69" t="s">
        <v>32</v>
      </c>
      <c r="N130" s="71">
        <v>19</v>
      </c>
      <c r="O130" s="71">
        <v>0.3</v>
      </c>
      <c r="P130" s="71">
        <v>19</v>
      </c>
      <c r="Q130" s="67">
        <v>19.3</v>
      </c>
      <c r="R130" s="67">
        <v>19.899999999999999</v>
      </c>
      <c r="S130" s="67">
        <v>20.5</v>
      </c>
      <c r="T130" s="2"/>
    </row>
    <row r="131" spans="1:20" ht="92.65" customHeight="1">
      <c r="A131" s="55" t="s">
        <v>228</v>
      </c>
      <c r="B131" s="79" t="s">
        <v>227</v>
      </c>
      <c r="C131" s="80"/>
      <c r="D131" s="76"/>
      <c r="E131" s="76"/>
      <c r="F131" s="76"/>
      <c r="G131" s="76"/>
      <c r="H131" s="76"/>
      <c r="I131" s="76"/>
      <c r="J131" s="76"/>
      <c r="K131" s="74"/>
      <c r="L131" s="70"/>
      <c r="M131" s="70"/>
      <c r="N131" s="72"/>
      <c r="O131" s="72"/>
      <c r="P131" s="72"/>
      <c r="Q131" s="68"/>
      <c r="R131" s="68"/>
      <c r="S131" s="68"/>
      <c r="T131" s="2"/>
    </row>
    <row r="132" spans="1:20" ht="12.75" customHeight="1">
      <c r="A132" s="49"/>
      <c r="B132" s="77"/>
      <c r="C132" s="78"/>
      <c r="D132" s="75" t="s">
        <v>229</v>
      </c>
      <c r="E132" s="76"/>
      <c r="F132" s="76"/>
      <c r="G132" s="76"/>
      <c r="H132" s="76"/>
      <c r="I132" s="76"/>
      <c r="J132" s="76"/>
      <c r="K132" s="73" t="s">
        <v>230</v>
      </c>
      <c r="L132" s="69" t="s">
        <v>221</v>
      </c>
      <c r="M132" s="69" t="s">
        <v>32</v>
      </c>
      <c r="N132" s="71">
        <v>6.9</v>
      </c>
      <c r="O132" s="71">
        <v>15.5</v>
      </c>
      <c r="P132" s="71">
        <v>15.5</v>
      </c>
      <c r="Q132" s="67">
        <v>15</v>
      </c>
      <c r="R132" s="67">
        <v>15</v>
      </c>
      <c r="S132" s="67">
        <v>15</v>
      </c>
      <c r="T132" s="2"/>
    </row>
    <row r="133" spans="1:20" ht="105.75" customHeight="1">
      <c r="A133" s="55" t="s">
        <v>231</v>
      </c>
      <c r="B133" s="79" t="s">
        <v>230</v>
      </c>
      <c r="C133" s="80"/>
      <c r="D133" s="76"/>
      <c r="E133" s="76"/>
      <c r="F133" s="76"/>
      <c r="G133" s="76"/>
      <c r="H133" s="76"/>
      <c r="I133" s="76"/>
      <c r="J133" s="76"/>
      <c r="K133" s="74"/>
      <c r="L133" s="70"/>
      <c r="M133" s="70"/>
      <c r="N133" s="72"/>
      <c r="O133" s="72"/>
      <c r="P133" s="72"/>
      <c r="Q133" s="68"/>
      <c r="R133" s="68"/>
      <c r="S133" s="68"/>
      <c r="T133" s="2"/>
    </row>
    <row r="134" spans="1:20" ht="12.75" customHeight="1">
      <c r="A134" s="49"/>
      <c r="B134" s="77"/>
      <c r="C134" s="78"/>
      <c r="D134" s="75" t="s">
        <v>232</v>
      </c>
      <c r="E134" s="76"/>
      <c r="F134" s="76"/>
      <c r="G134" s="76"/>
      <c r="H134" s="76"/>
      <c r="I134" s="76"/>
      <c r="J134" s="76"/>
      <c r="K134" s="73" t="s">
        <v>233</v>
      </c>
      <c r="L134" s="69" t="s">
        <v>221</v>
      </c>
      <c r="M134" s="69" t="s">
        <v>32</v>
      </c>
      <c r="N134" s="71">
        <v>25</v>
      </c>
      <c r="O134" s="71">
        <v>31</v>
      </c>
      <c r="P134" s="71">
        <v>31</v>
      </c>
      <c r="Q134" s="67">
        <v>31.5</v>
      </c>
      <c r="R134" s="67">
        <v>32.4</v>
      </c>
      <c r="S134" s="67">
        <v>33.4</v>
      </c>
      <c r="T134" s="2"/>
    </row>
    <row r="135" spans="1:20" ht="92.65" customHeight="1">
      <c r="A135" s="55" t="s">
        <v>234</v>
      </c>
      <c r="B135" s="79" t="s">
        <v>233</v>
      </c>
      <c r="C135" s="80"/>
      <c r="D135" s="76"/>
      <c r="E135" s="76"/>
      <c r="F135" s="76"/>
      <c r="G135" s="76"/>
      <c r="H135" s="76"/>
      <c r="I135" s="76"/>
      <c r="J135" s="76"/>
      <c r="K135" s="74"/>
      <c r="L135" s="70"/>
      <c r="M135" s="70"/>
      <c r="N135" s="72"/>
      <c r="O135" s="72"/>
      <c r="P135" s="72"/>
      <c r="Q135" s="68"/>
      <c r="R135" s="68"/>
      <c r="S135" s="68"/>
      <c r="T135" s="2"/>
    </row>
    <row r="136" spans="1:20" ht="12.75" customHeight="1">
      <c r="A136" s="49"/>
      <c r="B136" s="77"/>
      <c r="C136" s="78"/>
      <c r="D136" s="75" t="s">
        <v>235</v>
      </c>
      <c r="E136" s="76"/>
      <c r="F136" s="76"/>
      <c r="G136" s="76"/>
      <c r="H136" s="76"/>
      <c r="I136" s="76"/>
      <c r="J136" s="76"/>
      <c r="K136" s="73" t="s">
        <v>236</v>
      </c>
      <c r="L136" s="69" t="s">
        <v>221</v>
      </c>
      <c r="M136" s="69" t="s">
        <v>32</v>
      </c>
      <c r="N136" s="71">
        <v>0</v>
      </c>
      <c r="O136" s="71">
        <v>0.75</v>
      </c>
      <c r="P136" s="71">
        <v>0.75</v>
      </c>
      <c r="Q136" s="67">
        <v>0.8</v>
      </c>
      <c r="R136" s="67">
        <v>0.8</v>
      </c>
      <c r="S136" s="67">
        <v>0.8</v>
      </c>
      <c r="T136" s="2"/>
    </row>
    <row r="137" spans="1:20" ht="92.65" customHeight="1">
      <c r="A137" s="55" t="s">
        <v>237</v>
      </c>
      <c r="B137" s="79" t="s">
        <v>236</v>
      </c>
      <c r="C137" s="80"/>
      <c r="D137" s="76"/>
      <c r="E137" s="76"/>
      <c r="F137" s="76"/>
      <c r="G137" s="76"/>
      <c r="H137" s="76"/>
      <c r="I137" s="76"/>
      <c r="J137" s="76"/>
      <c r="K137" s="74"/>
      <c r="L137" s="70"/>
      <c r="M137" s="70"/>
      <c r="N137" s="72"/>
      <c r="O137" s="72"/>
      <c r="P137" s="72"/>
      <c r="Q137" s="68"/>
      <c r="R137" s="68"/>
      <c r="S137" s="68"/>
      <c r="T137" s="2"/>
    </row>
    <row r="138" spans="1:20" ht="12.75" customHeight="1">
      <c r="A138" s="49"/>
      <c r="B138" s="77"/>
      <c r="C138" s="78"/>
      <c r="D138" s="75" t="s">
        <v>238</v>
      </c>
      <c r="E138" s="76"/>
      <c r="F138" s="76"/>
      <c r="G138" s="76"/>
      <c r="H138" s="76"/>
      <c r="I138" s="76"/>
      <c r="J138" s="76"/>
      <c r="K138" s="73" t="s">
        <v>239</v>
      </c>
      <c r="L138" s="69" t="s">
        <v>221</v>
      </c>
      <c r="M138" s="69" t="s">
        <v>32</v>
      </c>
      <c r="N138" s="71">
        <v>87.3</v>
      </c>
      <c r="O138" s="71">
        <v>12.62</v>
      </c>
      <c r="P138" s="71">
        <v>87.3</v>
      </c>
      <c r="Q138" s="67">
        <v>88.8</v>
      </c>
      <c r="R138" s="67">
        <v>91.4</v>
      </c>
      <c r="S138" s="67">
        <v>94.3</v>
      </c>
      <c r="T138" s="2"/>
    </row>
    <row r="139" spans="1:20" ht="105.75" customHeight="1">
      <c r="A139" s="55" t="s">
        <v>240</v>
      </c>
      <c r="B139" s="79" t="s">
        <v>239</v>
      </c>
      <c r="C139" s="80"/>
      <c r="D139" s="76"/>
      <c r="E139" s="76"/>
      <c r="F139" s="76"/>
      <c r="G139" s="76"/>
      <c r="H139" s="76"/>
      <c r="I139" s="76"/>
      <c r="J139" s="76"/>
      <c r="K139" s="74"/>
      <c r="L139" s="70"/>
      <c r="M139" s="70"/>
      <c r="N139" s="72"/>
      <c r="O139" s="72"/>
      <c r="P139" s="72"/>
      <c r="Q139" s="68"/>
      <c r="R139" s="68"/>
      <c r="S139" s="68"/>
      <c r="T139" s="2"/>
    </row>
    <row r="140" spans="1:20" ht="12.75" customHeight="1">
      <c r="A140" s="49"/>
      <c r="B140" s="77"/>
      <c r="C140" s="78"/>
      <c r="D140" s="75" t="s">
        <v>241</v>
      </c>
      <c r="E140" s="76"/>
      <c r="F140" s="76"/>
      <c r="G140" s="76"/>
      <c r="H140" s="76"/>
      <c r="I140" s="76"/>
      <c r="J140" s="76"/>
      <c r="K140" s="73" t="s">
        <v>242</v>
      </c>
      <c r="L140" s="69" t="s">
        <v>221</v>
      </c>
      <c r="M140" s="69" t="s">
        <v>32</v>
      </c>
      <c r="N140" s="71">
        <v>0</v>
      </c>
      <c r="O140" s="71">
        <v>1.32</v>
      </c>
      <c r="P140" s="71">
        <v>1.32</v>
      </c>
      <c r="Q140" s="67">
        <v>1.3</v>
      </c>
      <c r="R140" s="67">
        <v>1.4</v>
      </c>
      <c r="S140" s="67">
        <v>1.4</v>
      </c>
      <c r="T140" s="2"/>
    </row>
    <row r="141" spans="1:20" ht="132.19999999999999" customHeight="1">
      <c r="A141" s="55" t="s">
        <v>243</v>
      </c>
      <c r="B141" s="79" t="s">
        <v>242</v>
      </c>
      <c r="C141" s="80"/>
      <c r="D141" s="76"/>
      <c r="E141" s="76"/>
      <c r="F141" s="76"/>
      <c r="G141" s="76"/>
      <c r="H141" s="76"/>
      <c r="I141" s="76"/>
      <c r="J141" s="76"/>
      <c r="K141" s="74"/>
      <c r="L141" s="70"/>
      <c r="M141" s="70"/>
      <c r="N141" s="72"/>
      <c r="O141" s="72"/>
      <c r="P141" s="72"/>
      <c r="Q141" s="68"/>
      <c r="R141" s="68"/>
      <c r="S141" s="68"/>
      <c r="T141" s="2"/>
    </row>
    <row r="142" spans="1:20" ht="12.75" customHeight="1">
      <c r="A142" s="49"/>
      <c r="B142" s="77"/>
      <c r="C142" s="78"/>
      <c r="D142" s="75" t="s">
        <v>244</v>
      </c>
      <c r="E142" s="76"/>
      <c r="F142" s="76"/>
      <c r="G142" s="76"/>
      <c r="H142" s="76"/>
      <c r="I142" s="76"/>
      <c r="J142" s="76"/>
      <c r="K142" s="73" t="s">
        <v>245</v>
      </c>
      <c r="L142" s="69" t="s">
        <v>221</v>
      </c>
      <c r="M142" s="69" t="s">
        <v>32</v>
      </c>
      <c r="N142" s="71">
        <v>9.3000000000000007</v>
      </c>
      <c r="O142" s="71">
        <v>3.35</v>
      </c>
      <c r="P142" s="71">
        <v>9.3000000000000007</v>
      </c>
      <c r="Q142" s="67">
        <v>9.4</v>
      </c>
      <c r="R142" s="67">
        <v>9.6999999999999993</v>
      </c>
      <c r="S142" s="67">
        <v>10</v>
      </c>
      <c r="T142" s="2"/>
    </row>
    <row r="143" spans="1:20" ht="105.75" customHeight="1">
      <c r="A143" s="55" t="s">
        <v>246</v>
      </c>
      <c r="B143" s="79" t="s">
        <v>245</v>
      </c>
      <c r="C143" s="80"/>
      <c r="D143" s="76"/>
      <c r="E143" s="76"/>
      <c r="F143" s="76"/>
      <c r="G143" s="76"/>
      <c r="H143" s="76"/>
      <c r="I143" s="76"/>
      <c r="J143" s="76"/>
      <c r="K143" s="74"/>
      <c r="L143" s="70"/>
      <c r="M143" s="70"/>
      <c r="N143" s="72"/>
      <c r="O143" s="72"/>
      <c r="P143" s="72"/>
      <c r="Q143" s="68"/>
      <c r="R143" s="68"/>
      <c r="S143" s="68"/>
      <c r="T143" s="2"/>
    </row>
    <row r="144" spans="1:20" ht="12.75" customHeight="1">
      <c r="A144" s="49"/>
      <c r="B144" s="77"/>
      <c r="C144" s="78"/>
      <c r="D144" s="75" t="s">
        <v>247</v>
      </c>
      <c r="E144" s="76"/>
      <c r="F144" s="76"/>
      <c r="G144" s="76"/>
      <c r="H144" s="76"/>
      <c r="I144" s="76"/>
      <c r="J144" s="76"/>
      <c r="K144" s="73" t="s">
        <v>248</v>
      </c>
      <c r="L144" s="69" t="s">
        <v>221</v>
      </c>
      <c r="M144" s="69" t="s">
        <v>32</v>
      </c>
      <c r="N144" s="71">
        <v>170</v>
      </c>
      <c r="O144" s="71">
        <v>11.13</v>
      </c>
      <c r="P144" s="71">
        <v>170</v>
      </c>
      <c r="Q144" s="67">
        <v>172.9</v>
      </c>
      <c r="R144" s="67">
        <v>178</v>
      </c>
      <c r="S144" s="67">
        <v>184</v>
      </c>
      <c r="T144" s="2"/>
    </row>
    <row r="145" spans="1:20" ht="92.65" customHeight="1">
      <c r="A145" s="55" t="s">
        <v>249</v>
      </c>
      <c r="B145" s="79" t="s">
        <v>248</v>
      </c>
      <c r="C145" s="80"/>
      <c r="D145" s="76"/>
      <c r="E145" s="76"/>
      <c r="F145" s="76"/>
      <c r="G145" s="76"/>
      <c r="H145" s="76"/>
      <c r="I145" s="76"/>
      <c r="J145" s="76"/>
      <c r="K145" s="74"/>
      <c r="L145" s="70"/>
      <c r="M145" s="70"/>
      <c r="N145" s="72"/>
      <c r="O145" s="72"/>
      <c r="P145" s="72"/>
      <c r="Q145" s="68"/>
      <c r="R145" s="68"/>
      <c r="S145" s="68"/>
      <c r="T145" s="2"/>
    </row>
    <row r="146" spans="1:20" ht="12.75" customHeight="1">
      <c r="A146" s="49"/>
      <c r="B146" s="77"/>
      <c r="C146" s="78"/>
      <c r="D146" s="75" t="s">
        <v>250</v>
      </c>
      <c r="E146" s="76"/>
      <c r="F146" s="76"/>
      <c r="G146" s="76"/>
      <c r="H146" s="76"/>
      <c r="I146" s="76"/>
      <c r="J146" s="76"/>
      <c r="K146" s="73" t="s">
        <v>251</v>
      </c>
      <c r="L146" s="69" t="s">
        <v>221</v>
      </c>
      <c r="M146" s="69" t="s">
        <v>32</v>
      </c>
      <c r="N146" s="71">
        <v>641</v>
      </c>
      <c r="O146" s="71">
        <v>516.04999999999995</v>
      </c>
      <c r="P146" s="71">
        <v>641</v>
      </c>
      <c r="Q146" s="67">
        <v>652.9</v>
      </c>
      <c r="R146" s="67">
        <v>671.8</v>
      </c>
      <c r="S146" s="67">
        <v>693.3</v>
      </c>
      <c r="T146" s="2"/>
    </row>
    <row r="147" spans="1:20" ht="105.75" customHeight="1">
      <c r="A147" s="55" t="s">
        <v>252</v>
      </c>
      <c r="B147" s="79" t="s">
        <v>251</v>
      </c>
      <c r="C147" s="80"/>
      <c r="D147" s="76"/>
      <c r="E147" s="76"/>
      <c r="F147" s="76"/>
      <c r="G147" s="76"/>
      <c r="H147" s="76"/>
      <c r="I147" s="76"/>
      <c r="J147" s="76"/>
      <c r="K147" s="74"/>
      <c r="L147" s="70"/>
      <c r="M147" s="70"/>
      <c r="N147" s="72"/>
      <c r="O147" s="72"/>
      <c r="P147" s="72"/>
      <c r="Q147" s="68"/>
      <c r="R147" s="68"/>
      <c r="S147" s="68"/>
      <c r="T147" s="2"/>
    </row>
    <row r="148" spans="1:20" ht="12.75" customHeight="1">
      <c r="A148" s="49"/>
      <c r="B148" s="77"/>
      <c r="C148" s="78"/>
      <c r="D148" s="75" t="s">
        <v>253</v>
      </c>
      <c r="E148" s="76"/>
      <c r="F148" s="76"/>
      <c r="G148" s="76"/>
      <c r="H148" s="76"/>
      <c r="I148" s="76"/>
      <c r="J148" s="76"/>
      <c r="K148" s="73" t="s">
        <v>220</v>
      </c>
      <c r="L148" s="69" t="s">
        <v>254</v>
      </c>
      <c r="M148" s="69" t="s">
        <v>32</v>
      </c>
      <c r="N148" s="71">
        <v>8.6999999999999993</v>
      </c>
      <c r="O148" s="71">
        <v>2.39</v>
      </c>
      <c r="P148" s="71">
        <v>8.6999999999999993</v>
      </c>
      <c r="Q148" s="67">
        <v>8.8000000000000007</v>
      </c>
      <c r="R148" s="67">
        <v>9</v>
      </c>
      <c r="S148" s="67">
        <v>9.3000000000000007</v>
      </c>
      <c r="T148" s="2"/>
    </row>
    <row r="149" spans="1:20" ht="92.65" customHeight="1">
      <c r="A149" s="55" t="s">
        <v>255</v>
      </c>
      <c r="B149" s="79" t="s">
        <v>220</v>
      </c>
      <c r="C149" s="80"/>
      <c r="D149" s="76"/>
      <c r="E149" s="76"/>
      <c r="F149" s="76"/>
      <c r="G149" s="76"/>
      <c r="H149" s="76"/>
      <c r="I149" s="76"/>
      <c r="J149" s="76"/>
      <c r="K149" s="74"/>
      <c r="L149" s="70"/>
      <c r="M149" s="70"/>
      <c r="N149" s="72"/>
      <c r="O149" s="72"/>
      <c r="P149" s="72"/>
      <c r="Q149" s="68"/>
      <c r="R149" s="68"/>
      <c r="S149" s="68"/>
      <c r="T149" s="2"/>
    </row>
    <row r="150" spans="1:20" ht="12.75" customHeight="1">
      <c r="A150" s="49"/>
      <c r="B150" s="77"/>
      <c r="C150" s="78"/>
      <c r="D150" s="75" t="s">
        <v>256</v>
      </c>
      <c r="E150" s="76"/>
      <c r="F150" s="76"/>
      <c r="G150" s="76"/>
      <c r="H150" s="76"/>
      <c r="I150" s="76"/>
      <c r="J150" s="76"/>
      <c r="K150" s="73" t="s">
        <v>224</v>
      </c>
      <c r="L150" s="69" t="s">
        <v>254</v>
      </c>
      <c r="M150" s="69" t="s">
        <v>32</v>
      </c>
      <c r="N150" s="71">
        <v>8.6999999999999993</v>
      </c>
      <c r="O150" s="71">
        <v>0</v>
      </c>
      <c r="P150" s="71">
        <v>8.6999999999999993</v>
      </c>
      <c r="Q150" s="67">
        <v>8.8000000000000007</v>
      </c>
      <c r="R150" s="67">
        <v>9</v>
      </c>
      <c r="S150" s="67">
        <v>9.3000000000000007</v>
      </c>
      <c r="T150" s="2"/>
    </row>
    <row r="151" spans="1:20" ht="118.9" customHeight="1">
      <c r="A151" s="55" t="s">
        <v>257</v>
      </c>
      <c r="B151" s="79" t="s">
        <v>224</v>
      </c>
      <c r="C151" s="80"/>
      <c r="D151" s="76"/>
      <c r="E151" s="76"/>
      <c r="F151" s="76"/>
      <c r="G151" s="76"/>
      <c r="H151" s="76"/>
      <c r="I151" s="76"/>
      <c r="J151" s="76"/>
      <c r="K151" s="74"/>
      <c r="L151" s="70"/>
      <c r="M151" s="70"/>
      <c r="N151" s="72"/>
      <c r="O151" s="72"/>
      <c r="P151" s="72"/>
      <c r="Q151" s="68"/>
      <c r="R151" s="68"/>
      <c r="S151" s="68"/>
      <c r="T151" s="2"/>
    </row>
    <row r="152" spans="1:20" ht="12.75" customHeight="1">
      <c r="A152" s="49"/>
      <c r="B152" s="77"/>
      <c r="C152" s="78"/>
      <c r="D152" s="75" t="s">
        <v>258</v>
      </c>
      <c r="E152" s="76"/>
      <c r="F152" s="76"/>
      <c r="G152" s="76"/>
      <c r="H152" s="76"/>
      <c r="I152" s="76"/>
      <c r="J152" s="76"/>
      <c r="K152" s="73" t="s">
        <v>259</v>
      </c>
      <c r="L152" s="69" t="s">
        <v>140</v>
      </c>
      <c r="M152" s="69" t="s">
        <v>32</v>
      </c>
      <c r="N152" s="71">
        <v>55</v>
      </c>
      <c r="O152" s="71">
        <v>4.9800000000000004</v>
      </c>
      <c r="P152" s="71">
        <v>55</v>
      </c>
      <c r="Q152" s="67">
        <v>55.9</v>
      </c>
      <c r="R152" s="67">
        <v>57.5</v>
      </c>
      <c r="S152" s="67">
        <v>59.3</v>
      </c>
      <c r="T152" s="2"/>
    </row>
    <row r="153" spans="1:20" ht="105.75" customHeight="1">
      <c r="A153" s="55" t="s">
        <v>260</v>
      </c>
      <c r="B153" s="79" t="s">
        <v>259</v>
      </c>
      <c r="C153" s="80"/>
      <c r="D153" s="76"/>
      <c r="E153" s="76"/>
      <c r="F153" s="76"/>
      <c r="G153" s="76"/>
      <c r="H153" s="76"/>
      <c r="I153" s="76"/>
      <c r="J153" s="76"/>
      <c r="K153" s="74"/>
      <c r="L153" s="70"/>
      <c r="M153" s="70"/>
      <c r="N153" s="72"/>
      <c r="O153" s="72"/>
      <c r="P153" s="72"/>
      <c r="Q153" s="68"/>
      <c r="R153" s="68"/>
      <c r="S153" s="68"/>
      <c r="T153" s="2"/>
    </row>
    <row r="154" spans="1:20">
      <c r="A154" s="55"/>
      <c r="B154" s="79"/>
      <c r="C154" s="80"/>
      <c r="D154" s="81" t="s">
        <v>261</v>
      </c>
      <c r="E154" s="82"/>
      <c r="F154" s="82"/>
      <c r="G154" s="82"/>
      <c r="H154" s="82"/>
      <c r="I154" s="82"/>
      <c r="J154" s="82"/>
      <c r="K154" s="41" t="s">
        <v>262</v>
      </c>
      <c r="L154" s="42"/>
      <c r="M154" s="42" t="s">
        <v>32</v>
      </c>
      <c r="N154" s="43">
        <f>SUM(N155:N156)</f>
        <v>100</v>
      </c>
      <c r="O154" s="43">
        <f t="shared" ref="O154:S154" si="33">SUM(O155:O156)</f>
        <v>0</v>
      </c>
      <c r="P154" s="43">
        <f t="shared" si="33"/>
        <v>100</v>
      </c>
      <c r="Q154" s="43">
        <f t="shared" si="33"/>
        <v>33.1</v>
      </c>
      <c r="R154" s="43">
        <f t="shared" si="33"/>
        <v>40.200000000000003</v>
      </c>
      <c r="S154" s="43">
        <f t="shared" si="33"/>
        <v>48.3</v>
      </c>
      <c r="T154" s="27"/>
    </row>
    <row r="155" spans="1:20" ht="12.75" customHeight="1">
      <c r="A155" s="49"/>
      <c r="B155" s="77"/>
      <c r="C155" s="78"/>
      <c r="D155" s="75" t="s">
        <v>263</v>
      </c>
      <c r="E155" s="76"/>
      <c r="F155" s="76"/>
      <c r="G155" s="76"/>
      <c r="H155" s="76"/>
      <c r="I155" s="76"/>
      <c r="J155" s="76"/>
      <c r="K155" s="73" t="s">
        <v>264</v>
      </c>
      <c r="L155" s="69" t="s">
        <v>140</v>
      </c>
      <c r="M155" s="69" t="s">
        <v>32</v>
      </c>
      <c r="N155" s="71">
        <v>100</v>
      </c>
      <c r="O155" s="71">
        <v>0</v>
      </c>
      <c r="P155" s="71">
        <v>100</v>
      </c>
      <c r="Q155" s="67">
        <v>33.1</v>
      </c>
      <c r="R155" s="67">
        <v>40.200000000000003</v>
      </c>
      <c r="S155" s="67">
        <v>48.3</v>
      </c>
      <c r="T155" s="2"/>
    </row>
    <row r="156" spans="1:20" ht="79.349999999999994" customHeight="1">
      <c r="A156" s="55" t="s">
        <v>265</v>
      </c>
      <c r="B156" s="79" t="s">
        <v>264</v>
      </c>
      <c r="C156" s="80"/>
      <c r="D156" s="76"/>
      <c r="E156" s="76"/>
      <c r="F156" s="76"/>
      <c r="G156" s="76"/>
      <c r="H156" s="76"/>
      <c r="I156" s="76"/>
      <c r="J156" s="76"/>
      <c r="K156" s="74"/>
      <c r="L156" s="70"/>
      <c r="M156" s="70"/>
      <c r="N156" s="72"/>
      <c r="O156" s="72"/>
      <c r="P156" s="72"/>
      <c r="Q156" s="68"/>
      <c r="R156" s="68"/>
      <c r="S156" s="68"/>
      <c r="T156" s="2"/>
    </row>
    <row r="157" spans="1:20">
      <c r="A157" s="55"/>
      <c r="B157" s="79"/>
      <c r="C157" s="80"/>
      <c r="D157" s="81" t="s">
        <v>266</v>
      </c>
      <c r="E157" s="82"/>
      <c r="F157" s="82"/>
      <c r="G157" s="82"/>
      <c r="H157" s="82"/>
      <c r="I157" s="82"/>
      <c r="J157" s="82"/>
      <c r="K157" s="41" t="s">
        <v>267</v>
      </c>
      <c r="L157" s="42"/>
      <c r="M157" s="42" t="s">
        <v>32</v>
      </c>
      <c r="N157" s="43">
        <f>SUM(N158:N161)</f>
        <v>0</v>
      </c>
      <c r="O157" s="43">
        <f t="shared" ref="O157:S157" si="34">SUM(O158:O161)</f>
        <v>6.09</v>
      </c>
      <c r="P157" s="43">
        <f t="shared" si="34"/>
        <v>6.09</v>
      </c>
      <c r="Q157" s="43">
        <f t="shared" si="34"/>
        <v>0</v>
      </c>
      <c r="R157" s="43">
        <f t="shared" si="34"/>
        <v>0</v>
      </c>
      <c r="S157" s="43">
        <f t="shared" si="34"/>
        <v>0</v>
      </c>
      <c r="T157" s="27"/>
    </row>
    <row r="158" spans="1:20" ht="12.75" customHeight="1">
      <c r="A158" s="49"/>
      <c r="B158" s="77"/>
      <c r="C158" s="78"/>
      <c r="D158" s="75" t="s">
        <v>268</v>
      </c>
      <c r="E158" s="76"/>
      <c r="F158" s="76"/>
      <c r="G158" s="76"/>
      <c r="H158" s="76"/>
      <c r="I158" s="76"/>
      <c r="J158" s="76"/>
      <c r="K158" s="73" t="s">
        <v>269</v>
      </c>
      <c r="L158" s="69" t="s">
        <v>35</v>
      </c>
      <c r="M158" s="69" t="s">
        <v>32</v>
      </c>
      <c r="N158" s="71">
        <v>0</v>
      </c>
      <c r="O158" s="71">
        <v>0.25</v>
      </c>
      <c r="P158" s="71">
        <v>0.25</v>
      </c>
      <c r="Q158" s="71">
        <v>0</v>
      </c>
      <c r="R158" s="71">
        <v>0</v>
      </c>
      <c r="S158" s="71">
        <v>0</v>
      </c>
      <c r="T158" s="2"/>
    </row>
    <row r="159" spans="1:20" ht="79.349999999999994" customHeight="1">
      <c r="A159" s="55" t="s">
        <v>270</v>
      </c>
      <c r="B159" s="79" t="s">
        <v>269</v>
      </c>
      <c r="C159" s="80"/>
      <c r="D159" s="76"/>
      <c r="E159" s="76"/>
      <c r="F159" s="76"/>
      <c r="G159" s="76"/>
      <c r="H159" s="76"/>
      <c r="I159" s="76"/>
      <c r="J159" s="76"/>
      <c r="K159" s="74"/>
      <c r="L159" s="70"/>
      <c r="M159" s="70"/>
      <c r="N159" s="72"/>
      <c r="O159" s="72"/>
      <c r="P159" s="72"/>
      <c r="Q159" s="72"/>
      <c r="R159" s="72"/>
      <c r="S159" s="72"/>
      <c r="T159" s="2"/>
    </row>
    <row r="160" spans="1:20" ht="12.75" customHeight="1">
      <c r="A160" s="49"/>
      <c r="B160" s="77"/>
      <c r="C160" s="78"/>
      <c r="D160" s="75" t="s">
        <v>271</v>
      </c>
      <c r="E160" s="76"/>
      <c r="F160" s="76"/>
      <c r="G160" s="76"/>
      <c r="H160" s="76"/>
      <c r="I160" s="76"/>
      <c r="J160" s="76"/>
      <c r="K160" s="73" t="s">
        <v>272</v>
      </c>
      <c r="L160" s="69" t="s">
        <v>273</v>
      </c>
      <c r="M160" s="69" t="s">
        <v>32</v>
      </c>
      <c r="N160" s="71">
        <v>0</v>
      </c>
      <c r="O160" s="71">
        <v>5.84</v>
      </c>
      <c r="P160" s="71">
        <v>5.84</v>
      </c>
      <c r="Q160" s="71">
        <v>0</v>
      </c>
      <c r="R160" s="71">
        <v>0</v>
      </c>
      <c r="S160" s="71">
        <v>0</v>
      </c>
      <c r="T160" s="2"/>
    </row>
    <row r="161" spans="1:20" ht="79.349999999999994" customHeight="1">
      <c r="A161" s="55" t="s">
        <v>274</v>
      </c>
      <c r="B161" s="79" t="s">
        <v>272</v>
      </c>
      <c r="C161" s="80"/>
      <c r="D161" s="76"/>
      <c r="E161" s="76"/>
      <c r="F161" s="76"/>
      <c r="G161" s="76"/>
      <c r="H161" s="76"/>
      <c r="I161" s="76"/>
      <c r="J161" s="76"/>
      <c r="K161" s="74"/>
      <c r="L161" s="70"/>
      <c r="M161" s="70"/>
      <c r="N161" s="72"/>
      <c r="O161" s="72"/>
      <c r="P161" s="72"/>
      <c r="Q161" s="72"/>
      <c r="R161" s="72"/>
      <c r="S161" s="72"/>
      <c r="T161" s="2"/>
    </row>
    <row r="162" spans="1:20">
      <c r="A162" s="55"/>
      <c r="B162" s="79"/>
      <c r="C162" s="80"/>
      <c r="D162" s="81" t="s">
        <v>275</v>
      </c>
      <c r="E162" s="82"/>
      <c r="F162" s="82"/>
      <c r="G162" s="82"/>
      <c r="H162" s="82"/>
      <c r="I162" s="82"/>
      <c r="J162" s="82"/>
      <c r="K162" s="41" t="s">
        <v>276</v>
      </c>
      <c r="L162" s="42"/>
      <c r="M162" s="42" t="s">
        <v>32</v>
      </c>
      <c r="N162" s="43">
        <f>SUM(N163:N164)</f>
        <v>0</v>
      </c>
      <c r="O162" s="43">
        <f t="shared" ref="O162:S162" si="35">SUM(O163:O164)</f>
        <v>123</v>
      </c>
      <c r="P162" s="43">
        <f t="shared" si="35"/>
        <v>123</v>
      </c>
      <c r="Q162" s="43">
        <f t="shared" si="35"/>
        <v>200</v>
      </c>
      <c r="R162" s="43">
        <f t="shared" si="35"/>
        <v>200</v>
      </c>
      <c r="S162" s="43">
        <f t="shared" si="35"/>
        <v>200</v>
      </c>
      <c r="T162" s="27"/>
    </row>
    <row r="163" spans="1:20" ht="12.75" customHeight="1">
      <c r="A163" s="49"/>
      <c r="B163" s="77"/>
      <c r="C163" s="78"/>
      <c r="D163" s="75" t="s">
        <v>278</v>
      </c>
      <c r="E163" s="76"/>
      <c r="F163" s="76"/>
      <c r="G163" s="76"/>
      <c r="H163" s="76"/>
      <c r="I163" s="76"/>
      <c r="J163" s="76"/>
      <c r="K163" s="73" t="s">
        <v>279</v>
      </c>
      <c r="L163" s="69" t="s">
        <v>277</v>
      </c>
      <c r="M163" s="69" t="s">
        <v>32</v>
      </c>
      <c r="N163" s="71">
        <v>0</v>
      </c>
      <c r="O163" s="71">
        <v>123</v>
      </c>
      <c r="P163" s="71">
        <v>123</v>
      </c>
      <c r="Q163" s="71">
        <v>200</v>
      </c>
      <c r="R163" s="71">
        <v>200</v>
      </c>
      <c r="S163" s="71">
        <v>200</v>
      </c>
      <c r="T163" s="2"/>
    </row>
    <row r="164" spans="1:20" ht="132.19999999999999" customHeight="1">
      <c r="A164" s="55" t="s">
        <v>280</v>
      </c>
      <c r="B164" s="79" t="s">
        <v>279</v>
      </c>
      <c r="C164" s="80"/>
      <c r="D164" s="76"/>
      <c r="E164" s="76"/>
      <c r="F164" s="76"/>
      <c r="G164" s="76"/>
      <c r="H164" s="76"/>
      <c r="I164" s="76"/>
      <c r="J164" s="76"/>
      <c r="K164" s="74"/>
      <c r="L164" s="70"/>
      <c r="M164" s="70"/>
      <c r="N164" s="72"/>
      <c r="O164" s="72"/>
      <c r="P164" s="72"/>
      <c r="Q164" s="72"/>
      <c r="R164" s="72"/>
      <c r="S164" s="72"/>
      <c r="T164" s="2"/>
    </row>
    <row r="165" spans="1:20">
      <c r="A165" s="55"/>
      <c r="B165" s="79"/>
      <c r="C165" s="80"/>
      <c r="D165" s="81" t="s">
        <v>281</v>
      </c>
      <c r="E165" s="82"/>
      <c r="F165" s="82"/>
      <c r="G165" s="82"/>
      <c r="H165" s="82"/>
      <c r="I165" s="82"/>
      <c r="J165" s="82"/>
      <c r="K165" s="41" t="s">
        <v>282</v>
      </c>
      <c r="L165" s="42"/>
      <c r="M165" s="42" t="s">
        <v>32</v>
      </c>
      <c r="N165" s="43">
        <f>SUM(N166)</f>
        <v>1353.36</v>
      </c>
      <c r="O165" s="43">
        <f>SUM(O166)</f>
        <v>635.6</v>
      </c>
      <c r="P165" s="43">
        <f t="shared" ref="P165:S165" si="36">SUM(P166)</f>
        <v>635.6</v>
      </c>
      <c r="Q165" s="43">
        <f t="shared" si="36"/>
        <v>648.20000000000005</v>
      </c>
      <c r="R165" s="43">
        <f t="shared" si="36"/>
        <v>0</v>
      </c>
      <c r="S165" s="43">
        <f t="shared" si="36"/>
        <v>0</v>
      </c>
      <c r="T165" s="27"/>
    </row>
    <row r="166" spans="1:20">
      <c r="A166" s="55"/>
      <c r="B166" s="79"/>
      <c r="C166" s="80"/>
      <c r="D166" s="81" t="s">
        <v>283</v>
      </c>
      <c r="E166" s="82"/>
      <c r="F166" s="82"/>
      <c r="G166" s="82"/>
      <c r="H166" s="82"/>
      <c r="I166" s="82"/>
      <c r="J166" s="82"/>
      <c r="K166" s="41" t="s">
        <v>284</v>
      </c>
      <c r="L166" s="42"/>
      <c r="M166" s="42" t="s">
        <v>32</v>
      </c>
      <c r="N166" s="43">
        <f>SUM(N167+N168)</f>
        <v>1353.36</v>
      </c>
      <c r="O166" s="43">
        <f t="shared" ref="O166:S166" si="37">SUM(O167+O168)</f>
        <v>635.6</v>
      </c>
      <c r="P166" s="43">
        <f t="shared" si="37"/>
        <v>635.6</v>
      </c>
      <c r="Q166" s="43">
        <f t="shared" si="37"/>
        <v>648.20000000000005</v>
      </c>
      <c r="R166" s="43">
        <f t="shared" si="37"/>
        <v>0</v>
      </c>
      <c r="S166" s="43">
        <f t="shared" si="37"/>
        <v>0</v>
      </c>
      <c r="T166" s="27"/>
    </row>
    <row r="167" spans="1:20" ht="12.75" customHeight="1">
      <c r="A167" s="49"/>
      <c r="B167" s="77"/>
      <c r="C167" s="78"/>
      <c r="D167" s="75" t="s">
        <v>285</v>
      </c>
      <c r="E167" s="76"/>
      <c r="F167" s="76"/>
      <c r="G167" s="76"/>
      <c r="H167" s="76"/>
      <c r="I167" s="76"/>
      <c r="J167" s="76"/>
      <c r="K167" s="73" t="s">
        <v>286</v>
      </c>
      <c r="L167" s="69" t="s">
        <v>140</v>
      </c>
      <c r="M167" s="69" t="s">
        <v>32</v>
      </c>
      <c r="N167" s="71">
        <v>1353.36</v>
      </c>
      <c r="O167" s="71">
        <v>635.6</v>
      </c>
      <c r="P167" s="71">
        <v>635.6</v>
      </c>
      <c r="Q167" s="71">
        <v>648.20000000000005</v>
      </c>
      <c r="R167" s="71">
        <v>0</v>
      </c>
      <c r="S167" s="71">
        <v>0</v>
      </c>
      <c r="T167" s="2"/>
    </row>
    <row r="168" spans="1:20" ht="26.65" customHeight="1">
      <c r="A168" s="55" t="s">
        <v>287</v>
      </c>
      <c r="B168" s="79" t="s">
        <v>286</v>
      </c>
      <c r="C168" s="80"/>
      <c r="D168" s="76"/>
      <c r="E168" s="76"/>
      <c r="F168" s="76"/>
      <c r="G168" s="76"/>
      <c r="H168" s="76"/>
      <c r="I168" s="76"/>
      <c r="J168" s="76"/>
      <c r="K168" s="74"/>
      <c r="L168" s="70"/>
      <c r="M168" s="70"/>
      <c r="N168" s="72"/>
      <c r="O168" s="72"/>
      <c r="P168" s="72"/>
      <c r="Q168" s="72"/>
      <c r="R168" s="72"/>
      <c r="S168" s="72"/>
      <c r="T168" s="2"/>
    </row>
    <row r="169" spans="1:20" ht="36.6" customHeight="1">
      <c r="A169" s="55"/>
      <c r="B169" s="79"/>
      <c r="C169" s="80"/>
      <c r="D169" s="81" t="s">
        <v>288</v>
      </c>
      <c r="E169" s="82"/>
      <c r="F169" s="82"/>
      <c r="G169" s="82"/>
      <c r="H169" s="82"/>
      <c r="I169" s="82"/>
      <c r="J169" s="82"/>
      <c r="K169" s="41" t="s">
        <v>289</v>
      </c>
      <c r="L169" s="42"/>
      <c r="M169" s="42" t="s">
        <v>32</v>
      </c>
      <c r="N169" s="43">
        <f>N170+N240</f>
        <v>389573.91000000003</v>
      </c>
      <c r="O169" s="43">
        <f t="shared" ref="O169:P169" si="38">O170+O240</f>
        <v>310004.28000000003</v>
      </c>
      <c r="P169" s="43">
        <f t="shared" si="38"/>
        <v>422343.95</v>
      </c>
      <c r="Q169" s="43">
        <v>390038.9</v>
      </c>
      <c r="R169" s="43">
        <v>301299.90000000002</v>
      </c>
      <c r="S169" s="43">
        <v>336627</v>
      </c>
      <c r="T169" s="27"/>
    </row>
    <row r="170" spans="1:20" ht="38.25">
      <c r="A170" s="55"/>
      <c r="B170" s="79"/>
      <c r="C170" s="80"/>
      <c r="D170" s="81" t="s">
        <v>290</v>
      </c>
      <c r="E170" s="82"/>
      <c r="F170" s="82"/>
      <c r="G170" s="82"/>
      <c r="H170" s="82"/>
      <c r="I170" s="82"/>
      <c r="J170" s="82"/>
      <c r="K170" s="41" t="s">
        <v>291</v>
      </c>
      <c r="L170" s="42"/>
      <c r="M170" s="42" t="s">
        <v>32</v>
      </c>
      <c r="N170" s="43">
        <f>N171+N175+N208+N228+N233</f>
        <v>392209.61000000004</v>
      </c>
      <c r="O170" s="43">
        <f t="shared" ref="O170:P170" si="39">O171+O175+O208+O228+O233</f>
        <v>312675.48000000004</v>
      </c>
      <c r="P170" s="43">
        <f t="shared" si="39"/>
        <v>425015.15</v>
      </c>
      <c r="Q170" s="43">
        <v>390038.9</v>
      </c>
      <c r="R170" s="43">
        <v>301299.90000000002</v>
      </c>
      <c r="S170" s="43">
        <v>336627</v>
      </c>
      <c r="T170" s="27"/>
    </row>
    <row r="171" spans="1:20">
      <c r="A171" s="55"/>
      <c r="B171" s="79"/>
      <c r="C171" s="80"/>
      <c r="D171" s="81" t="s">
        <v>292</v>
      </c>
      <c r="E171" s="82"/>
      <c r="F171" s="82"/>
      <c r="G171" s="82"/>
      <c r="H171" s="82"/>
      <c r="I171" s="82"/>
      <c r="J171" s="82"/>
      <c r="K171" s="41" t="s">
        <v>293</v>
      </c>
      <c r="L171" s="42"/>
      <c r="M171" s="42" t="s">
        <v>32</v>
      </c>
      <c r="N171" s="43">
        <f>SUM(N172:N173)</f>
        <v>73544.800000000003</v>
      </c>
      <c r="O171" s="43">
        <f t="shared" ref="O171:P171" si="40">SUM(O172:O173)</f>
        <v>57057</v>
      </c>
      <c r="P171" s="43">
        <f t="shared" si="40"/>
        <v>73544.800000000003</v>
      </c>
      <c r="Q171" s="43">
        <f>SUM(Q172:Q174)</f>
        <v>74975.900000000009</v>
      </c>
      <c r="R171" s="43">
        <f t="shared" ref="R171:S171" si="41">SUM(R172:R174)</f>
        <v>32161.200000000001</v>
      </c>
      <c r="S171" s="43">
        <f t="shared" si="41"/>
        <v>31978.5</v>
      </c>
      <c r="T171" s="27"/>
    </row>
    <row r="172" spans="1:20" ht="12.75" customHeight="1">
      <c r="A172" s="49"/>
      <c r="B172" s="77"/>
      <c r="C172" s="78"/>
      <c r="D172" s="75" t="s">
        <v>294</v>
      </c>
      <c r="E172" s="76"/>
      <c r="F172" s="76"/>
      <c r="G172" s="76"/>
      <c r="H172" s="76"/>
      <c r="I172" s="76"/>
      <c r="J172" s="76"/>
      <c r="K172" s="73" t="s">
        <v>295</v>
      </c>
      <c r="L172" s="69" t="s">
        <v>6</v>
      </c>
      <c r="M172" s="69" t="s">
        <v>32</v>
      </c>
      <c r="N172" s="71">
        <v>73544.800000000003</v>
      </c>
      <c r="O172" s="71">
        <v>57057</v>
      </c>
      <c r="P172" s="71">
        <v>73544.800000000003</v>
      </c>
      <c r="Q172" s="71">
        <v>66888.100000000006</v>
      </c>
      <c r="R172" s="71">
        <v>32161.200000000001</v>
      </c>
      <c r="S172" s="71">
        <v>31978.5</v>
      </c>
      <c r="T172" s="2"/>
    </row>
    <row r="173" spans="1:20" ht="39.75" customHeight="1">
      <c r="A173" s="55" t="s">
        <v>296</v>
      </c>
      <c r="B173" s="79" t="s">
        <v>295</v>
      </c>
      <c r="C173" s="80"/>
      <c r="D173" s="76"/>
      <c r="E173" s="76"/>
      <c r="F173" s="76"/>
      <c r="G173" s="76"/>
      <c r="H173" s="76"/>
      <c r="I173" s="76"/>
      <c r="J173" s="76"/>
      <c r="K173" s="74"/>
      <c r="L173" s="70"/>
      <c r="M173" s="70"/>
      <c r="N173" s="72"/>
      <c r="O173" s="72"/>
      <c r="P173" s="72"/>
      <c r="Q173" s="72"/>
      <c r="R173" s="72"/>
      <c r="S173" s="72"/>
      <c r="T173" s="2"/>
    </row>
    <row r="174" spans="1:20" ht="39.75" customHeight="1">
      <c r="A174" s="55"/>
      <c r="B174" s="63"/>
      <c r="C174" s="63"/>
      <c r="D174" s="66" t="s">
        <v>400</v>
      </c>
      <c r="E174" s="66"/>
      <c r="F174" s="66"/>
      <c r="G174" s="66"/>
      <c r="H174" s="66"/>
      <c r="I174" s="66"/>
      <c r="J174" s="66"/>
      <c r="K174" s="50" t="s">
        <v>401</v>
      </c>
      <c r="L174" s="52" t="s">
        <v>6</v>
      </c>
      <c r="M174" s="52"/>
      <c r="N174" s="51">
        <v>0</v>
      </c>
      <c r="O174" s="51">
        <v>0</v>
      </c>
      <c r="P174" s="51">
        <v>0</v>
      </c>
      <c r="Q174" s="51">
        <v>8087.8</v>
      </c>
      <c r="R174" s="51">
        <v>0</v>
      </c>
      <c r="S174" s="51">
        <v>0</v>
      </c>
      <c r="T174" s="2"/>
    </row>
    <row r="175" spans="1:20">
      <c r="A175" s="55"/>
      <c r="B175" s="79"/>
      <c r="C175" s="80"/>
      <c r="D175" s="81" t="s">
        <v>297</v>
      </c>
      <c r="E175" s="82"/>
      <c r="F175" s="82"/>
      <c r="G175" s="82"/>
      <c r="H175" s="82"/>
      <c r="I175" s="82"/>
      <c r="J175" s="82"/>
      <c r="K175" s="41" t="s">
        <v>298</v>
      </c>
      <c r="L175" s="42"/>
      <c r="M175" s="42" t="s">
        <v>32</v>
      </c>
      <c r="N175" s="43">
        <f t="shared" ref="N175:P175" si="42">N176+N178+N197</f>
        <v>117856.43000000001</v>
      </c>
      <c r="O175" s="43">
        <f t="shared" si="42"/>
        <v>89620.4</v>
      </c>
      <c r="P175" s="43">
        <f t="shared" si="42"/>
        <v>150953.07</v>
      </c>
      <c r="Q175" s="43">
        <f>Q176+Q178+Q197</f>
        <v>96614.6</v>
      </c>
      <c r="R175" s="43">
        <f t="shared" ref="R175:S175" si="43">R176+R178+R197</f>
        <v>68027.899999999994</v>
      </c>
      <c r="S175" s="43">
        <f t="shared" si="43"/>
        <v>76970.899999999994</v>
      </c>
      <c r="T175" s="27"/>
    </row>
    <row r="176" spans="1:20" ht="12.75" customHeight="1">
      <c r="A176" s="49"/>
      <c r="B176" s="77"/>
      <c r="C176" s="78"/>
      <c r="D176" s="75" t="s">
        <v>299</v>
      </c>
      <c r="E176" s="76"/>
      <c r="F176" s="76"/>
      <c r="G176" s="76"/>
      <c r="H176" s="76"/>
      <c r="I176" s="76"/>
      <c r="J176" s="76"/>
      <c r="K176" s="73" t="s">
        <v>300</v>
      </c>
      <c r="L176" s="69" t="s">
        <v>31</v>
      </c>
      <c r="M176" s="69" t="s">
        <v>32</v>
      </c>
      <c r="N176" s="71">
        <v>32733.7</v>
      </c>
      <c r="O176" s="71">
        <v>23036.85</v>
      </c>
      <c r="P176" s="71">
        <v>32733.7</v>
      </c>
      <c r="Q176" s="71">
        <v>31756.799999999999</v>
      </c>
      <c r="R176" s="71">
        <v>31756.799999999999</v>
      </c>
      <c r="S176" s="71">
        <v>43567.3</v>
      </c>
      <c r="T176" s="2"/>
    </row>
    <row r="177" spans="1:20" ht="92.65" customHeight="1">
      <c r="A177" s="55" t="s">
        <v>301</v>
      </c>
      <c r="B177" s="79" t="s">
        <v>300</v>
      </c>
      <c r="C177" s="80"/>
      <c r="D177" s="76"/>
      <c r="E177" s="76"/>
      <c r="F177" s="76"/>
      <c r="G177" s="76"/>
      <c r="H177" s="76"/>
      <c r="I177" s="76"/>
      <c r="J177" s="76"/>
      <c r="K177" s="74"/>
      <c r="L177" s="70"/>
      <c r="M177" s="70"/>
      <c r="N177" s="72"/>
      <c r="O177" s="72"/>
      <c r="P177" s="72"/>
      <c r="Q177" s="72"/>
      <c r="R177" s="72"/>
      <c r="S177" s="72"/>
      <c r="T177" s="2"/>
    </row>
    <row r="178" spans="1:20">
      <c r="A178" s="55"/>
      <c r="B178" s="79"/>
      <c r="C178" s="80"/>
      <c r="D178" s="81" t="s">
        <v>302</v>
      </c>
      <c r="E178" s="82"/>
      <c r="F178" s="82"/>
      <c r="G178" s="82"/>
      <c r="H178" s="82"/>
      <c r="I178" s="82"/>
      <c r="J178" s="82"/>
      <c r="K178" s="41" t="s">
        <v>303</v>
      </c>
      <c r="L178" s="42"/>
      <c r="M178" s="42" t="s">
        <v>32</v>
      </c>
      <c r="N178" s="43">
        <f>SUM(N179:N196)</f>
        <v>24072.489999999998</v>
      </c>
      <c r="O178" s="43">
        <f t="shared" ref="O178:S178" si="44">SUM(O179:O196)</f>
        <v>19108.37</v>
      </c>
      <c r="P178" s="43">
        <f t="shared" si="44"/>
        <v>24072.489999999998</v>
      </c>
      <c r="Q178" s="43">
        <f t="shared" si="44"/>
        <v>24854.3</v>
      </c>
      <c r="R178" s="43">
        <f t="shared" si="44"/>
        <v>18229.099999999999</v>
      </c>
      <c r="S178" s="43">
        <f t="shared" si="44"/>
        <v>15361.6</v>
      </c>
      <c r="T178" s="27"/>
    </row>
    <row r="179" spans="1:20" ht="56.45" customHeight="1">
      <c r="A179" s="55"/>
      <c r="B179" s="63"/>
      <c r="C179" s="63"/>
      <c r="D179" s="64" t="s">
        <v>402</v>
      </c>
      <c r="E179" s="64"/>
      <c r="F179" s="64"/>
      <c r="G179" s="64"/>
      <c r="H179" s="64"/>
      <c r="I179" s="64"/>
      <c r="J179" s="64"/>
      <c r="K179" s="56" t="s">
        <v>403</v>
      </c>
      <c r="L179" s="57" t="s">
        <v>140</v>
      </c>
      <c r="M179" s="57"/>
      <c r="N179" s="58">
        <v>0</v>
      </c>
      <c r="O179" s="58">
        <v>0</v>
      </c>
      <c r="P179" s="58">
        <v>0</v>
      </c>
      <c r="Q179" s="58">
        <v>1490.8</v>
      </c>
      <c r="R179" s="58">
        <v>4878.7</v>
      </c>
      <c r="S179" s="58">
        <v>2138.8000000000002</v>
      </c>
      <c r="T179" s="27"/>
    </row>
    <row r="180" spans="1:20" ht="12.75" customHeight="1">
      <c r="A180" s="49"/>
      <c r="B180" s="77"/>
      <c r="C180" s="78"/>
      <c r="D180" s="75" t="s">
        <v>304</v>
      </c>
      <c r="E180" s="76"/>
      <c r="F180" s="76"/>
      <c r="G180" s="76"/>
      <c r="H180" s="76"/>
      <c r="I180" s="76"/>
      <c r="J180" s="76"/>
      <c r="K180" s="73" t="s">
        <v>305</v>
      </c>
      <c r="L180" s="69" t="s">
        <v>140</v>
      </c>
      <c r="M180" s="69" t="s">
        <v>32</v>
      </c>
      <c r="N180" s="71">
        <v>36.659999999999997</v>
      </c>
      <c r="O180" s="71">
        <v>0</v>
      </c>
      <c r="P180" s="71">
        <v>36.659999999999997</v>
      </c>
      <c r="Q180" s="71">
        <v>61.1</v>
      </c>
      <c r="R180" s="71">
        <v>60.8</v>
      </c>
      <c r="S180" s="71">
        <v>63.4</v>
      </c>
      <c r="T180" s="2"/>
    </row>
    <row r="181" spans="1:20" ht="39.75" customHeight="1">
      <c r="A181" s="55" t="s">
        <v>306</v>
      </c>
      <c r="B181" s="79" t="s">
        <v>305</v>
      </c>
      <c r="C181" s="80"/>
      <c r="D181" s="76"/>
      <c r="E181" s="76"/>
      <c r="F181" s="76"/>
      <c r="G181" s="76"/>
      <c r="H181" s="76"/>
      <c r="I181" s="76"/>
      <c r="J181" s="76"/>
      <c r="K181" s="74"/>
      <c r="L181" s="70"/>
      <c r="M181" s="70"/>
      <c r="N181" s="72"/>
      <c r="O181" s="72"/>
      <c r="P181" s="72"/>
      <c r="Q181" s="72"/>
      <c r="R181" s="72"/>
      <c r="S181" s="72"/>
      <c r="T181" s="2"/>
    </row>
    <row r="182" spans="1:20" ht="12.75" customHeight="1">
      <c r="A182" s="49"/>
      <c r="B182" s="77"/>
      <c r="C182" s="78"/>
      <c r="D182" s="75" t="s">
        <v>307</v>
      </c>
      <c r="E182" s="76"/>
      <c r="F182" s="76"/>
      <c r="G182" s="76"/>
      <c r="H182" s="76"/>
      <c r="I182" s="76"/>
      <c r="J182" s="76"/>
      <c r="K182" s="73" t="s">
        <v>308</v>
      </c>
      <c r="L182" s="69" t="s">
        <v>309</v>
      </c>
      <c r="M182" s="69" t="s">
        <v>32</v>
      </c>
      <c r="N182" s="71">
        <v>1294.74</v>
      </c>
      <c r="O182" s="71">
        <v>0</v>
      </c>
      <c r="P182" s="71">
        <v>1294.74</v>
      </c>
      <c r="Q182" s="71">
        <v>0</v>
      </c>
      <c r="R182" s="71">
        <v>0</v>
      </c>
      <c r="S182" s="71">
        <v>0</v>
      </c>
      <c r="T182" s="2"/>
    </row>
    <row r="183" spans="1:20" ht="66.2" customHeight="1">
      <c r="A183" s="55" t="s">
        <v>310</v>
      </c>
      <c r="B183" s="79" t="s">
        <v>308</v>
      </c>
      <c r="C183" s="80"/>
      <c r="D183" s="76"/>
      <c r="E183" s="76"/>
      <c r="F183" s="76"/>
      <c r="G183" s="76"/>
      <c r="H183" s="76"/>
      <c r="I183" s="76"/>
      <c r="J183" s="76"/>
      <c r="K183" s="74"/>
      <c r="L183" s="70"/>
      <c r="M183" s="70"/>
      <c r="N183" s="72"/>
      <c r="O183" s="72"/>
      <c r="P183" s="72"/>
      <c r="Q183" s="72"/>
      <c r="R183" s="72"/>
      <c r="S183" s="72"/>
      <c r="T183" s="2"/>
    </row>
    <row r="184" spans="1:20" ht="12.75" customHeight="1">
      <c r="A184" s="49"/>
      <c r="B184" s="77"/>
      <c r="C184" s="78"/>
      <c r="D184" s="132" t="s">
        <v>311</v>
      </c>
      <c r="E184" s="76"/>
      <c r="F184" s="76"/>
      <c r="G184" s="76"/>
      <c r="H184" s="76"/>
      <c r="I184" s="76"/>
      <c r="J184" s="76"/>
      <c r="K184" s="133" t="s">
        <v>312</v>
      </c>
      <c r="L184" s="114" t="s">
        <v>309</v>
      </c>
      <c r="M184" s="69" t="s">
        <v>32</v>
      </c>
      <c r="N184" s="71">
        <v>150</v>
      </c>
      <c r="O184" s="71">
        <v>150</v>
      </c>
      <c r="P184" s="71">
        <v>150</v>
      </c>
      <c r="Q184" s="71">
        <v>0</v>
      </c>
      <c r="R184" s="71">
        <v>0</v>
      </c>
      <c r="S184" s="71">
        <v>0</v>
      </c>
      <c r="T184" s="2"/>
    </row>
    <row r="185" spans="1:20" ht="26.65" customHeight="1">
      <c r="A185" s="55" t="s">
        <v>313</v>
      </c>
      <c r="B185" s="79" t="s">
        <v>312</v>
      </c>
      <c r="C185" s="80"/>
      <c r="D185" s="76"/>
      <c r="E185" s="76"/>
      <c r="F185" s="76"/>
      <c r="G185" s="76"/>
      <c r="H185" s="76"/>
      <c r="I185" s="76"/>
      <c r="J185" s="76"/>
      <c r="K185" s="74"/>
      <c r="L185" s="70"/>
      <c r="M185" s="70"/>
      <c r="N185" s="72"/>
      <c r="O185" s="72"/>
      <c r="P185" s="72"/>
      <c r="Q185" s="72"/>
      <c r="R185" s="72"/>
      <c r="S185" s="72"/>
      <c r="T185" s="2"/>
    </row>
    <row r="186" spans="1:20" ht="52.9" customHeight="1">
      <c r="A186" s="55"/>
      <c r="B186" s="63"/>
      <c r="C186" s="63"/>
      <c r="D186" s="65" t="s">
        <v>404</v>
      </c>
      <c r="E186" s="66"/>
      <c r="F186" s="66"/>
      <c r="G186" s="66"/>
      <c r="H186" s="66"/>
      <c r="I186" s="66"/>
      <c r="J186" s="66"/>
      <c r="K186" s="59" t="s">
        <v>405</v>
      </c>
      <c r="L186" s="60" t="s">
        <v>309</v>
      </c>
      <c r="M186" s="52"/>
      <c r="N186" s="51">
        <v>0</v>
      </c>
      <c r="O186" s="51">
        <v>0</v>
      </c>
      <c r="P186" s="51">
        <v>0</v>
      </c>
      <c r="Q186" s="51">
        <v>5050.5</v>
      </c>
      <c r="R186" s="51">
        <v>0</v>
      </c>
      <c r="S186" s="51">
        <v>0</v>
      </c>
      <c r="T186" s="2"/>
    </row>
    <row r="187" spans="1:20" ht="12.75" customHeight="1">
      <c r="A187" s="49"/>
      <c r="B187" s="77"/>
      <c r="C187" s="78"/>
      <c r="D187" s="75" t="s">
        <v>314</v>
      </c>
      <c r="E187" s="76"/>
      <c r="F187" s="76"/>
      <c r="G187" s="76"/>
      <c r="H187" s="76"/>
      <c r="I187" s="76"/>
      <c r="J187" s="76"/>
      <c r="K187" s="73" t="s">
        <v>315</v>
      </c>
      <c r="L187" s="69" t="s">
        <v>187</v>
      </c>
      <c r="M187" s="69" t="s">
        <v>32</v>
      </c>
      <c r="N187" s="71">
        <v>2739.49</v>
      </c>
      <c r="O187" s="71">
        <v>2739.49</v>
      </c>
      <c r="P187" s="71">
        <v>2739.49</v>
      </c>
      <c r="Q187" s="71">
        <v>0</v>
      </c>
      <c r="R187" s="71">
        <v>0</v>
      </c>
      <c r="S187" s="71">
        <v>0</v>
      </c>
      <c r="T187" s="2"/>
    </row>
    <row r="188" spans="1:20" ht="79.349999999999994" customHeight="1">
      <c r="A188" s="55" t="s">
        <v>316</v>
      </c>
      <c r="B188" s="79" t="s">
        <v>315</v>
      </c>
      <c r="C188" s="80"/>
      <c r="D188" s="76"/>
      <c r="E188" s="76"/>
      <c r="F188" s="76"/>
      <c r="G188" s="76"/>
      <c r="H188" s="76"/>
      <c r="I188" s="76"/>
      <c r="J188" s="76"/>
      <c r="K188" s="74"/>
      <c r="L188" s="70"/>
      <c r="M188" s="70"/>
      <c r="N188" s="72"/>
      <c r="O188" s="72"/>
      <c r="P188" s="72"/>
      <c r="Q188" s="72"/>
      <c r="R188" s="72"/>
      <c r="S188" s="72"/>
      <c r="T188" s="2"/>
    </row>
    <row r="189" spans="1:20" ht="12.75" customHeight="1">
      <c r="A189" s="49"/>
      <c r="B189" s="77"/>
      <c r="C189" s="78"/>
      <c r="D189" s="75" t="s">
        <v>317</v>
      </c>
      <c r="E189" s="76"/>
      <c r="F189" s="76"/>
      <c r="G189" s="76"/>
      <c r="H189" s="76"/>
      <c r="I189" s="76"/>
      <c r="J189" s="76"/>
      <c r="K189" s="73" t="s">
        <v>318</v>
      </c>
      <c r="L189" s="69" t="s">
        <v>187</v>
      </c>
      <c r="M189" s="69" t="s">
        <v>32</v>
      </c>
      <c r="N189" s="71">
        <v>7308.83</v>
      </c>
      <c r="O189" s="71">
        <v>3676.11</v>
      </c>
      <c r="P189" s="71">
        <v>7308.83</v>
      </c>
      <c r="Q189" s="71">
        <v>7284.6</v>
      </c>
      <c r="R189" s="71">
        <v>7211.4</v>
      </c>
      <c r="S189" s="71">
        <v>7064.9</v>
      </c>
      <c r="T189" s="2"/>
    </row>
    <row r="190" spans="1:20" ht="66.2" customHeight="1">
      <c r="A190" s="55" t="s">
        <v>319</v>
      </c>
      <c r="B190" s="79" t="s">
        <v>318</v>
      </c>
      <c r="C190" s="80"/>
      <c r="D190" s="76"/>
      <c r="E190" s="76"/>
      <c r="F190" s="76"/>
      <c r="G190" s="76"/>
      <c r="H190" s="76"/>
      <c r="I190" s="76"/>
      <c r="J190" s="76"/>
      <c r="K190" s="74"/>
      <c r="L190" s="70"/>
      <c r="M190" s="70"/>
      <c r="N190" s="72"/>
      <c r="O190" s="72"/>
      <c r="P190" s="72"/>
      <c r="Q190" s="72"/>
      <c r="R190" s="72"/>
      <c r="S190" s="72"/>
      <c r="T190" s="2"/>
    </row>
    <row r="191" spans="1:20" ht="12.75" customHeight="1">
      <c r="A191" s="49"/>
      <c r="B191" s="77"/>
      <c r="C191" s="78"/>
      <c r="D191" s="75" t="s">
        <v>320</v>
      </c>
      <c r="E191" s="76"/>
      <c r="F191" s="76"/>
      <c r="G191" s="76"/>
      <c r="H191" s="76"/>
      <c r="I191" s="76"/>
      <c r="J191" s="76"/>
      <c r="K191" s="73" t="s">
        <v>321</v>
      </c>
      <c r="L191" s="69" t="s">
        <v>31</v>
      </c>
      <c r="M191" s="69" t="s">
        <v>32</v>
      </c>
      <c r="N191" s="71">
        <v>7248.25</v>
      </c>
      <c r="O191" s="71">
        <v>7248.25</v>
      </c>
      <c r="P191" s="71">
        <v>7248.25</v>
      </c>
      <c r="Q191" s="71">
        <v>5800.5</v>
      </c>
      <c r="R191" s="71">
        <v>6078.2</v>
      </c>
      <c r="S191" s="71">
        <v>6094.5</v>
      </c>
      <c r="T191" s="2"/>
    </row>
    <row r="192" spans="1:20" ht="39.75" customHeight="1">
      <c r="A192" s="55" t="s">
        <v>322</v>
      </c>
      <c r="B192" s="79" t="s">
        <v>321</v>
      </c>
      <c r="C192" s="80"/>
      <c r="D192" s="76"/>
      <c r="E192" s="76"/>
      <c r="F192" s="76"/>
      <c r="G192" s="76"/>
      <c r="H192" s="76"/>
      <c r="I192" s="76"/>
      <c r="J192" s="76"/>
      <c r="K192" s="74"/>
      <c r="L192" s="70"/>
      <c r="M192" s="70"/>
      <c r="N192" s="72"/>
      <c r="O192" s="72"/>
      <c r="P192" s="72"/>
      <c r="Q192" s="72"/>
      <c r="R192" s="72"/>
      <c r="S192" s="72"/>
      <c r="T192" s="2"/>
    </row>
    <row r="193" spans="1:20" ht="12.75" customHeight="1">
      <c r="A193" s="49"/>
      <c r="B193" s="77"/>
      <c r="C193" s="78"/>
      <c r="D193" s="75" t="s">
        <v>323</v>
      </c>
      <c r="E193" s="76"/>
      <c r="F193" s="76"/>
      <c r="G193" s="76"/>
      <c r="H193" s="76"/>
      <c r="I193" s="76"/>
      <c r="J193" s="76"/>
      <c r="K193" s="73" t="s">
        <v>324</v>
      </c>
      <c r="L193" s="69" t="s">
        <v>31</v>
      </c>
      <c r="M193" s="69" t="s">
        <v>32</v>
      </c>
      <c r="N193" s="71">
        <v>4681.49</v>
      </c>
      <c r="O193" s="71">
        <v>4681.49</v>
      </c>
      <c r="P193" s="71">
        <v>4681.49</v>
      </c>
      <c r="Q193" s="71">
        <v>4829.1000000000004</v>
      </c>
      <c r="R193" s="71">
        <v>0</v>
      </c>
      <c r="S193" s="71">
        <v>0</v>
      </c>
      <c r="T193" s="2"/>
    </row>
    <row r="194" spans="1:20" ht="39.75" customHeight="1">
      <c r="A194" s="55" t="s">
        <v>325</v>
      </c>
      <c r="B194" s="79" t="s">
        <v>324</v>
      </c>
      <c r="C194" s="80"/>
      <c r="D194" s="76"/>
      <c r="E194" s="76"/>
      <c r="F194" s="76"/>
      <c r="G194" s="76"/>
      <c r="H194" s="76"/>
      <c r="I194" s="76"/>
      <c r="J194" s="76"/>
      <c r="K194" s="74"/>
      <c r="L194" s="70"/>
      <c r="M194" s="70"/>
      <c r="N194" s="72"/>
      <c r="O194" s="72"/>
      <c r="P194" s="72"/>
      <c r="Q194" s="72"/>
      <c r="R194" s="72"/>
      <c r="S194" s="72"/>
      <c r="T194" s="2"/>
    </row>
    <row r="195" spans="1:20" ht="12.75" customHeight="1">
      <c r="A195" s="53"/>
      <c r="B195" s="123"/>
      <c r="C195" s="124"/>
      <c r="D195" s="121" t="s">
        <v>326</v>
      </c>
      <c r="E195" s="122"/>
      <c r="F195" s="122"/>
      <c r="G195" s="122"/>
      <c r="H195" s="122"/>
      <c r="I195" s="122"/>
      <c r="J195" s="122"/>
      <c r="K195" s="125" t="s">
        <v>327</v>
      </c>
      <c r="L195" s="116" t="s">
        <v>31</v>
      </c>
      <c r="M195" s="116" t="s">
        <v>32</v>
      </c>
      <c r="N195" s="115">
        <v>613.03</v>
      </c>
      <c r="O195" s="115">
        <v>613.03</v>
      </c>
      <c r="P195" s="115">
        <v>613.03</v>
      </c>
      <c r="Q195" s="115">
        <v>337.7</v>
      </c>
      <c r="R195" s="115">
        <v>0</v>
      </c>
      <c r="S195" s="115">
        <v>0</v>
      </c>
      <c r="T195" s="2"/>
    </row>
    <row r="196" spans="1:20" ht="39.75" customHeight="1">
      <c r="A196" s="24" t="s">
        <v>328</v>
      </c>
      <c r="B196" s="126" t="s">
        <v>327</v>
      </c>
      <c r="C196" s="127"/>
      <c r="D196" s="76"/>
      <c r="E196" s="76"/>
      <c r="F196" s="76"/>
      <c r="G196" s="76"/>
      <c r="H196" s="76"/>
      <c r="I196" s="76"/>
      <c r="J196" s="76"/>
      <c r="K196" s="74"/>
      <c r="L196" s="70"/>
      <c r="M196" s="70"/>
      <c r="N196" s="72"/>
      <c r="O196" s="72"/>
      <c r="P196" s="72"/>
      <c r="Q196" s="72"/>
      <c r="R196" s="72"/>
      <c r="S196" s="72"/>
      <c r="T196" s="2"/>
    </row>
    <row r="197" spans="1:20">
      <c r="A197" s="24"/>
      <c r="B197" s="126"/>
      <c r="C197" s="128"/>
      <c r="D197" s="87" t="s">
        <v>329</v>
      </c>
      <c r="E197" s="88"/>
      <c r="F197" s="88"/>
      <c r="G197" s="88"/>
      <c r="H197" s="88"/>
      <c r="I197" s="88"/>
      <c r="J197" s="88"/>
      <c r="K197" s="37" t="s">
        <v>330</v>
      </c>
      <c r="L197" s="25"/>
      <c r="M197" s="25" t="s">
        <v>32</v>
      </c>
      <c r="N197" s="26">
        <f>SUM(N198:N207)</f>
        <v>61050.240000000005</v>
      </c>
      <c r="O197" s="26">
        <f t="shared" ref="O197:S197" si="45">SUM(O198:O207)</f>
        <v>47475.18</v>
      </c>
      <c r="P197" s="26">
        <f t="shared" si="45"/>
        <v>94146.880000000005</v>
      </c>
      <c r="Q197" s="26">
        <f t="shared" si="45"/>
        <v>40003.5</v>
      </c>
      <c r="R197" s="26">
        <f t="shared" si="45"/>
        <v>18042</v>
      </c>
      <c r="S197" s="26">
        <f t="shared" si="45"/>
        <v>18042</v>
      </c>
      <c r="T197" s="27"/>
    </row>
    <row r="198" spans="1:20" ht="12.75" customHeight="1">
      <c r="A198" s="28"/>
      <c r="B198" s="136"/>
      <c r="C198" s="137"/>
      <c r="D198" s="134" t="s">
        <v>331</v>
      </c>
      <c r="E198" s="135"/>
      <c r="F198" s="135"/>
      <c r="G198" s="135"/>
      <c r="H198" s="135"/>
      <c r="I198" s="135"/>
      <c r="J198" s="135"/>
      <c r="K198" s="129" t="s">
        <v>332</v>
      </c>
      <c r="L198" s="119" t="s">
        <v>140</v>
      </c>
      <c r="M198" s="119" t="s">
        <v>32</v>
      </c>
      <c r="N198" s="117">
        <v>4856.3</v>
      </c>
      <c r="O198" s="117">
        <v>1195.45</v>
      </c>
      <c r="P198" s="117">
        <v>4856.3</v>
      </c>
      <c r="Q198" s="117">
        <v>9102.7999999999993</v>
      </c>
      <c r="R198" s="117">
        <v>0</v>
      </c>
      <c r="S198" s="117">
        <v>0</v>
      </c>
      <c r="T198" s="2"/>
    </row>
    <row r="199" spans="1:20" ht="26.65" customHeight="1">
      <c r="A199" s="24" t="s">
        <v>333</v>
      </c>
      <c r="B199" s="126" t="s">
        <v>332</v>
      </c>
      <c r="C199" s="128"/>
      <c r="D199" s="135"/>
      <c r="E199" s="135"/>
      <c r="F199" s="135"/>
      <c r="G199" s="135"/>
      <c r="H199" s="135"/>
      <c r="I199" s="135"/>
      <c r="J199" s="135"/>
      <c r="K199" s="130"/>
      <c r="L199" s="120"/>
      <c r="M199" s="120"/>
      <c r="N199" s="118"/>
      <c r="O199" s="118"/>
      <c r="P199" s="118"/>
      <c r="Q199" s="118"/>
      <c r="R199" s="118"/>
      <c r="S199" s="118"/>
      <c r="T199" s="2"/>
    </row>
    <row r="200" spans="1:20" ht="12.75" customHeight="1">
      <c r="A200" s="28"/>
      <c r="B200" s="136"/>
      <c r="C200" s="137"/>
      <c r="D200" s="134" t="s">
        <v>334</v>
      </c>
      <c r="E200" s="135"/>
      <c r="F200" s="135"/>
      <c r="G200" s="135"/>
      <c r="H200" s="135"/>
      <c r="I200" s="135"/>
      <c r="J200" s="135"/>
      <c r="K200" s="129" t="s">
        <v>332</v>
      </c>
      <c r="L200" s="119" t="s">
        <v>309</v>
      </c>
      <c r="M200" s="119" t="s">
        <v>32</v>
      </c>
      <c r="N200" s="117">
        <v>4170.3</v>
      </c>
      <c r="O200" s="117">
        <v>4170.3</v>
      </c>
      <c r="P200" s="117">
        <v>7968.4</v>
      </c>
      <c r="Q200" s="117">
        <v>23.5</v>
      </c>
      <c r="R200" s="117">
        <v>23.5</v>
      </c>
      <c r="S200" s="117">
        <v>23.5</v>
      </c>
      <c r="T200" s="2"/>
    </row>
    <row r="201" spans="1:20" ht="26.65" customHeight="1">
      <c r="A201" s="24" t="s">
        <v>335</v>
      </c>
      <c r="B201" s="126" t="s">
        <v>332</v>
      </c>
      <c r="C201" s="128"/>
      <c r="D201" s="135"/>
      <c r="E201" s="135"/>
      <c r="F201" s="135"/>
      <c r="G201" s="135"/>
      <c r="H201" s="135"/>
      <c r="I201" s="135"/>
      <c r="J201" s="135"/>
      <c r="K201" s="130"/>
      <c r="L201" s="120"/>
      <c r="M201" s="120"/>
      <c r="N201" s="118"/>
      <c r="O201" s="118"/>
      <c r="P201" s="118"/>
      <c r="Q201" s="118"/>
      <c r="R201" s="118"/>
      <c r="S201" s="118"/>
      <c r="T201" s="2"/>
    </row>
    <row r="202" spans="1:20" ht="12.75" customHeight="1">
      <c r="A202" s="28"/>
      <c r="B202" s="136"/>
      <c r="C202" s="137"/>
      <c r="D202" s="134" t="s">
        <v>336</v>
      </c>
      <c r="E202" s="135"/>
      <c r="F202" s="135"/>
      <c r="G202" s="135"/>
      <c r="H202" s="135"/>
      <c r="I202" s="135"/>
      <c r="J202" s="135"/>
      <c r="K202" s="129" t="s">
        <v>332</v>
      </c>
      <c r="L202" s="119" t="s">
        <v>187</v>
      </c>
      <c r="M202" s="119" t="s">
        <v>32</v>
      </c>
      <c r="N202" s="117">
        <v>12489.7</v>
      </c>
      <c r="O202" s="117">
        <v>11536.3</v>
      </c>
      <c r="P202" s="117">
        <v>22818.5</v>
      </c>
      <c r="Q202" s="117">
        <v>652.6</v>
      </c>
      <c r="R202" s="117">
        <v>581.1</v>
      </c>
      <c r="S202" s="117">
        <v>581.1</v>
      </c>
      <c r="T202" s="2"/>
    </row>
    <row r="203" spans="1:20" ht="26.65" customHeight="1">
      <c r="A203" s="24" t="s">
        <v>337</v>
      </c>
      <c r="B203" s="126" t="s">
        <v>332</v>
      </c>
      <c r="C203" s="128"/>
      <c r="D203" s="135"/>
      <c r="E203" s="135"/>
      <c r="F203" s="135"/>
      <c r="G203" s="135"/>
      <c r="H203" s="135"/>
      <c r="I203" s="135"/>
      <c r="J203" s="135"/>
      <c r="K203" s="130"/>
      <c r="L203" s="120"/>
      <c r="M203" s="120"/>
      <c r="N203" s="118"/>
      <c r="O203" s="118"/>
      <c r="P203" s="118"/>
      <c r="Q203" s="118"/>
      <c r="R203" s="118"/>
      <c r="S203" s="118"/>
      <c r="T203" s="2"/>
    </row>
    <row r="204" spans="1:20" ht="12.75" customHeight="1">
      <c r="A204" s="28"/>
      <c r="B204" s="136"/>
      <c r="C204" s="137"/>
      <c r="D204" s="134" t="s">
        <v>338</v>
      </c>
      <c r="E204" s="135"/>
      <c r="F204" s="135"/>
      <c r="G204" s="135"/>
      <c r="H204" s="135"/>
      <c r="I204" s="135"/>
      <c r="J204" s="135"/>
      <c r="K204" s="129" t="s">
        <v>332</v>
      </c>
      <c r="L204" s="119" t="s">
        <v>6</v>
      </c>
      <c r="M204" s="119" t="s">
        <v>32</v>
      </c>
      <c r="N204" s="117">
        <v>13055.6</v>
      </c>
      <c r="O204" s="117">
        <v>13055.6</v>
      </c>
      <c r="P204" s="117">
        <v>17407.400000000001</v>
      </c>
      <c r="Q204" s="117">
        <v>12787.2</v>
      </c>
      <c r="R204" s="117">
        <v>0</v>
      </c>
      <c r="S204" s="117">
        <v>0</v>
      </c>
      <c r="T204" s="2"/>
    </row>
    <row r="205" spans="1:20" ht="26.65" customHeight="1">
      <c r="A205" s="24" t="s">
        <v>339</v>
      </c>
      <c r="B205" s="126" t="s">
        <v>332</v>
      </c>
      <c r="C205" s="128"/>
      <c r="D205" s="135"/>
      <c r="E205" s="135"/>
      <c r="F205" s="135"/>
      <c r="G205" s="135"/>
      <c r="H205" s="135"/>
      <c r="I205" s="135"/>
      <c r="J205" s="135"/>
      <c r="K205" s="130"/>
      <c r="L205" s="120"/>
      <c r="M205" s="120"/>
      <c r="N205" s="118"/>
      <c r="O205" s="118"/>
      <c r="P205" s="118"/>
      <c r="Q205" s="118"/>
      <c r="R205" s="118"/>
      <c r="S205" s="118"/>
      <c r="T205" s="2"/>
    </row>
    <row r="206" spans="1:20" ht="12.75" customHeight="1">
      <c r="A206" s="28"/>
      <c r="B206" s="136"/>
      <c r="C206" s="138"/>
      <c r="D206" s="75" t="s">
        <v>340</v>
      </c>
      <c r="E206" s="76"/>
      <c r="F206" s="76"/>
      <c r="G206" s="76"/>
      <c r="H206" s="76"/>
      <c r="I206" s="76"/>
      <c r="J206" s="76"/>
      <c r="K206" s="73" t="s">
        <v>332</v>
      </c>
      <c r="L206" s="69" t="s">
        <v>31</v>
      </c>
      <c r="M206" s="69" t="s">
        <v>32</v>
      </c>
      <c r="N206" s="71">
        <v>26478.34</v>
      </c>
      <c r="O206" s="71">
        <v>17517.53</v>
      </c>
      <c r="P206" s="71">
        <v>41096.28</v>
      </c>
      <c r="Q206" s="71">
        <v>17437.400000000001</v>
      </c>
      <c r="R206" s="71">
        <v>17437.400000000001</v>
      </c>
      <c r="S206" s="71">
        <v>17437.400000000001</v>
      </c>
      <c r="T206" s="2"/>
    </row>
    <row r="207" spans="1:20" ht="26.65" customHeight="1">
      <c r="A207" s="24" t="s">
        <v>341</v>
      </c>
      <c r="B207" s="126" t="s">
        <v>332</v>
      </c>
      <c r="C207" s="127"/>
      <c r="D207" s="76"/>
      <c r="E207" s="76"/>
      <c r="F207" s="76"/>
      <c r="G207" s="76"/>
      <c r="H207" s="76"/>
      <c r="I207" s="76"/>
      <c r="J207" s="76"/>
      <c r="K207" s="74"/>
      <c r="L207" s="70"/>
      <c r="M207" s="70"/>
      <c r="N207" s="72"/>
      <c r="O207" s="72"/>
      <c r="P207" s="72"/>
      <c r="Q207" s="72"/>
      <c r="R207" s="72"/>
      <c r="S207" s="72"/>
      <c r="T207" s="2"/>
    </row>
    <row r="208" spans="1:20">
      <c r="A208" s="24"/>
      <c r="B208" s="126"/>
      <c r="C208" s="128"/>
      <c r="D208" s="87" t="s">
        <v>342</v>
      </c>
      <c r="E208" s="88"/>
      <c r="F208" s="88"/>
      <c r="G208" s="88"/>
      <c r="H208" s="88"/>
      <c r="I208" s="88"/>
      <c r="J208" s="88"/>
      <c r="K208" s="37" t="s">
        <v>343</v>
      </c>
      <c r="L208" s="25"/>
      <c r="M208" s="25" t="s">
        <v>32</v>
      </c>
      <c r="N208" s="26">
        <f t="shared" ref="N208:P208" si="46">N209+N211+N213+N215+N217+N220+N222+N224+N226</f>
        <v>186996.50000000003</v>
      </c>
      <c r="O208" s="26">
        <f t="shared" si="46"/>
        <v>155072.67000000001</v>
      </c>
      <c r="P208" s="26">
        <f t="shared" si="46"/>
        <v>186705.40000000002</v>
      </c>
      <c r="Q208" s="26">
        <f>Q209+Q211+Q213+Q215+Q217+Q220+Q222+Q224+Q226</f>
        <v>208765</v>
      </c>
      <c r="R208" s="26">
        <f t="shared" ref="R208:S208" si="47">R209+R211+R213+R215+R217+R220+R222+R224+R226</f>
        <v>191427.39999999997</v>
      </c>
      <c r="S208" s="26">
        <f t="shared" si="47"/>
        <v>217765.90000000002</v>
      </c>
      <c r="T208" s="27"/>
    </row>
    <row r="209" spans="1:20" ht="12.75" customHeight="1">
      <c r="A209" s="28"/>
      <c r="B209" s="136"/>
      <c r="C209" s="137"/>
      <c r="D209" s="134" t="s">
        <v>344</v>
      </c>
      <c r="E209" s="135"/>
      <c r="F209" s="135"/>
      <c r="G209" s="135"/>
      <c r="H209" s="135"/>
      <c r="I209" s="135"/>
      <c r="J209" s="135"/>
      <c r="K209" s="129" t="s">
        <v>345</v>
      </c>
      <c r="L209" s="119" t="s">
        <v>140</v>
      </c>
      <c r="M209" s="119" t="s">
        <v>32</v>
      </c>
      <c r="N209" s="117">
        <v>2090.5</v>
      </c>
      <c r="O209" s="117">
        <v>1392.55</v>
      </c>
      <c r="P209" s="117">
        <v>2090.5</v>
      </c>
      <c r="Q209" s="117">
        <v>2316.3000000000002</v>
      </c>
      <c r="R209" s="117">
        <v>2380.5</v>
      </c>
      <c r="S209" s="117">
        <v>2380.5</v>
      </c>
      <c r="T209" s="2"/>
    </row>
    <row r="210" spans="1:20" ht="39.75" customHeight="1">
      <c r="A210" s="24" t="s">
        <v>346</v>
      </c>
      <c r="B210" s="126" t="s">
        <v>345</v>
      </c>
      <c r="C210" s="128"/>
      <c r="D210" s="135"/>
      <c r="E210" s="135"/>
      <c r="F210" s="135"/>
      <c r="G210" s="135"/>
      <c r="H210" s="135"/>
      <c r="I210" s="135"/>
      <c r="J210" s="135"/>
      <c r="K210" s="130"/>
      <c r="L210" s="120"/>
      <c r="M210" s="120"/>
      <c r="N210" s="118"/>
      <c r="O210" s="118"/>
      <c r="P210" s="118"/>
      <c r="Q210" s="118"/>
      <c r="R210" s="118"/>
      <c r="S210" s="118"/>
      <c r="T210" s="2"/>
    </row>
    <row r="211" spans="1:20" ht="12.75" customHeight="1">
      <c r="A211" s="28"/>
      <c r="B211" s="136"/>
      <c r="C211" s="137"/>
      <c r="D211" s="134" t="s">
        <v>347</v>
      </c>
      <c r="E211" s="135"/>
      <c r="F211" s="135"/>
      <c r="G211" s="135"/>
      <c r="H211" s="135"/>
      <c r="I211" s="135"/>
      <c r="J211" s="135"/>
      <c r="K211" s="129" t="s">
        <v>345</v>
      </c>
      <c r="L211" s="131" t="s">
        <v>309</v>
      </c>
      <c r="M211" s="119" t="s">
        <v>32</v>
      </c>
      <c r="N211" s="117">
        <v>666.9</v>
      </c>
      <c r="O211" s="117">
        <v>417.38</v>
      </c>
      <c r="P211" s="117">
        <v>582</v>
      </c>
      <c r="Q211" s="117">
        <v>661</v>
      </c>
      <c r="R211" s="117">
        <v>694</v>
      </c>
      <c r="S211" s="117">
        <v>743.6</v>
      </c>
      <c r="T211" s="2"/>
    </row>
    <row r="212" spans="1:20" ht="39.75" customHeight="1">
      <c r="A212" s="24" t="s">
        <v>348</v>
      </c>
      <c r="B212" s="126" t="s">
        <v>345</v>
      </c>
      <c r="C212" s="128"/>
      <c r="D212" s="135"/>
      <c r="E212" s="135"/>
      <c r="F212" s="135"/>
      <c r="G212" s="135"/>
      <c r="H212" s="135"/>
      <c r="I212" s="135"/>
      <c r="J212" s="135"/>
      <c r="K212" s="130"/>
      <c r="L212" s="120"/>
      <c r="M212" s="120"/>
      <c r="N212" s="118"/>
      <c r="O212" s="118"/>
      <c r="P212" s="118"/>
      <c r="Q212" s="118"/>
      <c r="R212" s="118"/>
      <c r="S212" s="118"/>
      <c r="T212" s="2"/>
    </row>
    <row r="213" spans="1:20" ht="12.75" customHeight="1">
      <c r="A213" s="28"/>
      <c r="B213" s="136"/>
      <c r="C213" s="137"/>
      <c r="D213" s="134" t="s">
        <v>349</v>
      </c>
      <c r="E213" s="135"/>
      <c r="F213" s="135"/>
      <c r="G213" s="135"/>
      <c r="H213" s="135"/>
      <c r="I213" s="135"/>
      <c r="J213" s="135"/>
      <c r="K213" s="129" t="s">
        <v>345</v>
      </c>
      <c r="L213" s="119" t="s">
        <v>187</v>
      </c>
      <c r="M213" s="119" t="s">
        <v>32</v>
      </c>
      <c r="N213" s="117">
        <v>177612.1</v>
      </c>
      <c r="O213" s="117">
        <v>147471.84</v>
      </c>
      <c r="P213" s="117">
        <v>177548.3</v>
      </c>
      <c r="Q213" s="117">
        <v>174164.5</v>
      </c>
      <c r="R213" s="117">
        <v>174164.5</v>
      </c>
      <c r="S213" s="117">
        <v>174164.5</v>
      </c>
      <c r="T213" s="2"/>
    </row>
    <row r="214" spans="1:20" ht="39.75" customHeight="1">
      <c r="A214" s="24" t="s">
        <v>350</v>
      </c>
      <c r="B214" s="126" t="s">
        <v>345</v>
      </c>
      <c r="C214" s="128"/>
      <c r="D214" s="135"/>
      <c r="E214" s="135"/>
      <c r="F214" s="135"/>
      <c r="G214" s="135"/>
      <c r="H214" s="135"/>
      <c r="I214" s="135"/>
      <c r="J214" s="135"/>
      <c r="K214" s="130"/>
      <c r="L214" s="120"/>
      <c r="M214" s="120"/>
      <c r="N214" s="118"/>
      <c r="O214" s="118"/>
      <c r="P214" s="118"/>
      <c r="Q214" s="118"/>
      <c r="R214" s="118"/>
      <c r="S214" s="118"/>
      <c r="T214" s="2"/>
    </row>
    <row r="215" spans="1:20" ht="12.75" customHeight="1">
      <c r="A215" s="28"/>
      <c r="B215" s="136"/>
      <c r="C215" s="137"/>
      <c r="D215" s="134" t="s">
        <v>351</v>
      </c>
      <c r="E215" s="135"/>
      <c r="F215" s="135"/>
      <c r="G215" s="135"/>
      <c r="H215" s="135"/>
      <c r="I215" s="135"/>
      <c r="J215" s="135"/>
      <c r="K215" s="129" t="s">
        <v>352</v>
      </c>
      <c r="L215" s="119" t="s">
        <v>187</v>
      </c>
      <c r="M215" s="119" t="s">
        <v>32</v>
      </c>
      <c r="N215" s="117">
        <v>312.39999999999998</v>
      </c>
      <c r="O215" s="117">
        <v>105</v>
      </c>
      <c r="P215" s="117">
        <v>170</v>
      </c>
      <c r="Q215" s="117">
        <v>219.1</v>
      </c>
      <c r="R215" s="117">
        <v>219.1</v>
      </c>
      <c r="S215" s="117">
        <v>219.1</v>
      </c>
      <c r="T215" s="2"/>
    </row>
    <row r="216" spans="1:20" ht="92.65" customHeight="1">
      <c r="A216" s="24" t="s">
        <v>353</v>
      </c>
      <c r="B216" s="126" t="s">
        <v>352</v>
      </c>
      <c r="C216" s="128"/>
      <c r="D216" s="135"/>
      <c r="E216" s="135"/>
      <c r="F216" s="135"/>
      <c r="G216" s="135"/>
      <c r="H216" s="135"/>
      <c r="I216" s="135"/>
      <c r="J216" s="135"/>
      <c r="K216" s="130"/>
      <c r="L216" s="120"/>
      <c r="M216" s="120"/>
      <c r="N216" s="118"/>
      <c r="O216" s="118"/>
      <c r="P216" s="118"/>
      <c r="Q216" s="118"/>
      <c r="R216" s="118"/>
      <c r="S216" s="118"/>
      <c r="T216" s="2"/>
    </row>
    <row r="217" spans="1:20" ht="12.75" customHeight="1">
      <c r="A217" s="28"/>
      <c r="B217" s="136"/>
      <c r="C217" s="138"/>
      <c r="D217" s="75" t="s">
        <v>354</v>
      </c>
      <c r="E217" s="76"/>
      <c r="F217" s="76"/>
      <c r="G217" s="76"/>
      <c r="H217" s="76"/>
      <c r="I217" s="76"/>
      <c r="J217" s="76"/>
      <c r="K217" s="73" t="s">
        <v>345</v>
      </c>
      <c r="L217" s="69" t="s">
        <v>31</v>
      </c>
      <c r="M217" s="69" t="s">
        <v>32</v>
      </c>
      <c r="N217" s="71">
        <v>6.7</v>
      </c>
      <c r="O217" s="71">
        <v>0</v>
      </c>
      <c r="P217" s="71">
        <v>6.7</v>
      </c>
      <c r="Q217" s="71">
        <v>4813.5</v>
      </c>
      <c r="R217" s="71">
        <v>8.3000000000000007</v>
      </c>
      <c r="S217" s="71">
        <v>25755.599999999999</v>
      </c>
      <c r="T217" s="2"/>
    </row>
    <row r="218" spans="1:20" ht="39.75" customHeight="1">
      <c r="A218" s="24" t="s">
        <v>355</v>
      </c>
      <c r="B218" s="126" t="s">
        <v>345</v>
      </c>
      <c r="C218" s="127"/>
      <c r="D218" s="76"/>
      <c r="E218" s="76"/>
      <c r="F218" s="76"/>
      <c r="G218" s="76"/>
      <c r="H218" s="76"/>
      <c r="I218" s="76"/>
      <c r="J218" s="76"/>
      <c r="K218" s="74"/>
      <c r="L218" s="70"/>
      <c r="M218" s="70"/>
      <c r="N218" s="72"/>
      <c r="O218" s="72"/>
      <c r="P218" s="72"/>
      <c r="Q218" s="72"/>
      <c r="R218" s="72"/>
      <c r="S218" s="72"/>
      <c r="T218" s="2"/>
    </row>
    <row r="219" spans="1:20">
      <c r="A219" s="24"/>
      <c r="B219" s="126"/>
      <c r="C219" s="128"/>
      <c r="D219" s="87" t="s">
        <v>356</v>
      </c>
      <c r="E219" s="88"/>
      <c r="F219" s="88"/>
      <c r="G219" s="88"/>
      <c r="H219" s="88"/>
      <c r="I219" s="88"/>
      <c r="J219" s="88"/>
      <c r="K219" s="37" t="s">
        <v>357</v>
      </c>
      <c r="L219" s="25"/>
      <c r="M219" s="25" t="s">
        <v>32</v>
      </c>
      <c r="N219" s="26">
        <f>SUM(N220:N227)</f>
        <v>6307.9</v>
      </c>
      <c r="O219" s="26">
        <f t="shared" ref="O219:S219" si="48">SUM(O220:O227)</f>
        <v>5685.9</v>
      </c>
      <c r="P219" s="26">
        <f t="shared" si="48"/>
        <v>6307.9</v>
      </c>
      <c r="Q219" s="26">
        <f t="shared" si="48"/>
        <v>26590.6</v>
      </c>
      <c r="R219" s="26">
        <f t="shared" si="48"/>
        <v>13961</v>
      </c>
      <c r="S219" s="26">
        <f t="shared" si="48"/>
        <v>14502.6</v>
      </c>
      <c r="T219" s="27"/>
    </row>
    <row r="220" spans="1:20" ht="12.75" customHeight="1">
      <c r="A220" s="28"/>
      <c r="B220" s="136"/>
      <c r="C220" s="137"/>
      <c r="D220" s="134" t="s">
        <v>358</v>
      </c>
      <c r="E220" s="135"/>
      <c r="F220" s="135"/>
      <c r="G220" s="135"/>
      <c r="H220" s="135"/>
      <c r="I220" s="135"/>
      <c r="J220" s="135"/>
      <c r="K220" s="129" t="s">
        <v>359</v>
      </c>
      <c r="L220" s="119" t="s">
        <v>140</v>
      </c>
      <c r="M220" s="119" t="s">
        <v>32</v>
      </c>
      <c r="N220" s="117">
        <v>1192.4000000000001</v>
      </c>
      <c r="O220" s="117">
        <v>894.6</v>
      </c>
      <c r="P220" s="117">
        <v>1192.4000000000001</v>
      </c>
      <c r="Q220" s="117">
        <v>1423.7</v>
      </c>
      <c r="R220" s="117">
        <v>1561.8</v>
      </c>
      <c r="S220" s="117">
        <v>1702.2</v>
      </c>
      <c r="T220" s="2"/>
    </row>
    <row r="221" spans="1:20" ht="52.9" customHeight="1">
      <c r="A221" s="24" t="s">
        <v>360</v>
      </c>
      <c r="B221" s="126" t="s">
        <v>359</v>
      </c>
      <c r="C221" s="128"/>
      <c r="D221" s="135"/>
      <c r="E221" s="135"/>
      <c r="F221" s="135"/>
      <c r="G221" s="135"/>
      <c r="H221" s="135"/>
      <c r="I221" s="135"/>
      <c r="J221" s="135"/>
      <c r="K221" s="130"/>
      <c r="L221" s="120"/>
      <c r="M221" s="120"/>
      <c r="N221" s="118"/>
      <c r="O221" s="118"/>
      <c r="P221" s="118"/>
      <c r="Q221" s="118"/>
      <c r="R221" s="118"/>
      <c r="S221" s="118"/>
      <c r="T221" s="2"/>
    </row>
    <row r="222" spans="1:20" ht="12.75" customHeight="1">
      <c r="A222" s="28"/>
      <c r="B222" s="136"/>
      <c r="C222" s="137"/>
      <c r="D222" s="134" t="s">
        <v>361</v>
      </c>
      <c r="E222" s="135"/>
      <c r="F222" s="135"/>
      <c r="G222" s="135"/>
      <c r="H222" s="135"/>
      <c r="I222" s="135"/>
      <c r="J222" s="135"/>
      <c r="K222" s="129" t="s">
        <v>362</v>
      </c>
      <c r="L222" s="119" t="s">
        <v>140</v>
      </c>
      <c r="M222" s="119" t="s">
        <v>32</v>
      </c>
      <c r="N222" s="117">
        <v>3.2</v>
      </c>
      <c r="O222" s="117">
        <v>3.2</v>
      </c>
      <c r="P222" s="117">
        <v>3.2</v>
      </c>
      <c r="Q222" s="117">
        <v>6.5</v>
      </c>
      <c r="R222" s="117">
        <v>6.8</v>
      </c>
      <c r="S222" s="117">
        <v>80.400000000000006</v>
      </c>
      <c r="T222" s="2"/>
    </row>
    <row r="223" spans="1:20" ht="66.2" customHeight="1">
      <c r="A223" s="24" t="s">
        <v>363</v>
      </c>
      <c r="B223" s="126" t="s">
        <v>362</v>
      </c>
      <c r="C223" s="128"/>
      <c r="D223" s="135"/>
      <c r="E223" s="135"/>
      <c r="F223" s="135"/>
      <c r="G223" s="135"/>
      <c r="H223" s="135"/>
      <c r="I223" s="135"/>
      <c r="J223" s="135"/>
      <c r="K223" s="130"/>
      <c r="L223" s="120"/>
      <c r="M223" s="120"/>
      <c r="N223" s="118"/>
      <c r="O223" s="118"/>
      <c r="P223" s="118"/>
      <c r="Q223" s="118"/>
      <c r="R223" s="118"/>
      <c r="S223" s="118"/>
      <c r="T223" s="2"/>
    </row>
    <row r="224" spans="1:20" ht="12.75" customHeight="1">
      <c r="A224" s="28"/>
      <c r="B224" s="136"/>
      <c r="C224" s="137"/>
      <c r="D224" s="134" t="s">
        <v>364</v>
      </c>
      <c r="E224" s="135"/>
      <c r="F224" s="135"/>
      <c r="G224" s="135"/>
      <c r="H224" s="135"/>
      <c r="I224" s="135"/>
      <c r="J224" s="135"/>
      <c r="K224" s="129" t="s">
        <v>365</v>
      </c>
      <c r="L224" s="119" t="s">
        <v>140</v>
      </c>
      <c r="M224" s="119" t="s">
        <v>32</v>
      </c>
      <c r="N224" s="117">
        <v>1141.2</v>
      </c>
      <c r="O224" s="117">
        <v>817</v>
      </c>
      <c r="P224" s="117">
        <v>1141.2</v>
      </c>
      <c r="Q224" s="117">
        <v>1209.4000000000001</v>
      </c>
      <c r="R224" s="117">
        <v>1253.5</v>
      </c>
      <c r="S224" s="117">
        <v>1253.5</v>
      </c>
      <c r="T224" s="2"/>
    </row>
    <row r="225" spans="1:20" ht="39.75" customHeight="1">
      <c r="A225" s="24" t="s">
        <v>366</v>
      </c>
      <c r="B225" s="126" t="s">
        <v>365</v>
      </c>
      <c r="C225" s="128"/>
      <c r="D225" s="135"/>
      <c r="E225" s="135"/>
      <c r="F225" s="135"/>
      <c r="G225" s="135"/>
      <c r="H225" s="135"/>
      <c r="I225" s="135"/>
      <c r="J225" s="135"/>
      <c r="K225" s="130"/>
      <c r="L225" s="120"/>
      <c r="M225" s="120"/>
      <c r="N225" s="118"/>
      <c r="O225" s="118"/>
      <c r="P225" s="118"/>
      <c r="Q225" s="118"/>
      <c r="R225" s="118"/>
      <c r="S225" s="118"/>
      <c r="T225" s="2"/>
    </row>
    <row r="226" spans="1:20" ht="12.75" customHeight="1">
      <c r="A226" s="28"/>
      <c r="B226" s="136"/>
      <c r="C226" s="138"/>
      <c r="D226" s="75" t="s">
        <v>367</v>
      </c>
      <c r="E226" s="76"/>
      <c r="F226" s="76"/>
      <c r="G226" s="76"/>
      <c r="H226" s="76"/>
      <c r="I226" s="76"/>
      <c r="J226" s="76"/>
      <c r="K226" s="73" t="s">
        <v>368</v>
      </c>
      <c r="L226" s="69" t="s">
        <v>31</v>
      </c>
      <c r="M226" s="69" t="s">
        <v>32</v>
      </c>
      <c r="N226" s="71">
        <v>3971.1</v>
      </c>
      <c r="O226" s="71">
        <v>3971.1</v>
      </c>
      <c r="P226" s="71">
        <v>3971.1</v>
      </c>
      <c r="Q226" s="71">
        <v>23951</v>
      </c>
      <c r="R226" s="71">
        <v>11138.9</v>
      </c>
      <c r="S226" s="71">
        <v>11466.5</v>
      </c>
      <c r="T226" s="2"/>
    </row>
    <row r="227" spans="1:20" ht="66.2" customHeight="1">
      <c r="A227" s="24" t="s">
        <v>369</v>
      </c>
      <c r="B227" s="126" t="s">
        <v>368</v>
      </c>
      <c r="C227" s="127"/>
      <c r="D227" s="76"/>
      <c r="E227" s="76"/>
      <c r="F227" s="76"/>
      <c r="G227" s="76"/>
      <c r="H227" s="76"/>
      <c r="I227" s="76"/>
      <c r="J227" s="76"/>
      <c r="K227" s="74"/>
      <c r="L227" s="70"/>
      <c r="M227" s="70"/>
      <c r="N227" s="72"/>
      <c r="O227" s="72"/>
      <c r="P227" s="72"/>
      <c r="Q227" s="72"/>
      <c r="R227" s="72"/>
      <c r="S227" s="72"/>
      <c r="T227" s="2"/>
    </row>
    <row r="228" spans="1:20">
      <c r="A228" s="24"/>
      <c r="B228" s="126"/>
      <c r="C228" s="128"/>
      <c r="D228" s="87" t="s">
        <v>370</v>
      </c>
      <c r="E228" s="88"/>
      <c r="F228" s="88"/>
      <c r="G228" s="88"/>
      <c r="H228" s="88"/>
      <c r="I228" s="88"/>
      <c r="J228" s="88"/>
      <c r="K228" s="37" t="s">
        <v>371</v>
      </c>
      <c r="L228" s="25"/>
      <c r="M228" s="25" t="s">
        <v>32</v>
      </c>
      <c r="N228" s="26">
        <f>SUM(N229:N232)</f>
        <v>9944.8100000000013</v>
      </c>
      <c r="O228" s="26">
        <f t="shared" ref="O228:S228" si="49">SUM(O229:O232)</f>
        <v>7958.34</v>
      </c>
      <c r="P228" s="26">
        <f t="shared" si="49"/>
        <v>9944.8100000000013</v>
      </c>
      <c r="Q228" s="26">
        <f t="shared" si="49"/>
        <v>9683.4000000000015</v>
      </c>
      <c r="R228" s="26">
        <f t="shared" si="49"/>
        <v>9683.4000000000015</v>
      </c>
      <c r="S228" s="26">
        <f t="shared" si="49"/>
        <v>9911.7000000000007</v>
      </c>
      <c r="T228" s="27"/>
    </row>
    <row r="229" spans="1:20" ht="12.75" customHeight="1">
      <c r="A229" s="28"/>
      <c r="B229" s="136"/>
      <c r="C229" s="137"/>
      <c r="D229" s="134" t="s">
        <v>372</v>
      </c>
      <c r="E229" s="135"/>
      <c r="F229" s="135"/>
      <c r="G229" s="135"/>
      <c r="H229" s="135"/>
      <c r="I229" s="135"/>
      <c r="J229" s="135"/>
      <c r="K229" s="129" t="s">
        <v>373</v>
      </c>
      <c r="L229" s="119" t="s">
        <v>187</v>
      </c>
      <c r="M229" s="119" t="s">
        <v>32</v>
      </c>
      <c r="N229" s="117">
        <v>1351.61</v>
      </c>
      <c r="O229" s="117">
        <v>1005.66</v>
      </c>
      <c r="P229" s="117">
        <v>1351.61</v>
      </c>
      <c r="Q229" s="117">
        <v>1090.2</v>
      </c>
      <c r="R229" s="117">
        <v>1090.2</v>
      </c>
      <c r="S229" s="117">
        <v>1318.5</v>
      </c>
      <c r="T229" s="2"/>
    </row>
    <row r="230" spans="1:20" ht="92.65" customHeight="1">
      <c r="A230" s="24" t="s">
        <v>374</v>
      </c>
      <c r="B230" s="126" t="s">
        <v>373</v>
      </c>
      <c r="C230" s="128"/>
      <c r="D230" s="135"/>
      <c r="E230" s="135"/>
      <c r="F230" s="135"/>
      <c r="G230" s="135"/>
      <c r="H230" s="135"/>
      <c r="I230" s="135"/>
      <c r="J230" s="135"/>
      <c r="K230" s="130"/>
      <c r="L230" s="120"/>
      <c r="M230" s="120"/>
      <c r="N230" s="118"/>
      <c r="O230" s="118"/>
      <c r="P230" s="118"/>
      <c r="Q230" s="118"/>
      <c r="R230" s="118"/>
      <c r="S230" s="118"/>
      <c r="T230" s="2"/>
    </row>
    <row r="231" spans="1:20" ht="12.75" customHeight="1">
      <c r="A231" s="28"/>
      <c r="B231" s="136"/>
      <c r="C231" s="138"/>
      <c r="D231" s="75" t="s">
        <v>375</v>
      </c>
      <c r="E231" s="76"/>
      <c r="F231" s="76"/>
      <c r="G231" s="76"/>
      <c r="H231" s="76"/>
      <c r="I231" s="76"/>
      <c r="J231" s="76"/>
      <c r="K231" s="73" t="s">
        <v>376</v>
      </c>
      <c r="L231" s="69" t="s">
        <v>187</v>
      </c>
      <c r="M231" s="69" t="s">
        <v>32</v>
      </c>
      <c r="N231" s="71">
        <v>8593.2000000000007</v>
      </c>
      <c r="O231" s="71">
        <v>6952.68</v>
      </c>
      <c r="P231" s="71">
        <v>8593.2000000000007</v>
      </c>
      <c r="Q231" s="71">
        <v>8593.2000000000007</v>
      </c>
      <c r="R231" s="71">
        <v>8593.2000000000007</v>
      </c>
      <c r="S231" s="71">
        <v>8593.2000000000007</v>
      </c>
      <c r="T231" s="2"/>
    </row>
    <row r="232" spans="1:20" ht="79.349999999999994" customHeight="1">
      <c r="A232" s="24" t="s">
        <v>377</v>
      </c>
      <c r="B232" s="126" t="s">
        <v>376</v>
      </c>
      <c r="C232" s="127"/>
      <c r="D232" s="76"/>
      <c r="E232" s="76"/>
      <c r="F232" s="76"/>
      <c r="G232" s="76"/>
      <c r="H232" s="76"/>
      <c r="I232" s="76"/>
      <c r="J232" s="76"/>
      <c r="K232" s="74"/>
      <c r="L232" s="70"/>
      <c r="M232" s="70"/>
      <c r="N232" s="72"/>
      <c r="O232" s="72"/>
      <c r="P232" s="72"/>
      <c r="Q232" s="72"/>
      <c r="R232" s="72"/>
      <c r="S232" s="72"/>
      <c r="T232" s="2"/>
    </row>
    <row r="233" spans="1:20">
      <c r="A233" s="24"/>
      <c r="B233" s="126"/>
      <c r="C233" s="128"/>
      <c r="D233" s="87" t="s">
        <v>378</v>
      </c>
      <c r="E233" s="88"/>
      <c r="F233" s="88"/>
      <c r="G233" s="88"/>
      <c r="H233" s="88"/>
      <c r="I233" s="88"/>
      <c r="J233" s="88"/>
      <c r="K233" s="37" t="s">
        <v>379</v>
      </c>
      <c r="L233" s="25"/>
      <c r="M233" s="25" t="s">
        <v>32</v>
      </c>
      <c r="N233" s="26">
        <f>SUM(N234:N239)</f>
        <v>3867.0699999999997</v>
      </c>
      <c r="O233" s="26">
        <f t="shared" ref="O233:S233" si="50">SUM(O234:O239)</f>
        <v>2967.0699999999997</v>
      </c>
      <c r="P233" s="26">
        <f t="shared" si="50"/>
        <v>3867.0699999999997</v>
      </c>
      <c r="Q233" s="26">
        <f t="shared" si="50"/>
        <v>0</v>
      </c>
      <c r="R233" s="26">
        <f t="shared" si="50"/>
        <v>0</v>
      </c>
      <c r="S233" s="26">
        <f t="shared" si="50"/>
        <v>0</v>
      </c>
      <c r="T233" s="27"/>
    </row>
    <row r="234" spans="1:20" ht="12.75" customHeight="1">
      <c r="A234" s="28"/>
      <c r="B234" s="136"/>
      <c r="C234" s="137"/>
      <c r="D234" s="134" t="s">
        <v>380</v>
      </c>
      <c r="E234" s="135"/>
      <c r="F234" s="135"/>
      <c r="G234" s="135"/>
      <c r="H234" s="135"/>
      <c r="I234" s="135"/>
      <c r="J234" s="135"/>
      <c r="K234" s="129" t="s">
        <v>381</v>
      </c>
      <c r="L234" s="119" t="s">
        <v>140</v>
      </c>
      <c r="M234" s="119" t="s">
        <v>32</v>
      </c>
      <c r="N234" s="117">
        <v>805.87</v>
      </c>
      <c r="O234" s="117">
        <v>405.87</v>
      </c>
      <c r="P234" s="117">
        <v>805.87</v>
      </c>
      <c r="Q234" s="117">
        <v>0</v>
      </c>
      <c r="R234" s="117">
        <v>0</v>
      </c>
      <c r="S234" s="117">
        <v>0</v>
      </c>
      <c r="T234" s="2"/>
    </row>
    <row r="235" spans="1:20" ht="39.75" customHeight="1">
      <c r="A235" s="24" t="s">
        <v>382</v>
      </c>
      <c r="B235" s="126" t="s">
        <v>381</v>
      </c>
      <c r="C235" s="128"/>
      <c r="D235" s="135"/>
      <c r="E235" s="135"/>
      <c r="F235" s="135"/>
      <c r="G235" s="135"/>
      <c r="H235" s="135"/>
      <c r="I235" s="135"/>
      <c r="J235" s="135"/>
      <c r="K235" s="130"/>
      <c r="L235" s="120"/>
      <c r="M235" s="120"/>
      <c r="N235" s="118"/>
      <c r="O235" s="118"/>
      <c r="P235" s="118"/>
      <c r="Q235" s="118"/>
      <c r="R235" s="118"/>
      <c r="S235" s="118"/>
      <c r="T235" s="2"/>
    </row>
    <row r="236" spans="1:20" ht="39.75" customHeight="1">
      <c r="A236" s="39"/>
      <c r="B236" s="136"/>
      <c r="C236" s="137"/>
      <c r="D236" s="134" t="s">
        <v>380</v>
      </c>
      <c r="E236" s="135"/>
      <c r="F236" s="135"/>
      <c r="G236" s="135"/>
      <c r="H236" s="135"/>
      <c r="I236" s="135"/>
      <c r="J236" s="135"/>
      <c r="K236" s="129" t="s">
        <v>381</v>
      </c>
      <c r="L236" s="69" t="s">
        <v>187</v>
      </c>
      <c r="M236" s="139"/>
      <c r="N236" s="141">
        <v>500</v>
      </c>
      <c r="O236" s="141">
        <v>0</v>
      </c>
      <c r="P236" s="141">
        <v>500</v>
      </c>
      <c r="Q236" s="141">
        <v>0</v>
      </c>
      <c r="R236" s="141">
        <v>0</v>
      </c>
      <c r="S236" s="141">
        <v>0</v>
      </c>
      <c r="T236" s="2"/>
    </row>
    <row r="237" spans="1:20" ht="39.75" customHeight="1">
      <c r="A237" s="24" t="s">
        <v>382</v>
      </c>
      <c r="B237" s="126" t="s">
        <v>381</v>
      </c>
      <c r="C237" s="128"/>
      <c r="D237" s="135"/>
      <c r="E237" s="135"/>
      <c r="F237" s="135"/>
      <c r="G237" s="135"/>
      <c r="H237" s="135"/>
      <c r="I237" s="135"/>
      <c r="J237" s="135"/>
      <c r="K237" s="130"/>
      <c r="L237" s="70"/>
      <c r="M237" s="140"/>
      <c r="N237" s="142"/>
      <c r="O237" s="142"/>
      <c r="P237" s="142"/>
      <c r="Q237" s="142"/>
      <c r="R237" s="142"/>
      <c r="S237" s="142"/>
      <c r="T237" s="2"/>
    </row>
    <row r="238" spans="1:20" ht="12.75" customHeight="1">
      <c r="A238" s="28"/>
      <c r="B238" s="136"/>
      <c r="C238" s="138"/>
      <c r="D238" s="75" t="s">
        <v>383</v>
      </c>
      <c r="E238" s="76"/>
      <c r="F238" s="76"/>
      <c r="G238" s="76"/>
      <c r="H238" s="76"/>
      <c r="I238" s="76"/>
      <c r="J238" s="76"/>
      <c r="K238" s="73" t="s">
        <v>381</v>
      </c>
      <c r="L238" s="69" t="s">
        <v>6</v>
      </c>
      <c r="M238" s="69" t="s">
        <v>32</v>
      </c>
      <c r="N238" s="71">
        <v>2561.1999999999998</v>
      </c>
      <c r="O238" s="71">
        <v>2561.1999999999998</v>
      </c>
      <c r="P238" s="71">
        <v>2561.1999999999998</v>
      </c>
      <c r="Q238" s="71">
        <v>0</v>
      </c>
      <c r="R238" s="71">
        <v>0</v>
      </c>
      <c r="S238" s="71">
        <v>0</v>
      </c>
      <c r="T238" s="2"/>
    </row>
    <row r="239" spans="1:20" ht="39.75" customHeight="1">
      <c r="A239" s="24" t="s">
        <v>384</v>
      </c>
      <c r="B239" s="126" t="s">
        <v>381</v>
      </c>
      <c r="C239" s="127"/>
      <c r="D239" s="76"/>
      <c r="E239" s="76"/>
      <c r="F239" s="76"/>
      <c r="G239" s="76"/>
      <c r="H239" s="76"/>
      <c r="I239" s="76"/>
      <c r="J239" s="76"/>
      <c r="K239" s="74"/>
      <c r="L239" s="70"/>
      <c r="M239" s="70"/>
      <c r="N239" s="72"/>
      <c r="O239" s="72"/>
      <c r="P239" s="72"/>
      <c r="Q239" s="72"/>
      <c r="R239" s="72"/>
      <c r="S239" s="72"/>
      <c r="T239" s="2"/>
    </row>
    <row r="240" spans="1:20" ht="51">
      <c r="A240" s="24"/>
      <c r="B240" s="126"/>
      <c r="C240" s="128"/>
      <c r="D240" s="87" t="s">
        <v>385</v>
      </c>
      <c r="E240" s="88"/>
      <c r="F240" s="88"/>
      <c r="G240" s="88"/>
      <c r="H240" s="88"/>
      <c r="I240" s="88"/>
      <c r="J240" s="88"/>
      <c r="K240" s="37" t="s">
        <v>386</v>
      </c>
      <c r="L240" s="25"/>
      <c r="M240" s="25" t="s">
        <v>32</v>
      </c>
      <c r="N240" s="26">
        <f>SUM(N241)</f>
        <v>-2635.7000000000003</v>
      </c>
      <c r="O240" s="26">
        <f t="shared" ref="O240:S240" si="51">SUM(O241)</f>
        <v>-2671.2000000000003</v>
      </c>
      <c r="P240" s="26">
        <f t="shared" si="51"/>
        <v>-2671.2000000000003</v>
      </c>
      <c r="Q240" s="26">
        <f t="shared" si="51"/>
        <v>0</v>
      </c>
      <c r="R240" s="26">
        <f t="shared" si="51"/>
        <v>0</v>
      </c>
      <c r="S240" s="26">
        <f t="shared" si="51"/>
        <v>0</v>
      </c>
      <c r="T240" s="27"/>
    </row>
    <row r="241" spans="1:20">
      <c r="A241" s="24"/>
      <c r="B241" s="126"/>
      <c r="C241" s="128"/>
      <c r="D241" s="87" t="s">
        <v>387</v>
      </c>
      <c r="E241" s="88"/>
      <c r="F241" s="88"/>
      <c r="G241" s="88"/>
      <c r="H241" s="88"/>
      <c r="I241" s="88"/>
      <c r="J241" s="88"/>
      <c r="K241" s="37" t="s">
        <v>388</v>
      </c>
      <c r="L241" s="25"/>
      <c r="M241" s="25" t="s">
        <v>32</v>
      </c>
      <c r="N241" s="26">
        <f>SUM(N243:N248)</f>
        <v>-2635.7000000000003</v>
      </c>
      <c r="O241" s="26">
        <f t="shared" ref="O241:S241" si="52">SUM(O243:O248)</f>
        <v>-2671.2000000000003</v>
      </c>
      <c r="P241" s="26">
        <f t="shared" si="52"/>
        <v>-2671.2000000000003</v>
      </c>
      <c r="Q241" s="26">
        <f>SUM(Q242:Q248)</f>
        <v>0</v>
      </c>
      <c r="R241" s="26">
        <f t="shared" si="52"/>
        <v>0</v>
      </c>
      <c r="S241" s="26">
        <f t="shared" si="52"/>
        <v>0</v>
      </c>
      <c r="T241" s="27"/>
    </row>
    <row r="242" spans="1:20" ht="75" customHeight="1">
      <c r="A242" s="24"/>
      <c r="B242" s="61" t="s">
        <v>390</v>
      </c>
      <c r="C242" s="62"/>
      <c r="D242" s="144" t="s">
        <v>406</v>
      </c>
      <c r="E242" s="145"/>
      <c r="F242" s="145"/>
      <c r="G242" s="145"/>
      <c r="H242" s="145"/>
      <c r="I242" s="145"/>
      <c r="J242" s="146"/>
      <c r="K242" s="46" t="s">
        <v>390</v>
      </c>
      <c r="L242" s="47" t="s">
        <v>309</v>
      </c>
      <c r="M242" s="47"/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27"/>
    </row>
    <row r="243" spans="1:20" ht="12.75" customHeight="1">
      <c r="A243" s="28"/>
      <c r="B243" s="136"/>
      <c r="C243" s="137"/>
      <c r="D243" s="134" t="s">
        <v>389</v>
      </c>
      <c r="E243" s="135"/>
      <c r="F243" s="135"/>
      <c r="G243" s="135"/>
      <c r="H243" s="135"/>
      <c r="I243" s="135"/>
      <c r="J243" s="135"/>
      <c r="K243" s="143" t="s">
        <v>390</v>
      </c>
      <c r="L243" s="119" t="s">
        <v>187</v>
      </c>
      <c r="M243" s="119" t="s">
        <v>32</v>
      </c>
      <c r="N243" s="117">
        <v>-0.03</v>
      </c>
      <c r="O243" s="117">
        <v>-0.03</v>
      </c>
      <c r="P243" s="117">
        <v>-0.03</v>
      </c>
      <c r="Q243" s="117">
        <v>0</v>
      </c>
      <c r="R243" s="117">
        <v>0</v>
      </c>
      <c r="S243" s="117">
        <v>0</v>
      </c>
      <c r="T243" s="2"/>
    </row>
    <row r="244" spans="1:20" ht="52.9" customHeight="1">
      <c r="A244" s="24" t="s">
        <v>391</v>
      </c>
      <c r="B244" s="126" t="s">
        <v>390</v>
      </c>
      <c r="C244" s="128"/>
      <c r="D244" s="135"/>
      <c r="E244" s="135"/>
      <c r="F244" s="135"/>
      <c r="G244" s="135"/>
      <c r="H244" s="135"/>
      <c r="I244" s="135"/>
      <c r="J244" s="135"/>
      <c r="K244" s="130"/>
      <c r="L244" s="120"/>
      <c r="M244" s="120"/>
      <c r="N244" s="118"/>
      <c r="O244" s="118"/>
      <c r="P244" s="118"/>
      <c r="Q244" s="118"/>
      <c r="R244" s="118"/>
      <c r="S244" s="118"/>
      <c r="T244" s="2"/>
    </row>
    <row r="245" spans="1:20" ht="12.75" customHeight="1">
      <c r="A245" s="28"/>
      <c r="B245" s="136"/>
      <c r="C245" s="137"/>
      <c r="D245" s="134" t="s">
        <v>392</v>
      </c>
      <c r="E245" s="135"/>
      <c r="F245" s="135"/>
      <c r="G245" s="135"/>
      <c r="H245" s="135"/>
      <c r="I245" s="135"/>
      <c r="J245" s="135"/>
      <c r="K245" s="129" t="s">
        <v>390</v>
      </c>
      <c r="L245" s="119" t="s">
        <v>6</v>
      </c>
      <c r="M245" s="119" t="s">
        <v>32</v>
      </c>
      <c r="N245" s="117">
        <v>-2635.67</v>
      </c>
      <c r="O245" s="117">
        <v>-2635.67</v>
      </c>
      <c r="P245" s="117">
        <v>-2635.67</v>
      </c>
      <c r="Q245" s="117">
        <v>0</v>
      </c>
      <c r="R245" s="117">
        <v>0</v>
      </c>
      <c r="S245" s="117">
        <v>0</v>
      </c>
      <c r="T245" s="2"/>
    </row>
    <row r="246" spans="1:20" ht="52.9" customHeight="1">
      <c r="A246" s="24" t="s">
        <v>393</v>
      </c>
      <c r="B246" s="126" t="s">
        <v>390</v>
      </c>
      <c r="C246" s="128"/>
      <c r="D246" s="135"/>
      <c r="E246" s="135"/>
      <c r="F246" s="135"/>
      <c r="G246" s="135"/>
      <c r="H246" s="135"/>
      <c r="I246" s="135"/>
      <c r="J246" s="135"/>
      <c r="K246" s="130"/>
      <c r="L246" s="120"/>
      <c r="M246" s="120"/>
      <c r="N246" s="118"/>
      <c r="O246" s="118"/>
      <c r="P246" s="118"/>
      <c r="Q246" s="118"/>
      <c r="R246" s="118"/>
      <c r="S246" s="118"/>
      <c r="T246" s="2"/>
    </row>
    <row r="247" spans="1:20" ht="12.75" customHeight="1">
      <c r="A247" s="28"/>
      <c r="B247" s="136"/>
      <c r="C247" s="137"/>
      <c r="D247" s="134" t="s">
        <v>394</v>
      </c>
      <c r="E247" s="135"/>
      <c r="F247" s="135"/>
      <c r="G247" s="135"/>
      <c r="H247" s="135"/>
      <c r="I247" s="135"/>
      <c r="J247" s="135"/>
      <c r="K247" s="129" t="s">
        <v>390</v>
      </c>
      <c r="L247" s="119" t="s">
        <v>31</v>
      </c>
      <c r="M247" s="119" t="s">
        <v>32</v>
      </c>
      <c r="N247" s="117">
        <v>0</v>
      </c>
      <c r="O247" s="117">
        <v>-35.5</v>
      </c>
      <c r="P247" s="117">
        <v>-35.5</v>
      </c>
      <c r="Q247" s="117">
        <v>0</v>
      </c>
      <c r="R247" s="117">
        <v>0</v>
      </c>
      <c r="S247" s="117">
        <v>0</v>
      </c>
      <c r="T247" s="2"/>
    </row>
    <row r="248" spans="1:20" ht="52.9" customHeight="1">
      <c r="A248" s="24" t="s">
        <v>395</v>
      </c>
      <c r="B248" s="126" t="s">
        <v>390</v>
      </c>
      <c r="C248" s="128"/>
      <c r="D248" s="135"/>
      <c r="E248" s="135"/>
      <c r="F248" s="135"/>
      <c r="G248" s="135"/>
      <c r="H248" s="135"/>
      <c r="I248" s="135"/>
      <c r="J248" s="135"/>
      <c r="K248" s="130"/>
      <c r="L248" s="120"/>
      <c r="M248" s="120"/>
      <c r="N248" s="118"/>
      <c r="O248" s="118"/>
      <c r="P248" s="118"/>
      <c r="Q248" s="118"/>
      <c r="R248" s="118"/>
      <c r="S248" s="118"/>
      <c r="T248" s="2"/>
    </row>
    <row r="249" spans="1:20" ht="63.6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30" t="s">
        <v>396</v>
      </c>
      <c r="M249" s="31">
        <v>9000</v>
      </c>
      <c r="N249" s="32">
        <f t="shared" ref="N249:S249" si="53">SUM(N14+N169)</f>
        <v>544095.27</v>
      </c>
      <c r="O249" s="32">
        <f t="shared" si="53"/>
        <v>423567.78</v>
      </c>
      <c r="P249" s="32">
        <f t="shared" si="53"/>
        <v>584311.05000000005</v>
      </c>
      <c r="Q249" s="32">
        <f>SUM(Q14+Q169)</f>
        <v>553648</v>
      </c>
      <c r="R249" s="32">
        <f t="shared" si="53"/>
        <v>472051.4</v>
      </c>
      <c r="S249" s="32">
        <f t="shared" si="53"/>
        <v>521188.9</v>
      </c>
      <c r="T249" s="2"/>
    </row>
    <row r="250" spans="1:20" ht="15.4" customHeight="1">
      <c r="A250" s="33"/>
      <c r="B250" s="35"/>
      <c r="C250" s="9"/>
      <c r="D250" s="36"/>
      <c r="E250" s="9"/>
      <c r="F250" s="35"/>
      <c r="G250" s="147"/>
      <c r="H250" s="148"/>
      <c r="I250" s="35"/>
      <c r="J250" s="35"/>
      <c r="K250" s="35"/>
      <c r="L250" s="34"/>
      <c r="M250" s="34"/>
      <c r="N250" s="34"/>
      <c r="O250" s="34"/>
      <c r="P250" s="34"/>
      <c r="Q250" s="34"/>
      <c r="R250" s="34"/>
      <c r="S250" s="17"/>
      <c r="T250" s="2"/>
    </row>
    <row r="251" spans="1:20" ht="15.4" customHeight="1">
      <c r="A251" s="33"/>
      <c r="B251" s="33"/>
      <c r="C251" s="3"/>
      <c r="D251" s="35"/>
      <c r="E251" s="35"/>
      <c r="F251" s="35"/>
      <c r="G251" s="35"/>
      <c r="H251" s="35"/>
      <c r="I251" s="35"/>
      <c r="J251" s="35"/>
      <c r="K251" s="35"/>
      <c r="L251" s="34"/>
      <c r="M251" s="34"/>
      <c r="N251" s="34"/>
      <c r="O251" s="34"/>
      <c r="P251" s="34"/>
      <c r="Q251" s="34"/>
      <c r="R251" s="34"/>
      <c r="S251" s="17"/>
      <c r="T251" s="2"/>
    </row>
  </sheetData>
  <mergeCells count="1211">
    <mergeCell ref="B243:C243"/>
    <mergeCell ref="B244:C244"/>
    <mergeCell ref="B245:C245"/>
    <mergeCell ref="D245:J246"/>
    <mergeCell ref="K245:K246"/>
    <mergeCell ref="B246:C246"/>
    <mergeCell ref="B247:C247"/>
    <mergeCell ref="D247:J248"/>
    <mergeCell ref="K247:K248"/>
    <mergeCell ref="B248:C248"/>
    <mergeCell ref="G250:H250"/>
    <mergeCell ref="D231:J232"/>
    <mergeCell ref="K231:K232"/>
    <mergeCell ref="B231:C231"/>
    <mergeCell ref="B232:C232"/>
    <mergeCell ref="D233:J233"/>
    <mergeCell ref="B233:C233"/>
    <mergeCell ref="D234:J235"/>
    <mergeCell ref="K234:K235"/>
    <mergeCell ref="B234:C234"/>
    <mergeCell ref="B235:C235"/>
    <mergeCell ref="K238:K239"/>
    <mergeCell ref="B238:C238"/>
    <mergeCell ref="D238:J239"/>
    <mergeCell ref="B239:C239"/>
    <mergeCell ref="D240:J240"/>
    <mergeCell ref="B240:C240"/>
    <mergeCell ref="B241:C241"/>
    <mergeCell ref="D241:J241"/>
    <mergeCell ref="B236:C236"/>
    <mergeCell ref="B237:C237"/>
    <mergeCell ref="D236:J237"/>
    <mergeCell ref="M243:M244"/>
    <mergeCell ref="Q243:Q244"/>
    <mergeCell ref="L243:L244"/>
    <mergeCell ref="R243:R244"/>
    <mergeCell ref="O243:O244"/>
    <mergeCell ref="P243:P244"/>
    <mergeCell ref="N243:N244"/>
    <mergeCell ref="S243:S244"/>
    <mergeCell ref="L236:L237"/>
    <mergeCell ref="M236:M237"/>
    <mergeCell ref="N236:N237"/>
    <mergeCell ref="O236:O237"/>
    <mergeCell ref="P236:P237"/>
    <mergeCell ref="Q236:Q237"/>
    <mergeCell ref="R236:R237"/>
    <mergeCell ref="S236:S237"/>
    <mergeCell ref="D243:J244"/>
    <mergeCell ref="K243:K244"/>
    <mergeCell ref="K236:K237"/>
    <mergeCell ref="D242:J242"/>
    <mergeCell ref="N245:N246"/>
    <mergeCell ref="L245:L246"/>
    <mergeCell ref="M245:M246"/>
    <mergeCell ref="O245:O246"/>
    <mergeCell ref="P245:P246"/>
    <mergeCell ref="Q245:Q246"/>
    <mergeCell ref="R245:R246"/>
    <mergeCell ref="S245:S246"/>
    <mergeCell ref="L247:L248"/>
    <mergeCell ref="M247:M248"/>
    <mergeCell ref="N247:N248"/>
    <mergeCell ref="O247:O248"/>
    <mergeCell ref="P247:P248"/>
    <mergeCell ref="Q247:Q248"/>
    <mergeCell ref="R247:R248"/>
    <mergeCell ref="S247:S248"/>
    <mergeCell ref="N234:N235"/>
    <mergeCell ref="L234:L235"/>
    <mergeCell ref="R234:R235"/>
    <mergeCell ref="Q234:Q235"/>
    <mergeCell ref="M234:M235"/>
    <mergeCell ref="O234:O235"/>
    <mergeCell ref="P234:P235"/>
    <mergeCell ref="S234:S235"/>
    <mergeCell ref="P238:P239"/>
    <mergeCell ref="L238:L239"/>
    <mergeCell ref="S238:S239"/>
    <mergeCell ref="M238:M239"/>
    <mergeCell ref="R238:R239"/>
    <mergeCell ref="Q238:Q239"/>
    <mergeCell ref="N238:N239"/>
    <mergeCell ref="O238:O239"/>
    <mergeCell ref="K217:K218"/>
    <mergeCell ref="D217:J218"/>
    <mergeCell ref="B217:C217"/>
    <mergeCell ref="B218:C218"/>
    <mergeCell ref="B219:C219"/>
    <mergeCell ref="D219:J219"/>
    <mergeCell ref="K220:K221"/>
    <mergeCell ref="B220:C220"/>
    <mergeCell ref="D220:J221"/>
    <mergeCell ref="B221:C221"/>
    <mergeCell ref="K222:K223"/>
    <mergeCell ref="B222:C222"/>
    <mergeCell ref="D222:J223"/>
    <mergeCell ref="B223:C223"/>
    <mergeCell ref="K224:K225"/>
    <mergeCell ref="D224:J225"/>
    <mergeCell ref="B224:C224"/>
    <mergeCell ref="B225:C225"/>
    <mergeCell ref="D226:J227"/>
    <mergeCell ref="K226:K227"/>
    <mergeCell ref="B226:C226"/>
    <mergeCell ref="B227:C227"/>
    <mergeCell ref="N226:N227"/>
    <mergeCell ref="S226:S227"/>
    <mergeCell ref="L226:L227"/>
    <mergeCell ref="O226:O227"/>
    <mergeCell ref="P226:P227"/>
    <mergeCell ref="R226:R227"/>
    <mergeCell ref="M226:M227"/>
    <mergeCell ref="Q226:Q227"/>
    <mergeCell ref="O229:O230"/>
    <mergeCell ref="P229:P230"/>
    <mergeCell ref="M229:M230"/>
    <mergeCell ref="Q229:Q230"/>
    <mergeCell ref="R229:R230"/>
    <mergeCell ref="S229:S230"/>
    <mergeCell ref="N229:N230"/>
    <mergeCell ref="L229:L230"/>
    <mergeCell ref="B228:C228"/>
    <mergeCell ref="D228:J228"/>
    <mergeCell ref="B229:C229"/>
    <mergeCell ref="D229:J230"/>
    <mergeCell ref="K229:K230"/>
    <mergeCell ref="B230:C230"/>
    <mergeCell ref="P231:P232"/>
    <mergeCell ref="Q231:Q232"/>
    <mergeCell ref="R231:R232"/>
    <mergeCell ref="O231:O232"/>
    <mergeCell ref="S231:S232"/>
    <mergeCell ref="L231:L232"/>
    <mergeCell ref="N231:N232"/>
    <mergeCell ref="M231:M232"/>
    <mergeCell ref="K206:K207"/>
    <mergeCell ref="D206:J207"/>
    <mergeCell ref="B206:C206"/>
    <mergeCell ref="B207:C207"/>
    <mergeCell ref="D208:J208"/>
    <mergeCell ref="B208:C208"/>
    <mergeCell ref="K209:K210"/>
    <mergeCell ref="D209:J210"/>
    <mergeCell ref="B209:C209"/>
    <mergeCell ref="B210:C210"/>
    <mergeCell ref="K211:K212"/>
    <mergeCell ref="B211:C211"/>
    <mergeCell ref="D211:J212"/>
    <mergeCell ref="B212:C212"/>
    <mergeCell ref="D213:J214"/>
    <mergeCell ref="K213:K214"/>
    <mergeCell ref="B213:C213"/>
    <mergeCell ref="B214:C214"/>
    <mergeCell ref="K215:K216"/>
    <mergeCell ref="D215:J216"/>
    <mergeCell ref="B215:C215"/>
    <mergeCell ref="B216:C216"/>
    <mergeCell ref="O220:O221"/>
    <mergeCell ref="R220:R221"/>
    <mergeCell ref="Q220:Q221"/>
    <mergeCell ref="P220:P221"/>
    <mergeCell ref="N220:N221"/>
    <mergeCell ref="M220:M221"/>
    <mergeCell ref="S220:S221"/>
    <mergeCell ref="L220:L221"/>
    <mergeCell ref="M222:M223"/>
    <mergeCell ref="R222:R223"/>
    <mergeCell ref="Q222:Q223"/>
    <mergeCell ref="O222:O223"/>
    <mergeCell ref="L222:L223"/>
    <mergeCell ref="N222:N223"/>
    <mergeCell ref="P222:P223"/>
    <mergeCell ref="S222:S223"/>
    <mergeCell ref="L224:L225"/>
    <mergeCell ref="O224:O225"/>
    <mergeCell ref="S224:S225"/>
    <mergeCell ref="P224:P225"/>
    <mergeCell ref="R224:R225"/>
    <mergeCell ref="M224:M225"/>
    <mergeCell ref="Q224:Q225"/>
    <mergeCell ref="N224:N225"/>
    <mergeCell ref="S213:S214"/>
    <mergeCell ref="L213:L214"/>
    <mergeCell ref="Q213:Q214"/>
    <mergeCell ref="L215:L216"/>
    <mergeCell ref="S215:S216"/>
    <mergeCell ref="R215:R216"/>
    <mergeCell ref="N215:N216"/>
    <mergeCell ref="P215:P216"/>
    <mergeCell ref="M215:M216"/>
    <mergeCell ref="Q215:Q216"/>
    <mergeCell ref="O215:O216"/>
    <mergeCell ref="L217:L218"/>
    <mergeCell ref="P217:P218"/>
    <mergeCell ref="M217:M218"/>
    <mergeCell ref="N217:N218"/>
    <mergeCell ref="S217:S218"/>
    <mergeCell ref="Q217:Q218"/>
    <mergeCell ref="O217:O218"/>
    <mergeCell ref="R217:R218"/>
    <mergeCell ref="D198:J199"/>
    <mergeCell ref="B198:C198"/>
    <mergeCell ref="B199:C199"/>
    <mergeCell ref="D200:J201"/>
    <mergeCell ref="K200:K201"/>
    <mergeCell ref="B200:C200"/>
    <mergeCell ref="B201:C201"/>
    <mergeCell ref="D202:J203"/>
    <mergeCell ref="K202:K203"/>
    <mergeCell ref="B202:C202"/>
    <mergeCell ref="B203:C203"/>
    <mergeCell ref="N213:N214"/>
    <mergeCell ref="O213:O214"/>
    <mergeCell ref="R213:R214"/>
    <mergeCell ref="P213:P214"/>
    <mergeCell ref="M213:M214"/>
    <mergeCell ref="B204:C204"/>
    <mergeCell ref="B205:C205"/>
    <mergeCell ref="M206:M207"/>
    <mergeCell ref="N206:N207"/>
    <mergeCell ref="Q206:Q207"/>
    <mergeCell ref="P206:P207"/>
    <mergeCell ref="Q211:Q212"/>
    <mergeCell ref="S206:S207"/>
    <mergeCell ref="R206:R207"/>
    <mergeCell ref="O206:O207"/>
    <mergeCell ref="L206:L207"/>
    <mergeCell ref="M209:M210"/>
    <mergeCell ref="P209:P210"/>
    <mergeCell ref="L209:L210"/>
    <mergeCell ref="N209:N210"/>
    <mergeCell ref="O209:O210"/>
    <mergeCell ref="Q209:Q210"/>
    <mergeCell ref="S209:S210"/>
    <mergeCell ref="R209:R210"/>
    <mergeCell ref="S204:S205"/>
    <mergeCell ref="R204:R205"/>
    <mergeCell ref="Q204:Q205"/>
    <mergeCell ref="P204:P205"/>
    <mergeCell ref="O204:O205"/>
    <mergeCell ref="L204:L205"/>
    <mergeCell ref="N204:N205"/>
    <mergeCell ref="M204:M205"/>
    <mergeCell ref="S211:S212"/>
    <mergeCell ref="O211:O212"/>
    <mergeCell ref="M211:M212"/>
    <mergeCell ref="L211:L212"/>
    <mergeCell ref="R211:R212"/>
    <mergeCell ref="N211:N212"/>
    <mergeCell ref="P211:P212"/>
    <mergeCell ref="D184:J185"/>
    <mergeCell ref="K184:K185"/>
    <mergeCell ref="K187:K188"/>
    <mergeCell ref="D187:J188"/>
    <mergeCell ref="K189:K190"/>
    <mergeCell ref="D189:J190"/>
    <mergeCell ref="K191:K192"/>
    <mergeCell ref="D191:J192"/>
    <mergeCell ref="K193:K194"/>
    <mergeCell ref="D193:J194"/>
    <mergeCell ref="O200:O201"/>
    <mergeCell ref="R200:R201"/>
    <mergeCell ref="Q200:Q201"/>
    <mergeCell ref="P200:P201"/>
    <mergeCell ref="D204:J205"/>
    <mergeCell ref="K204:K205"/>
    <mergeCell ref="S193:S194"/>
    <mergeCell ref="P193:P194"/>
    <mergeCell ref="L193:L194"/>
    <mergeCell ref="O193:O194"/>
    <mergeCell ref="N193:N194"/>
    <mergeCell ref="Q193:Q194"/>
    <mergeCell ref="R193:R194"/>
    <mergeCell ref="M193:M194"/>
    <mergeCell ref="Q195:Q196"/>
    <mergeCell ref="B182:C182"/>
    <mergeCell ref="D182:J183"/>
    <mergeCell ref="B183:C183"/>
    <mergeCell ref="N200:N201"/>
    <mergeCell ref="M200:M201"/>
    <mergeCell ref="S200:S201"/>
    <mergeCell ref="L200:L201"/>
    <mergeCell ref="M202:M203"/>
    <mergeCell ref="S202:S203"/>
    <mergeCell ref="R202:R203"/>
    <mergeCell ref="Q202:Q203"/>
    <mergeCell ref="L202:L203"/>
    <mergeCell ref="P202:P203"/>
    <mergeCell ref="O202:O203"/>
    <mergeCell ref="N202:N203"/>
    <mergeCell ref="B184:C184"/>
    <mergeCell ref="B185:C185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D195:J196"/>
    <mergeCell ref="B195:C195"/>
    <mergeCell ref="K195:K196"/>
    <mergeCell ref="B196:C196"/>
    <mergeCell ref="B197:C197"/>
    <mergeCell ref="D197:J197"/>
    <mergeCell ref="K198:K199"/>
    <mergeCell ref="N195:N196"/>
    <mergeCell ref="O195:O196"/>
    <mergeCell ref="P195:P196"/>
    <mergeCell ref="M195:M196"/>
    <mergeCell ref="R195:R196"/>
    <mergeCell ref="L195:L196"/>
    <mergeCell ref="S195:S196"/>
    <mergeCell ref="N198:N199"/>
    <mergeCell ref="Q198:Q199"/>
    <mergeCell ref="P198:P199"/>
    <mergeCell ref="R198:R199"/>
    <mergeCell ref="O198:O199"/>
    <mergeCell ref="S198:S199"/>
    <mergeCell ref="L198:L199"/>
    <mergeCell ref="M198:M199"/>
    <mergeCell ref="B162:C162"/>
    <mergeCell ref="D162:J162"/>
    <mergeCell ref="D163:J164"/>
    <mergeCell ref="K163:K164"/>
    <mergeCell ref="B163:C163"/>
    <mergeCell ref="B164:C164"/>
    <mergeCell ref="D165:J165"/>
    <mergeCell ref="B165:C165"/>
    <mergeCell ref="D166:J166"/>
    <mergeCell ref="B166:C166"/>
    <mergeCell ref="K167:K168"/>
    <mergeCell ref="B167:C167"/>
    <mergeCell ref="D167:J168"/>
    <mergeCell ref="B168:C168"/>
    <mergeCell ref="D169:J169"/>
    <mergeCell ref="B169:C169"/>
    <mergeCell ref="B170:C170"/>
    <mergeCell ref="L187:L188"/>
    <mergeCell ref="P187:P188"/>
    <mergeCell ref="O187:O188"/>
    <mergeCell ref="N187:N188"/>
    <mergeCell ref="R187:R188"/>
    <mergeCell ref="Q187:Q188"/>
    <mergeCell ref="M187:M188"/>
    <mergeCell ref="S189:S190"/>
    <mergeCell ref="O189:O190"/>
    <mergeCell ref="N189:N190"/>
    <mergeCell ref="Q189:Q190"/>
    <mergeCell ref="P189:P190"/>
    <mergeCell ref="M189:M190"/>
    <mergeCell ref="R189:R190"/>
    <mergeCell ref="L189:L190"/>
    <mergeCell ref="K172:K173"/>
    <mergeCell ref="D172:J173"/>
    <mergeCell ref="D175:J175"/>
    <mergeCell ref="K176:K177"/>
    <mergeCell ref="D176:J177"/>
    <mergeCell ref="D178:J178"/>
    <mergeCell ref="D180:J181"/>
    <mergeCell ref="K180:K181"/>
    <mergeCell ref="K182:K183"/>
    <mergeCell ref="M184:M185"/>
    <mergeCell ref="Q176:Q177"/>
    <mergeCell ref="O176:O177"/>
    <mergeCell ref="R176:R177"/>
    <mergeCell ref="D174:J174"/>
    <mergeCell ref="N191:N192"/>
    <mergeCell ref="P191:P192"/>
    <mergeCell ref="R191:R192"/>
    <mergeCell ref="O191:O192"/>
    <mergeCell ref="S191:S192"/>
    <mergeCell ref="L191:L192"/>
    <mergeCell ref="M191:M192"/>
    <mergeCell ref="Q191:Q192"/>
    <mergeCell ref="N180:N181"/>
    <mergeCell ref="O180:O181"/>
    <mergeCell ref="S180:S181"/>
    <mergeCell ref="L180:L181"/>
    <mergeCell ref="P180:P181"/>
    <mergeCell ref="M180:M181"/>
    <mergeCell ref="R180:R181"/>
    <mergeCell ref="Q180:Q181"/>
    <mergeCell ref="P182:P183"/>
    <mergeCell ref="Q182:Q183"/>
    <mergeCell ref="M182:M183"/>
    <mergeCell ref="R182:R183"/>
    <mergeCell ref="S182:S183"/>
    <mergeCell ref="L182:L183"/>
    <mergeCell ref="N182:N183"/>
    <mergeCell ref="O182:O183"/>
    <mergeCell ref="Q184:Q185"/>
    <mergeCell ref="R184:R185"/>
    <mergeCell ref="P184:P185"/>
    <mergeCell ref="O184:O185"/>
    <mergeCell ref="S184:S185"/>
    <mergeCell ref="N184:N185"/>
    <mergeCell ref="L184:L185"/>
    <mergeCell ref="S187:S188"/>
    <mergeCell ref="B152:C152"/>
    <mergeCell ref="K152:K153"/>
    <mergeCell ref="D152:J153"/>
    <mergeCell ref="B153:C153"/>
    <mergeCell ref="D154:J154"/>
    <mergeCell ref="B154:C154"/>
    <mergeCell ref="K155:K156"/>
    <mergeCell ref="D155:J156"/>
    <mergeCell ref="B155:C155"/>
    <mergeCell ref="B156:C156"/>
    <mergeCell ref="B157:C157"/>
    <mergeCell ref="D157:J157"/>
    <mergeCell ref="K158:K159"/>
    <mergeCell ref="B158:C158"/>
    <mergeCell ref="D158:J159"/>
    <mergeCell ref="B159:C159"/>
    <mergeCell ref="D160:J161"/>
    <mergeCell ref="K160:K161"/>
    <mergeCell ref="B160:C160"/>
    <mergeCell ref="B161:C161"/>
    <mergeCell ref="B180:C180"/>
    <mergeCell ref="D170:J170"/>
    <mergeCell ref="B171:C171"/>
    <mergeCell ref="D171:J171"/>
    <mergeCell ref="B172:C172"/>
    <mergeCell ref="B173:C173"/>
    <mergeCell ref="B175:C175"/>
    <mergeCell ref="B176:C176"/>
    <mergeCell ref="B177:C177"/>
    <mergeCell ref="B178:C178"/>
    <mergeCell ref="B181:C181"/>
    <mergeCell ref="S167:S168"/>
    <mergeCell ref="O167:O168"/>
    <mergeCell ref="N167:N168"/>
    <mergeCell ref="Q167:Q168"/>
    <mergeCell ref="R167:R168"/>
    <mergeCell ref="M167:M168"/>
    <mergeCell ref="P167:P168"/>
    <mergeCell ref="L167:L168"/>
    <mergeCell ref="R172:R173"/>
    <mergeCell ref="M172:M173"/>
    <mergeCell ref="L172:L173"/>
    <mergeCell ref="O172:O173"/>
    <mergeCell ref="P172:P173"/>
    <mergeCell ref="Q172:Q173"/>
    <mergeCell ref="N172:N173"/>
    <mergeCell ref="S172:S173"/>
    <mergeCell ref="N176:N177"/>
    <mergeCell ref="S176:S177"/>
    <mergeCell ref="P176:P177"/>
    <mergeCell ref="M176:M177"/>
    <mergeCell ref="L176:L177"/>
    <mergeCell ref="K142:K143"/>
    <mergeCell ref="D142:J143"/>
    <mergeCell ref="B142:C142"/>
    <mergeCell ref="B143:C143"/>
    <mergeCell ref="B144:C144"/>
    <mergeCell ref="D144:J145"/>
    <mergeCell ref="K144:K145"/>
    <mergeCell ref="B145:C145"/>
    <mergeCell ref="B146:C146"/>
    <mergeCell ref="K146:K147"/>
    <mergeCell ref="D146:J147"/>
    <mergeCell ref="B147:C147"/>
    <mergeCell ref="B148:C148"/>
    <mergeCell ref="D148:J149"/>
    <mergeCell ref="K148:K149"/>
    <mergeCell ref="B149:C149"/>
    <mergeCell ref="D150:J151"/>
    <mergeCell ref="B150:C150"/>
    <mergeCell ref="K150:K151"/>
    <mergeCell ref="B151:C151"/>
    <mergeCell ref="B132:C132"/>
    <mergeCell ref="K132:K133"/>
    <mergeCell ref="D132:J133"/>
    <mergeCell ref="B133:C133"/>
    <mergeCell ref="D134:J135"/>
    <mergeCell ref="K134:K135"/>
    <mergeCell ref="B134:C134"/>
    <mergeCell ref="B135:C135"/>
    <mergeCell ref="K136:K137"/>
    <mergeCell ref="D136:J137"/>
    <mergeCell ref="B136:C136"/>
    <mergeCell ref="B137:C137"/>
    <mergeCell ref="K138:K139"/>
    <mergeCell ref="D138:J139"/>
    <mergeCell ref="B138:C138"/>
    <mergeCell ref="B139:C139"/>
    <mergeCell ref="K140:K141"/>
    <mergeCell ref="D140:J141"/>
    <mergeCell ref="B140:C140"/>
    <mergeCell ref="B141:C141"/>
    <mergeCell ref="O158:O159"/>
    <mergeCell ref="S158:S159"/>
    <mergeCell ref="R158:R159"/>
    <mergeCell ref="L158:L159"/>
    <mergeCell ref="Q158:Q159"/>
    <mergeCell ref="P158:P159"/>
    <mergeCell ref="M158:M159"/>
    <mergeCell ref="N158:N159"/>
    <mergeCell ref="R160:R161"/>
    <mergeCell ref="Q160:Q161"/>
    <mergeCell ref="P160:P161"/>
    <mergeCell ref="O160:O161"/>
    <mergeCell ref="N160:N161"/>
    <mergeCell ref="S160:S161"/>
    <mergeCell ref="M160:M161"/>
    <mergeCell ref="L160:L161"/>
    <mergeCell ref="P163:P164"/>
    <mergeCell ref="S163:S164"/>
    <mergeCell ref="L163:L164"/>
    <mergeCell ref="N163:N164"/>
    <mergeCell ref="M163:M164"/>
    <mergeCell ref="O163:O164"/>
    <mergeCell ref="R163:R164"/>
    <mergeCell ref="Q163:Q164"/>
    <mergeCell ref="S150:S151"/>
    <mergeCell ref="O150:O151"/>
    <mergeCell ref="N150:N151"/>
    <mergeCell ref="M150:M151"/>
    <mergeCell ref="Q150:Q151"/>
    <mergeCell ref="R150:R151"/>
    <mergeCell ref="P150:P151"/>
    <mergeCell ref="L150:L151"/>
    <mergeCell ref="M152:M153"/>
    <mergeCell ref="R152:R153"/>
    <mergeCell ref="L152:L153"/>
    <mergeCell ref="O152:O153"/>
    <mergeCell ref="N152:N153"/>
    <mergeCell ref="S152:S153"/>
    <mergeCell ref="Q152:Q153"/>
    <mergeCell ref="P152:P153"/>
    <mergeCell ref="S155:S156"/>
    <mergeCell ref="O155:O156"/>
    <mergeCell ref="N155:N156"/>
    <mergeCell ref="Q155:Q156"/>
    <mergeCell ref="P155:P156"/>
    <mergeCell ref="L155:L156"/>
    <mergeCell ref="R155:R156"/>
    <mergeCell ref="M155:M156"/>
    <mergeCell ref="S144:S145"/>
    <mergeCell ref="O144:O145"/>
    <mergeCell ref="P144:P145"/>
    <mergeCell ref="Q144:Q145"/>
    <mergeCell ref="M144:M145"/>
    <mergeCell ref="R144:R145"/>
    <mergeCell ref="N144:N145"/>
    <mergeCell ref="L144:L145"/>
    <mergeCell ref="M146:M147"/>
    <mergeCell ref="N146:N147"/>
    <mergeCell ref="L146:L147"/>
    <mergeCell ref="P146:P147"/>
    <mergeCell ref="O146:O147"/>
    <mergeCell ref="S146:S147"/>
    <mergeCell ref="R146:R147"/>
    <mergeCell ref="Q146:Q147"/>
    <mergeCell ref="R148:R149"/>
    <mergeCell ref="Q148:Q149"/>
    <mergeCell ref="P148:P149"/>
    <mergeCell ref="S148:S149"/>
    <mergeCell ref="O148:O149"/>
    <mergeCell ref="L148:L149"/>
    <mergeCell ref="N148:N149"/>
    <mergeCell ref="M148:M149"/>
    <mergeCell ref="L138:L139"/>
    <mergeCell ref="R138:R139"/>
    <mergeCell ref="Q138:Q139"/>
    <mergeCell ref="P138:P139"/>
    <mergeCell ref="O138:O139"/>
    <mergeCell ref="N138:N139"/>
    <mergeCell ref="M138:M139"/>
    <mergeCell ref="S138:S139"/>
    <mergeCell ref="R140:R141"/>
    <mergeCell ref="S140:S141"/>
    <mergeCell ref="P140:P141"/>
    <mergeCell ref="M140:M141"/>
    <mergeCell ref="Q140:Q141"/>
    <mergeCell ref="L140:L141"/>
    <mergeCell ref="O140:O141"/>
    <mergeCell ref="N140:N141"/>
    <mergeCell ref="O142:O143"/>
    <mergeCell ref="S142:S143"/>
    <mergeCell ref="N142:N143"/>
    <mergeCell ref="Q142:Q143"/>
    <mergeCell ref="P142:P143"/>
    <mergeCell ref="M142:M143"/>
    <mergeCell ref="L142:L143"/>
    <mergeCell ref="R142:R143"/>
    <mergeCell ref="O132:O133"/>
    <mergeCell ref="S132:S133"/>
    <mergeCell ref="R132:R133"/>
    <mergeCell ref="L132:L133"/>
    <mergeCell ref="Q132:Q133"/>
    <mergeCell ref="P132:P133"/>
    <mergeCell ref="N132:N133"/>
    <mergeCell ref="M132:M133"/>
    <mergeCell ref="R134:R135"/>
    <mergeCell ref="Q134:Q135"/>
    <mergeCell ref="P134:P135"/>
    <mergeCell ref="O134:O135"/>
    <mergeCell ref="N134:N135"/>
    <mergeCell ref="S134:S135"/>
    <mergeCell ref="L134:L135"/>
    <mergeCell ref="M134:M135"/>
    <mergeCell ref="P136:P137"/>
    <mergeCell ref="S136:S137"/>
    <mergeCell ref="N136:N137"/>
    <mergeCell ref="L136:L137"/>
    <mergeCell ref="M136:M137"/>
    <mergeCell ref="O136:O137"/>
    <mergeCell ref="Q136:Q137"/>
    <mergeCell ref="R136:R137"/>
    <mergeCell ref="A1:S1"/>
    <mergeCell ref="A2:S2"/>
    <mergeCell ref="A7:D7"/>
    <mergeCell ref="E7:Q7"/>
    <mergeCell ref="A8:D8"/>
    <mergeCell ref="E8:Q8"/>
    <mergeCell ref="E9:G9"/>
    <mergeCell ref="A9:B9"/>
    <mergeCell ref="M11:M12"/>
    <mergeCell ref="P11:P12"/>
    <mergeCell ref="A11:A12"/>
    <mergeCell ref="D11:K11"/>
    <mergeCell ref="N11:N12"/>
    <mergeCell ref="Q11:S11"/>
    <mergeCell ref="B11:C12"/>
    <mergeCell ref="O11:O12"/>
    <mergeCell ref="L11:L12"/>
    <mergeCell ref="D12:J12"/>
    <mergeCell ref="B13:C13"/>
    <mergeCell ref="D13:J13"/>
    <mergeCell ref="B14:C14"/>
    <mergeCell ref="D14:J14"/>
    <mergeCell ref="D15:J15"/>
    <mergeCell ref="B15:C15"/>
    <mergeCell ref="D16:J16"/>
    <mergeCell ref="B16:C16"/>
    <mergeCell ref="D17:J18"/>
    <mergeCell ref="B17:C17"/>
    <mergeCell ref="K17:K18"/>
    <mergeCell ref="B18:C18"/>
    <mergeCell ref="D19:J20"/>
    <mergeCell ref="B19:C19"/>
    <mergeCell ref="K19:K20"/>
    <mergeCell ref="B20:C20"/>
    <mergeCell ref="K21:K22"/>
    <mergeCell ref="D21:J22"/>
    <mergeCell ref="B21:C21"/>
    <mergeCell ref="B22:C22"/>
    <mergeCell ref="B23:C23"/>
    <mergeCell ref="K23:K24"/>
    <mergeCell ref="D23:J24"/>
    <mergeCell ref="B24:C24"/>
    <mergeCell ref="L17:L18"/>
    <mergeCell ref="S17:S18"/>
    <mergeCell ref="Q17:Q18"/>
    <mergeCell ref="R17:R18"/>
    <mergeCell ref="M17:M18"/>
    <mergeCell ref="P17:P18"/>
    <mergeCell ref="N17:N18"/>
    <mergeCell ref="O17:O18"/>
    <mergeCell ref="P19:P20"/>
    <mergeCell ref="S19:S20"/>
    <mergeCell ref="M19:M20"/>
    <mergeCell ref="O19:O20"/>
    <mergeCell ref="L19:L20"/>
    <mergeCell ref="Q19:Q20"/>
    <mergeCell ref="R19:R20"/>
    <mergeCell ref="N19:N20"/>
    <mergeCell ref="P21:P22"/>
    <mergeCell ref="N21:N22"/>
    <mergeCell ref="O21:O22"/>
    <mergeCell ref="R21:R22"/>
    <mergeCell ref="M21:M22"/>
    <mergeCell ref="S21:S22"/>
    <mergeCell ref="L21:L22"/>
    <mergeCell ref="Q21:Q22"/>
    <mergeCell ref="S23:S24"/>
    <mergeCell ref="P23:P24"/>
    <mergeCell ref="L23:L24"/>
    <mergeCell ref="Q23:Q24"/>
    <mergeCell ref="O23:O24"/>
    <mergeCell ref="N23:N24"/>
    <mergeCell ref="M23:M24"/>
    <mergeCell ref="R23:R24"/>
    <mergeCell ref="P25:P26"/>
    <mergeCell ref="O25:O26"/>
    <mergeCell ref="N25:N26"/>
    <mergeCell ref="R25:R26"/>
    <mergeCell ref="Q25:Q26"/>
    <mergeCell ref="M25:M26"/>
    <mergeCell ref="L25:L26"/>
    <mergeCell ref="S25:S26"/>
    <mergeCell ref="P27:P28"/>
    <mergeCell ref="N27:N28"/>
    <mergeCell ref="Q27:Q28"/>
    <mergeCell ref="S27:S28"/>
    <mergeCell ref="O27:O28"/>
    <mergeCell ref="R27:R28"/>
    <mergeCell ref="M27:M28"/>
    <mergeCell ref="L27:L28"/>
    <mergeCell ref="B25:C25"/>
    <mergeCell ref="D25:J26"/>
    <mergeCell ref="K25:K26"/>
    <mergeCell ref="B26:C26"/>
    <mergeCell ref="K27:K28"/>
    <mergeCell ref="D27:J28"/>
    <mergeCell ref="B27:C27"/>
    <mergeCell ref="B28:C28"/>
    <mergeCell ref="D29:J30"/>
    <mergeCell ref="B29:C29"/>
    <mergeCell ref="K29:K30"/>
    <mergeCell ref="B30:C30"/>
    <mergeCell ref="B31:C31"/>
    <mergeCell ref="D31:J31"/>
    <mergeCell ref="B32:C32"/>
    <mergeCell ref="D32:J32"/>
    <mergeCell ref="B33:C33"/>
    <mergeCell ref="K33:K34"/>
    <mergeCell ref="D33:J34"/>
    <mergeCell ref="B34:C34"/>
    <mergeCell ref="Q29:Q30"/>
    <mergeCell ref="O29:O30"/>
    <mergeCell ref="M29:M30"/>
    <mergeCell ref="S29:S30"/>
    <mergeCell ref="R29:R30"/>
    <mergeCell ref="N29:N30"/>
    <mergeCell ref="L29:L30"/>
    <mergeCell ref="P29:P30"/>
    <mergeCell ref="S33:S34"/>
    <mergeCell ref="O33:O34"/>
    <mergeCell ref="Q33:Q34"/>
    <mergeCell ref="R33:R34"/>
    <mergeCell ref="L33:L34"/>
    <mergeCell ref="N33:N34"/>
    <mergeCell ref="P33:P34"/>
    <mergeCell ref="M33:M34"/>
    <mergeCell ref="Q35:Q36"/>
    <mergeCell ref="O35:O36"/>
    <mergeCell ref="P35:P36"/>
    <mergeCell ref="R35:R36"/>
    <mergeCell ref="M35:M36"/>
    <mergeCell ref="S35:S36"/>
    <mergeCell ref="L35:L36"/>
    <mergeCell ref="N35:N36"/>
    <mergeCell ref="B35:C35"/>
    <mergeCell ref="K35:K36"/>
    <mergeCell ref="D35:J36"/>
    <mergeCell ref="B36:C36"/>
    <mergeCell ref="D37:J38"/>
    <mergeCell ref="K37:K38"/>
    <mergeCell ref="B37:C37"/>
    <mergeCell ref="B38:C38"/>
    <mergeCell ref="K39:K40"/>
    <mergeCell ref="D39:J40"/>
    <mergeCell ref="B39:C39"/>
    <mergeCell ref="B40:C40"/>
    <mergeCell ref="D41:J41"/>
    <mergeCell ref="B41:C41"/>
    <mergeCell ref="D42:J42"/>
    <mergeCell ref="B42:C42"/>
    <mergeCell ref="K43:K44"/>
    <mergeCell ref="D43:J44"/>
    <mergeCell ref="B43:C43"/>
    <mergeCell ref="B44:C44"/>
    <mergeCell ref="M37:M38"/>
    <mergeCell ref="R37:R38"/>
    <mergeCell ref="N37:N38"/>
    <mergeCell ref="P37:P38"/>
    <mergeCell ref="Q37:Q38"/>
    <mergeCell ref="S37:S38"/>
    <mergeCell ref="O37:O38"/>
    <mergeCell ref="L37:L38"/>
    <mergeCell ref="P39:P40"/>
    <mergeCell ref="O39:O40"/>
    <mergeCell ref="R39:R40"/>
    <mergeCell ref="L39:L40"/>
    <mergeCell ref="Q39:Q40"/>
    <mergeCell ref="S39:S40"/>
    <mergeCell ref="N39:N40"/>
    <mergeCell ref="M39:M40"/>
    <mergeCell ref="S43:S44"/>
    <mergeCell ref="P43:P44"/>
    <mergeCell ref="N43:N44"/>
    <mergeCell ref="Q43:Q44"/>
    <mergeCell ref="R43:R44"/>
    <mergeCell ref="L43:L44"/>
    <mergeCell ref="M43:M44"/>
    <mergeCell ref="O43:O44"/>
    <mergeCell ref="S45:S46"/>
    <mergeCell ref="L45:L46"/>
    <mergeCell ref="P45:P46"/>
    <mergeCell ref="O45:O46"/>
    <mergeCell ref="R45:R46"/>
    <mergeCell ref="N45:N46"/>
    <mergeCell ref="Q45:Q46"/>
    <mergeCell ref="M45:M46"/>
    <mergeCell ref="M48:M49"/>
    <mergeCell ref="N48:N49"/>
    <mergeCell ref="Q48:Q49"/>
    <mergeCell ref="O48:O49"/>
    <mergeCell ref="P48:P49"/>
    <mergeCell ref="R48:R49"/>
    <mergeCell ref="S48:S49"/>
    <mergeCell ref="L48:L49"/>
    <mergeCell ref="O51:O52"/>
    <mergeCell ref="M51:M52"/>
    <mergeCell ref="P51:P52"/>
    <mergeCell ref="Q51:Q52"/>
    <mergeCell ref="R51:R52"/>
    <mergeCell ref="S51:S52"/>
    <mergeCell ref="L51:L52"/>
    <mergeCell ref="N51:N52"/>
    <mergeCell ref="K45:K46"/>
    <mergeCell ref="D45:J46"/>
    <mergeCell ref="B45:C45"/>
    <mergeCell ref="B46:C46"/>
    <mergeCell ref="D47:J47"/>
    <mergeCell ref="B47:C47"/>
    <mergeCell ref="K48:K49"/>
    <mergeCell ref="D48:J49"/>
    <mergeCell ref="B48:C48"/>
    <mergeCell ref="B49:C49"/>
    <mergeCell ref="D50:J50"/>
    <mergeCell ref="B50:C50"/>
    <mergeCell ref="K51:K52"/>
    <mergeCell ref="D51:J52"/>
    <mergeCell ref="B51:C51"/>
    <mergeCell ref="B52:C52"/>
    <mergeCell ref="B53:C53"/>
    <mergeCell ref="D53:J53"/>
    <mergeCell ref="K54:K55"/>
    <mergeCell ref="B54:C54"/>
    <mergeCell ref="D54:J55"/>
    <mergeCell ref="B55:C55"/>
    <mergeCell ref="N54:N55"/>
    <mergeCell ref="O54:O55"/>
    <mergeCell ref="P54:P55"/>
    <mergeCell ref="S54:S55"/>
    <mergeCell ref="L54:L55"/>
    <mergeCell ref="Q54:Q55"/>
    <mergeCell ref="R54:R55"/>
    <mergeCell ref="M54:M55"/>
    <mergeCell ref="P58:P59"/>
    <mergeCell ref="Q58:Q59"/>
    <mergeCell ref="O58:O59"/>
    <mergeCell ref="M58:M59"/>
    <mergeCell ref="R58:R59"/>
    <mergeCell ref="L58:L59"/>
    <mergeCell ref="S58:S59"/>
    <mergeCell ref="N58:N59"/>
    <mergeCell ref="R61:R62"/>
    <mergeCell ref="P61:P62"/>
    <mergeCell ref="O61:O62"/>
    <mergeCell ref="Q61:Q62"/>
    <mergeCell ref="L61:L62"/>
    <mergeCell ref="N61:N62"/>
    <mergeCell ref="M61:M62"/>
    <mergeCell ref="S61:S62"/>
    <mergeCell ref="B56:C56"/>
    <mergeCell ref="D56:J56"/>
    <mergeCell ref="D57:J57"/>
    <mergeCell ref="B57:C57"/>
    <mergeCell ref="K58:K59"/>
    <mergeCell ref="D58:J59"/>
    <mergeCell ref="B58:C58"/>
    <mergeCell ref="B59:C59"/>
    <mergeCell ref="D60:J60"/>
    <mergeCell ref="B60:C60"/>
    <mergeCell ref="K61:K62"/>
    <mergeCell ref="D61:J62"/>
    <mergeCell ref="B61:C61"/>
    <mergeCell ref="B62:C62"/>
    <mergeCell ref="K63:K64"/>
    <mergeCell ref="D63:J64"/>
    <mergeCell ref="B63:C63"/>
    <mergeCell ref="B64:C64"/>
    <mergeCell ref="B65:C65"/>
    <mergeCell ref="D65:J65"/>
    <mergeCell ref="L63:L64"/>
    <mergeCell ref="R63:R64"/>
    <mergeCell ref="Q63:Q64"/>
    <mergeCell ref="P63:P64"/>
    <mergeCell ref="N63:N64"/>
    <mergeCell ref="M63:M64"/>
    <mergeCell ref="O63:O64"/>
    <mergeCell ref="S63:S64"/>
    <mergeCell ref="S66:S67"/>
    <mergeCell ref="M66:M67"/>
    <mergeCell ref="R66:R67"/>
    <mergeCell ref="L66:L67"/>
    <mergeCell ref="Q66:Q67"/>
    <mergeCell ref="P66:P67"/>
    <mergeCell ref="O66:O67"/>
    <mergeCell ref="N66:N67"/>
    <mergeCell ref="S68:S69"/>
    <mergeCell ref="R68:R69"/>
    <mergeCell ref="Q68:Q69"/>
    <mergeCell ref="O68:O69"/>
    <mergeCell ref="P68:P69"/>
    <mergeCell ref="M68:M69"/>
    <mergeCell ref="N68:N69"/>
    <mergeCell ref="L68:L69"/>
    <mergeCell ref="D66:J67"/>
    <mergeCell ref="K66:K67"/>
    <mergeCell ref="B66:C66"/>
    <mergeCell ref="B67:C67"/>
    <mergeCell ref="K68:K69"/>
    <mergeCell ref="B68:C68"/>
    <mergeCell ref="D68:J69"/>
    <mergeCell ref="B69:C69"/>
    <mergeCell ref="B70:C70"/>
    <mergeCell ref="D70:J70"/>
    <mergeCell ref="D71:J71"/>
    <mergeCell ref="B71:C71"/>
    <mergeCell ref="B72:C72"/>
    <mergeCell ref="D72:J73"/>
    <mergeCell ref="K72:K73"/>
    <mergeCell ref="B73:C73"/>
    <mergeCell ref="D74:J74"/>
    <mergeCell ref="B74:C74"/>
    <mergeCell ref="D75:J76"/>
    <mergeCell ref="K75:K76"/>
    <mergeCell ref="B75:C75"/>
    <mergeCell ref="B76:C76"/>
    <mergeCell ref="O72:O73"/>
    <mergeCell ref="L72:L73"/>
    <mergeCell ref="S72:S73"/>
    <mergeCell ref="P72:P73"/>
    <mergeCell ref="M72:M73"/>
    <mergeCell ref="R72:R73"/>
    <mergeCell ref="Q72:Q73"/>
    <mergeCell ref="N72:N73"/>
    <mergeCell ref="O75:O76"/>
    <mergeCell ref="P75:P76"/>
    <mergeCell ref="N75:N76"/>
    <mergeCell ref="M75:M76"/>
    <mergeCell ref="R75:R76"/>
    <mergeCell ref="S75:S76"/>
    <mergeCell ref="L75:L76"/>
    <mergeCell ref="Q75:Q76"/>
    <mergeCell ref="P79:P80"/>
    <mergeCell ref="R79:R80"/>
    <mergeCell ref="O79:O80"/>
    <mergeCell ref="Q79:Q80"/>
    <mergeCell ref="S79:S80"/>
    <mergeCell ref="N79:N80"/>
    <mergeCell ref="M79:M80"/>
    <mergeCell ref="L79:L80"/>
    <mergeCell ref="B77:C77"/>
    <mergeCell ref="D77:J77"/>
    <mergeCell ref="B78:C78"/>
    <mergeCell ref="D78:J78"/>
    <mergeCell ref="B79:C79"/>
    <mergeCell ref="K79:K80"/>
    <mergeCell ref="D79:J80"/>
    <mergeCell ref="B80:C80"/>
    <mergeCell ref="B81:C81"/>
    <mergeCell ref="D81:J81"/>
    <mergeCell ref="D82:J83"/>
    <mergeCell ref="B82:C82"/>
    <mergeCell ref="K82:K83"/>
    <mergeCell ref="B83:C83"/>
    <mergeCell ref="D84:J84"/>
    <mergeCell ref="B84:C84"/>
    <mergeCell ref="B85:C85"/>
    <mergeCell ref="D85:J85"/>
    <mergeCell ref="D86:J87"/>
    <mergeCell ref="K86:K87"/>
    <mergeCell ref="B86:C86"/>
    <mergeCell ref="B87:C87"/>
    <mergeCell ref="S82:S83"/>
    <mergeCell ref="Q82:Q83"/>
    <mergeCell ref="P82:P83"/>
    <mergeCell ref="O82:O83"/>
    <mergeCell ref="N82:N83"/>
    <mergeCell ref="M82:M83"/>
    <mergeCell ref="R82:R83"/>
    <mergeCell ref="L82:L83"/>
    <mergeCell ref="N86:N87"/>
    <mergeCell ref="P86:P87"/>
    <mergeCell ref="O86:O87"/>
    <mergeCell ref="Q86:Q87"/>
    <mergeCell ref="L86:L87"/>
    <mergeCell ref="S86:S87"/>
    <mergeCell ref="R86:R87"/>
    <mergeCell ref="M86:M87"/>
    <mergeCell ref="Q88:Q89"/>
    <mergeCell ref="N88:N89"/>
    <mergeCell ref="L88:L89"/>
    <mergeCell ref="P88:P89"/>
    <mergeCell ref="R88:R89"/>
    <mergeCell ref="O88:O89"/>
    <mergeCell ref="S88:S89"/>
    <mergeCell ref="M88:M89"/>
    <mergeCell ref="B88:C88"/>
    <mergeCell ref="D88:J89"/>
    <mergeCell ref="K88:K89"/>
    <mergeCell ref="B89:C89"/>
    <mergeCell ref="B90:C90"/>
    <mergeCell ref="D90:J91"/>
    <mergeCell ref="K90:K91"/>
    <mergeCell ref="B91:C91"/>
    <mergeCell ref="K92:K93"/>
    <mergeCell ref="B92:C92"/>
    <mergeCell ref="D92:J93"/>
    <mergeCell ref="B93:C93"/>
    <mergeCell ref="B94:C94"/>
    <mergeCell ref="D94:J94"/>
    <mergeCell ref="K95:K96"/>
    <mergeCell ref="D95:J96"/>
    <mergeCell ref="B95:C95"/>
    <mergeCell ref="B96:C96"/>
    <mergeCell ref="B97:C97"/>
    <mergeCell ref="D97:J98"/>
    <mergeCell ref="K97:K98"/>
    <mergeCell ref="B98:C98"/>
    <mergeCell ref="N90:N91"/>
    <mergeCell ref="P90:P91"/>
    <mergeCell ref="L90:L91"/>
    <mergeCell ref="Q90:Q91"/>
    <mergeCell ref="S90:S91"/>
    <mergeCell ref="O90:O91"/>
    <mergeCell ref="R90:R91"/>
    <mergeCell ref="M90:M91"/>
    <mergeCell ref="S92:S93"/>
    <mergeCell ref="R92:R93"/>
    <mergeCell ref="Q92:Q93"/>
    <mergeCell ref="N92:N93"/>
    <mergeCell ref="O92:O93"/>
    <mergeCell ref="M92:M93"/>
    <mergeCell ref="L92:L93"/>
    <mergeCell ref="P92:P93"/>
    <mergeCell ref="P95:P96"/>
    <mergeCell ref="O95:O96"/>
    <mergeCell ref="S95:S96"/>
    <mergeCell ref="N95:N96"/>
    <mergeCell ref="Q95:Q96"/>
    <mergeCell ref="M95:M96"/>
    <mergeCell ref="R95:R96"/>
    <mergeCell ref="L95:L96"/>
    <mergeCell ref="S97:S98"/>
    <mergeCell ref="O97:O98"/>
    <mergeCell ref="P97:P98"/>
    <mergeCell ref="M97:M98"/>
    <mergeCell ref="N97:N98"/>
    <mergeCell ref="R97:R98"/>
    <mergeCell ref="Q97:Q98"/>
    <mergeCell ref="L97:L98"/>
    <mergeCell ref="M101:M102"/>
    <mergeCell ref="S101:S102"/>
    <mergeCell ref="Q101:Q102"/>
    <mergeCell ref="L101:L102"/>
    <mergeCell ref="P101:P102"/>
    <mergeCell ref="O101:O102"/>
    <mergeCell ref="R101:R102"/>
    <mergeCell ref="N101:N102"/>
    <mergeCell ref="R104:R105"/>
    <mergeCell ref="Q104:Q105"/>
    <mergeCell ref="P104:P105"/>
    <mergeCell ref="S104:S105"/>
    <mergeCell ref="O104:O105"/>
    <mergeCell ref="N104:N105"/>
    <mergeCell ref="M104:M105"/>
    <mergeCell ref="L104:L105"/>
    <mergeCell ref="B99:C99"/>
    <mergeCell ref="D99:J99"/>
    <mergeCell ref="D100:J100"/>
    <mergeCell ref="B100:C100"/>
    <mergeCell ref="D101:J102"/>
    <mergeCell ref="K101:K102"/>
    <mergeCell ref="B101:C101"/>
    <mergeCell ref="B102:C102"/>
    <mergeCell ref="K104:K105"/>
    <mergeCell ref="D104:J105"/>
    <mergeCell ref="B104:C104"/>
    <mergeCell ref="B105:C105"/>
    <mergeCell ref="B103:C103"/>
    <mergeCell ref="D103:J103"/>
    <mergeCell ref="D106:J106"/>
    <mergeCell ref="B106:C106"/>
    <mergeCell ref="D107:J107"/>
    <mergeCell ref="B107:C107"/>
    <mergeCell ref="K108:K109"/>
    <mergeCell ref="D108:J109"/>
    <mergeCell ref="B108:C108"/>
    <mergeCell ref="B109:C109"/>
    <mergeCell ref="S108:S109"/>
    <mergeCell ref="L108:L109"/>
    <mergeCell ref="O108:O109"/>
    <mergeCell ref="P108:P109"/>
    <mergeCell ref="M108:M109"/>
    <mergeCell ref="N108:N109"/>
    <mergeCell ref="Q108:Q109"/>
    <mergeCell ref="R108:R109"/>
    <mergeCell ref="O111:O112"/>
    <mergeCell ref="P111:P112"/>
    <mergeCell ref="N111:N112"/>
    <mergeCell ref="Q111:Q112"/>
    <mergeCell ref="M111:M112"/>
    <mergeCell ref="R111:R112"/>
    <mergeCell ref="L111:L112"/>
    <mergeCell ref="S111:S112"/>
    <mergeCell ref="Q119:Q120"/>
    <mergeCell ref="O119:O120"/>
    <mergeCell ref="M119:M120"/>
    <mergeCell ref="R119:R120"/>
    <mergeCell ref="L119:L120"/>
    <mergeCell ref="S119:S120"/>
    <mergeCell ref="N119:N120"/>
    <mergeCell ref="P113:P114"/>
    <mergeCell ref="R113:R114"/>
    <mergeCell ref="N113:N114"/>
    <mergeCell ref="Q113:Q114"/>
    <mergeCell ref="L113:L114"/>
    <mergeCell ref="S113:S114"/>
    <mergeCell ref="M113:M114"/>
    <mergeCell ref="O113:O114"/>
    <mergeCell ref="B110:C110"/>
    <mergeCell ref="D110:J110"/>
    <mergeCell ref="D111:J112"/>
    <mergeCell ref="B111:C111"/>
    <mergeCell ref="K111:K112"/>
    <mergeCell ref="B112:C112"/>
    <mergeCell ref="D113:J114"/>
    <mergeCell ref="B113:C113"/>
    <mergeCell ref="K113:K114"/>
    <mergeCell ref="B114:C114"/>
    <mergeCell ref="S122:S123"/>
    <mergeCell ref="B121:C121"/>
    <mergeCell ref="D121:J121"/>
    <mergeCell ref="K122:K123"/>
    <mergeCell ref="D122:J123"/>
    <mergeCell ref="B122:C122"/>
    <mergeCell ref="B123:C123"/>
    <mergeCell ref="D124:J124"/>
    <mergeCell ref="B124:C124"/>
    <mergeCell ref="D125:J125"/>
    <mergeCell ref="B125:C125"/>
    <mergeCell ref="K115:K116"/>
    <mergeCell ref="B115:C115"/>
    <mergeCell ref="D115:J116"/>
    <mergeCell ref="B116:C116"/>
    <mergeCell ref="B117:C117"/>
    <mergeCell ref="D117:J117"/>
    <mergeCell ref="B118:C118"/>
    <mergeCell ref="D118:J118"/>
    <mergeCell ref="D119:J120"/>
    <mergeCell ref="K119:K120"/>
    <mergeCell ref="B119:C119"/>
    <mergeCell ref="B120:C120"/>
    <mergeCell ref="N115:N116"/>
    <mergeCell ref="O115:O116"/>
    <mergeCell ref="S115:S116"/>
    <mergeCell ref="L115:L116"/>
    <mergeCell ref="P115:P116"/>
    <mergeCell ref="R115:R116"/>
    <mergeCell ref="Q115:Q116"/>
    <mergeCell ref="M115:M116"/>
    <mergeCell ref="P119:P120"/>
    <mergeCell ref="B130:C130"/>
    <mergeCell ref="K130:K131"/>
    <mergeCell ref="B131:C131"/>
    <mergeCell ref="M126:M127"/>
    <mergeCell ref="P126:P127"/>
    <mergeCell ref="N126:N127"/>
    <mergeCell ref="R126:R127"/>
    <mergeCell ref="O126:O127"/>
    <mergeCell ref="Q126:Q127"/>
    <mergeCell ref="L126:L127"/>
    <mergeCell ref="R122:R123"/>
    <mergeCell ref="P122:P123"/>
    <mergeCell ref="O122:O123"/>
    <mergeCell ref="Q122:Q123"/>
    <mergeCell ref="L122:L123"/>
    <mergeCell ref="M122:M123"/>
    <mergeCell ref="N122:N123"/>
    <mergeCell ref="B242:C242"/>
    <mergeCell ref="B174:C174"/>
    <mergeCell ref="D179:J179"/>
    <mergeCell ref="B179:C179"/>
    <mergeCell ref="D186:J186"/>
    <mergeCell ref="B186:C186"/>
    <mergeCell ref="S126:S127"/>
    <mergeCell ref="R128:R129"/>
    <mergeCell ref="Q128:Q129"/>
    <mergeCell ref="M128:M129"/>
    <mergeCell ref="O128:O129"/>
    <mergeCell ref="N128:N129"/>
    <mergeCell ref="S128:S129"/>
    <mergeCell ref="L128:L129"/>
    <mergeCell ref="P128:P129"/>
    <mergeCell ref="P130:P131"/>
    <mergeCell ref="L130:L131"/>
    <mergeCell ref="Q130:Q131"/>
    <mergeCell ref="M130:M131"/>
    <mergeCell ref="R130:R131"/>
    <mergeCell ref="S130:S131"/>
    <mergeCell ref="N130:N131"/>
    <mergeCell ref="O130:O131"/>
    <mergeCell ref="K126:K127"/>
    <mergeCell ref="D126:J127"/>
    <mergeCell ref="B126:C126"/>
    <mergeCell ref="B127:C127"/>
    <mergeCell ref="B128:C128"/>
    <mergeCell ref="D128:J129"/>
    <mergeCell ref="K128:K129"/>
    <mergeCell ref="B129:C129"/>
    <mergeCell ref="D130:J131"/>
  </mergeCells>
  <pageMargins left="0.23611109999999999" right="0.23611109999999999" top="0.55138889999999996" bottom="0.55000000000000004" header="0.3152778" footer="0.3152778"/>
  <pageSetup paperSize="8" scale="70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PRINT_SOURCE_REESTR_0505307&lt;/Code&gt;&#10;  &lt;OriginalCode&gt;DOCUMENTS_REESTR_SI_DATE&lt;/OriginalCode&gt;&#10;  &lt;ObjectCode&gt;PRINT_SOURCE_REESTR_0505307&lt;/ObjectCode&gt;&#10;  &lt;DocLink&gt;35263048&lt;/DocLink&gt;&#10;  &lt;DocName&gt;Реестр источников доходов на дату № 164 от 01.10.2023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Документ!link" Type="System.Int32" Value="35263048"/>
  </Parameters>
</MailMerge>
</file>

<file path=customXml/itemProps1.xml><?xml version="1.0" encoding="utf-8"?>
<ds:datastoreItem xmlns:ds="http://schemas.openxmlformats.org/officeDocument/2006/customXml" ds:itemID="{C5EA2A90-8929-47E0-A120-342B8C9151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ALE\Home</dc:creator>
  <cp:lastModifiedBy>S02</cp:lastModifiedBy>
  <cp:lastPrinted>2023-10-20T11:21:16Z</cp:lastPrinted>
  <dcterms:created xsi:type="dcterms:W3CDTF">2023-10-06T10:37:53Z</dcterms:created>
  <dcterms:modified xsi:type="dcterms:W3CDTF">2023-11-17T06:11:45Z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 № 164 от 01.10.2023</vt:lpwstr>
  </property>
  <property fmtid="{D5CDD505-2E9C-101B-9397-08002B2CF9AE}" pid="3" name="Название отчета">
    <vt:lpwstr>Реестр источников доходов на дату № 164 от 01.10.2023.xlsx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23.1.1401.120976932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FObudg2023</vt:lpwstr>
  </property>
  <property fmtid="{D5CDD505-2E9C-101B-9397-08002B2CF9AE}" pid="9" name="Пользователь">
    <vt:lpwstr>fo07_budg2</vt:lpwstr>
  </property>
  <property fmtid="{D5CDD505-2E9C-101B-9397-08002B2CF9AE}" pid="10" name="Шаблон">
    <vt:lpwstr>sqr_pmfrf_0505307_fed.xlt</vt:lpwstr>
  </property>
  <property fmtid="{D5CDD505-2E9C-101B-9397-08002B2CF9AE}" pid="11" name="Локальная база">
    <vt:lpwstr>не используется</vt:lpwstr>
  </property>
</Properties>
</file>