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№ 1-закупки" sheetId="1" r:id="rId1"/>
    <sheet name="№ 2-закупки" sheetId="2" r:id="rId2"/>
    <sheet name="№ 1а-закупки" sheetId="3" r:id="rId3"/>
    <sheet name="СМП" sheetId="4" r:id="rId4"/>
  </sheets>
  <definedNames>
    <definedName name="_xlnm.Print_Area" localSheetId="2">'№ 1а-закупки'!$A$1:$K$63</definedName>
    <definedName name="_xlnm.Print_Area" localSheetId="0">'№ 1-закупки'!$A$1:$K$128</definedName>
    <definedName name="_xlnm.Print_Area" localSheetId="1">'№ 2-закупки'!$A$1:$J$79</definedName>
    <definedName name="_xlnm.Print_Area" localSheetId="3">СМП!$A$1:$H$10</definedName>
  </definedNames>
  <calcPr calcId="145621"/>
</workbook>
</file>

<file path=xl/calcChain.xml><?xml version="1.0" encoding="utf-8"?>
<calcChain xmlns="http://schemas.openxmlformats.org/spreadsheetml/2006/main">
  <c r="H9" i="4" l="1"/>
  <c r="C9" i="4" l="1"/>
  <c r="C108" i="1"/>
  <c r="H10" i="4" l="1"/>
  <c r="I64" i="2" l="1"/>
  <c r="C92" i="1"/>
  <c r="C46" i="1"/>
  <c r="J91" i="1" l="1"/>
  <c r="C91" i="1" s="1"/>
  <c r="C44" i="1"/>
  <c r="C45" i="1"/>
  <c r="C74" i="1"/>
  <c r="C43" i="1" l="1"/>
  <c r="C114" i="1"/>
  <c r="C98" i="1"/>
  <c r="C70" i="1"/>
  <c r="C71" i="1"/>
  <c r="C109" i="1"/>
  <c r="C86" i="1" l="1"/>
  <c r="C83" i="1"/>
  <c r="C82" i="1" l="1"/>
  <c r="C81" i="1"/>
  <c r="C80" i="1"/>
  <c r="C79" i="1"/>
  <c r="C73" i="1"/>
  <c r="C72" i="1"/>
  <c r="C69" i="1"/>
  <c r="C67" i="1"/>
  <c r="C22" i="1"/>
  <c r="E64" i="2" l="1"/>
  <c r="H64" i="2"/>
  <c r="J63" i="2"/>
  <c r="J64" i="2"/>
  <c r="J53" i="2"/>
  <c r="F48" i="2" l="1"/>
  <c r="G48" i="2"/>
  <c r="H48" i="2"/>
  <c r="J48" i="2"/>
  <c r="E48" i="2"/>
  <c r="H46" i="2"/>
  <c r="E53" i="2" l="1"/>
  <c r="E63" i="2"/>
  <c r="F53" i="2"/>
  <c r="H44" i="2" l="1"/>
  <c r="H41" i="2"/>
  <c r="H38" i="2"/>
  <c r="H37" i="2"/>
  <c r="H35" i="2" l="1"/>
  <c r="H34" i="2"/>
  <c r="G64" i="2" l="1"/>
  <c r="H53" i="2" l="1"/>
  <c r="I53" i="2" s="1"/>
  <c r="C55" i="1"/>
  <c r="C38" i="1"/>
  <c r="C39" i="1"/>
  <c r="F64" i="2" l="1"/>
  <c r="H32" i="2"/>
  <c r="H31" i="2"/>
  <c r="H30" i="2"/>
  <c r="H29" i="2"/>
  <c r="H28" i="2"/>
  <c r="H26" i="2"/>
  <c r="H25" i="2"/>
  <c r="H24" i="2"/>
  <c r="G63" i="2" l="1"/>
  <c r="H63" i="2"/>
  <c r="I63" i="2"/>
  <c r="C110" i="1" l="1"/>
  <c r="C77" i="1"/>
  <c r="C76" i="1"/>
  <c r="C75" i="1"/>
  <c r="C56" i="1"/>
  <c r="C54" i="1"/>
  <c r="C30" i="1"/>
  <c r="C31" i="1"/>
  <c r="C29" i="1"/>
  <c r="C112" i="1" l="1"/>
  <c r="C111" i="1"/>
  <c r="C78" i="1"/>
  <c r="C40" i="1"/>
  <c r="C103" i="1"/>
  <c r="C102" i="1"/>
  <c r="C99" i="1"/>
  <c r="C97" i="1"/>
  <c r="C62" i="1"/>
  <c r="C59" i="1"/>
  <c r="C53" i="1"/>
  <c r="C51" i="1"/>
  <c r="C35" i="1"/>
  <c r="C32" i="1"/>
  <c r="C33" i="1"/>
  <c r="C34" i="1"/>
  <c r="C36" i="1"/>
  <c r="C23" i="1"/>
  <c r="C20" i="1"/>
  <c r="H23" i="2" l="1"/>
  <c r="I23" i="2" s="1"/>
  <c r="H22" i="2"/>
  <c r="I22" i="2" s="1"/>
  <c r="H21" i="2"/>
  <c r="H20" i="2"/>
  <c r="I20" i="2" s="1"/>
  <c r="I21" i="2" l="1"/>
</calcChain>
</file>

<file path=xl/sharedStrings.xml><?xml version="1.0" encoding="utf-8"?>
<sst xmlns="http://schemas.openxmlformats.org/spreadsheetml/2006/main" count="558" uniqueCount="294">
  <si>
    <t>№ 1-закупки</t>
  </si>
  <si>
    <t>ФОРМА</t>
  </si>
  <si>
    <t>Сведения</t>
  </si>
  <si>
    <t xml:space="preserve">об определении поставщиков (подрядчиков, исполнителей) </t>
  </si>
  <si>
    <t xml:space="preserve">для обеспечения нужд Чувашской Республики </t>
  </si>
  <si>
    <t xml:space="preserve">Наименование </t>
  </si>
  <si>
    <t>государственного органа Чувашской Республики, органа управления ТФОМС Чувашской Республики, представляющего отчет</t>
  </si>
  <si>
    <t>Отчетный период</t>
  </si>
  <si>
    <t>(тыс. рублей)</t>
  </si>
  <si>
    <t>Наименование показателей</t>
  </si>
  <si>
    <t>Код строки</t>
  </si>
  <si>
    <t xml:space="preserve">Закупки </t>
  </si>
  <si>
    <t>всего</t>
  </si>
  <si>
    <t>В том числе из графы 3</t>
  </si>
  <si>
    <t>конкурсы</t>
  </si>
  <si>
    <t>электронный аукцион</t>
  </si>
  <si>
    <t>запрос котировок</t>
  </si>
  <si>
    <t>запрос предложений</t>
  </si>
  <si>
    <t>закупки у единственного поставщика (подрядчика, исполнителя)</t>
  </si>
  <si>
    <t>открытые</t>
  </si>
  <si>
    <t>с ограниченным участием</t>
  </si>
  <si>
    <t>двухэтапные</t>
  </si>
  <si>
    <t>без проведения конкурентных способов определения поставщиков (подрядчиков, исполнителей)</t>
  </si>
  <si>
    <t>закупки малого объема</t>
  </si>
  <si>
    <t xml:space="preserve">I. Количественные характеристики способов определения поставщиков (подрядчиков, исполнителей), </t>
  </si>
  <si>
    <t>закупок у единственного поставщика (подрядчика, исполнителя)</t>
  </si>
  <si>
    <t>1. Всего проведено способов определения поставщиков (подрядчиков, исполнителей) (лотов) и закупок у единственного поставщика (подрядчика, исполнителя)</t>
  </si>
  <si>
    <t>Количество закрытых конкурсов, закрытых аукционов, извещения о проведении которых размещаются в единой информационной системе</t>
  </si>
  <si>
    <t>х</t>
  </si>
  <si>
    <t>Из строки 101 - количество несостоявшихся способов определения поставщиков (подрядчиков, исполнителей) (лотов)</t>
  </si>
  <si>
    <t>Из строки 103 -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</si>
  <si>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Из строки 104 - количество способов определения поставщиков (подрядчиков, исполнителей), которые не привели к заключению контрактов из-за отказа от заключения контрактов</t>
  </si>
  <si>
    <t>Из строки 101 - проведено совместных конкурсов, аукционов (лотов)</t>
  </si>
  <si>
    <t>Из строки 107 - количество несостоявшихся совместных конкурсов, аукционов (лотов)</t>
  </si>
  <si>
    <t>Из строки 107 - количество совместных конкурсов, аукционов (лотов), которые не привели к заключению контракта</t>
  </si>
  <si>
    <t>2. Количество заключенных контрактов и договоров</t>
  </si>
  <si>
    <t>Из строки 110 -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</si>
  <si>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110 - количество контрактов, заключенных по результатам проведения совместных конкурсов, аукционов</t>
  </si>
  <si>
    <t>Из строки 110 - количество контрактов, заключенных по результатам несостоявшихся совместных конкурсов, аукционов</t>
  </si>
  <si>
    <t>Из строки 110 - количество заключенных контрактов и договоров с отечественными участниками</t>
  </si>
  <si>
    <t xml:space="preserve">с организациями инвалидов   </t>
  </si>
  <si>
    <t>3. Внесено изменений в контракты и договоры</t>
  </si>
  <si>
    <t>4. Расторгнуто контрактов и договоров</t>
  </si>
  <si>
    <t>в том числе:</t>
  </si>
  <si>
    <t>по соглашению сторон</t>
  </si>
  <si>
    <t>в случае одностороннего отказа заказчика от исполнения контракта</t>
  </si>
  <si>
    <t>в случае одностороннего отказа поставщика (подрядчика, исполнителя) от исполнения контракта</t>
  </si>
  <si>
    <t>по решению суда</t>
  </si>
  <si>
    <t xml:space="preserve">5. Количество осуществленных способов определения поставщиков (подрядчиков, исполнителей), признанных недействительными </t>
  </si>
  <si>
    <t>II. Количественные характеристики участников закупки товаров, работ, услуг для обеспечения государственных и муниципальных нужд</t>
  </si>
  <si>
    <t>1. Общее количество поданных заявок</t>
  </si>
  <si>
    <t>Количество заявок, поданных для участия в закрытых конкурсах, закрытых аукционах, извещения о проведении которых размещаются в единой информационной системе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</si>
  <si>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</si>
  <si>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 xml:space="preserve">Из строки 201 - количество заявок, поданных для участия в совместных конкурсах, аукционах </t>
  </si>
  <si>
    <t>Из строки 204 - количество заявок, поданных для участия в совместных конкурсах, аукционах признанных несостоявшимися</t>
  </si>
  <si>
    <t xml:space="preserve">Из строки 201 - заявок отечественных участников торгов </t>
  </si>
  <si>
    <t>заявок организаций инвалидов</t>
  </si>
  <si>
    <t>2. Из строки 201 - не допущено заявок к участию в определении поставщиков (подрядчиков, исполнителей)</t>
  </si>
  <si>
    <t>210</t>
  </si>
  <si>
    <t>- участником не представлено обеспечение заявки</t>
  </si>
  <si>
    <t>- заявка не отвечала требованиям, предусмотренным документацией о закупке</t>
  </si>
  <si>
    <t>212</t>
  </si>
  <si>
    <t>3. Из строки 201 - отозвано заявок участниками закупок</t>
  </si>
  <si>
    <t>4. Количество обжалований по осуществлению закупок</t>
  </si>
  <si>
    <t xml:space="preserve">III. Стоимостные характеристики способов определения поставщиков (подрядчиков, исполнителей), </t>
  </si>
  <si>
    <t>закупок у единственного поставщика (подрядчика, исполнителя), тысяча рублей</t>
  </si>
  <si>
    <t>1. Суммарная начальная цена контрактов (лотов) и договоров</t>
  </si>
  <si>
    <t>Суммарная начальная цена закрытых конкурсов, закрытых аукционов, извещения о проведении которых размещаются единой информационной системе</t>
  </si>
  <si>
    <t>Из строки 301 - суммарная начальная цена контрактов несостоявшихся конкурсов, аукционов (лотов), запросов котировок, запросов предложений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</si>
  <si>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</t>
  </si>
  <si>
    <t>Из строки 304 - суммарная начальная цена контрактов торгов (лотов), которые не привели к заключению контрактов из-за отказа от заключения контрактов</t>
  </si>
  <si>
    <t>Из строки 301 - суммарная начальная цена контрактов (лотов), выставленных на совместные конкурсы, аукционы (лоты)</t>
  </si>
  <si>
    <t>Из строки 307 - суммарная начальная цена контрактов несостоявшихся совместных конкурсов, аукционов (лотов)</t>
  </si>
  <si>
    <t>2. Общая стоимость заключенных контрактов и договоров</t>
  </si>
  <si>
    <t>Из строки 309 - общая стоимость контрактов, заключенных по результатам несостоявшихся конкурсов, аукционов (лотов), запросов котировок, запросов предложений</t>
  </si>
  <si>
    <t>Из строки 309 - стоимость контрактов, заключенных по результатам проведения совместных конкурсов, аукционов</t>
  </si>
  <si>
    <t>Из строки 311 - стоимость контрактов, заключенных по результатам несостоявшихся совместных конкурсов, аукционов</t>
  </si>
  <si>
    <t>Из строки 309 - стоимость контрактов, заключенных с отечественными участниками торгов</t>
  </si>
  <si>
    <t>с организациями инвалидов</t>
  </si>
  <si>
    <t>3. Сумма изменения стоимости заключенных контрактов, договоров</t>
  </si>
  <si>
    <t>4. Общая стоимость расторгнутых контрактов и договоров</t>
  </si>
  <si>
    <t>IV. Количественные и стоимостные характеристики способов определения поставщиков (подрядчиков, исполнителей) среди субъектов малого предпринимательства, социально ориентированных некоммерческих организаций</t>
  </si>
  <si>
    <t>4.1. 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</t>
  </si>
  <si>
    <t>1. 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</si>
  <si>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>Из строки 4.101 -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организаций, признанных несостоявшимися</t>
  </si>
  <si>
    <t xml:space="preserve">2. Количество заключенных контрактов с субъектами малого предпринимательства, социально ориентированными некоммерческими организациями </t>
  </si>
  <si>
    <t>Из строки 4.102 - количество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</t>
  </si>
  <si>
    <t>4.2. Количественные характеристики участников закупки товаров, работ, услуг для субъектов малого предпринимательства, социально ориентированных некоммерческих организаций</t>
  </si>
  <si>
    <t>1. 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</si>
  <si>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t xml:space="preserve">2. Из строки 4.201 - не допущено заявок к участию в определении поставщиков (подрядчиков, исполнителей) </t>
  </si>
  <si>
    <t>из них заявок участников, не являющихся субъектами малого предпринимательства, социально ориентированными некоммерческими организациями</t>
  </si>
  <si>
    <t xml:space="preserve">4.3. Стоимостная характеристика способов определения поставщиков (подрядчиков, исполнителей) для субъектов малого предпринимательства, </t>
  </si>
  <si>
    <t>социально ориентированных некоммерческих организаций, тысяча рублей</t>
  </si>
  <si>
    <t>1. Совокупный годовой объем закупок</t>
  </si>
  <si>
    <t>2. Совокупный годовой объем закупок, рассчитанный с учетом части 1.1 статьи 30 Федерального закона от 05.04.2013 № 44-ФЗ</t>
  </si>
  <si>
    <t>3. 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</si>
  <si>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Из строки 4.303 -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 несостоявшимися</t>
  </si>
  <si>
    <t>с социально ориентированными некоммерческими организациями</t>
  </si>
  <si>
    <t>6. 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</si>
  <si>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>Должностное лицо,  ответственное за  составление отчета</t>
  </si>
  <si>
    <t>ФИО полностью</t>
  </si>
  <si>
    <t>должность</t>
  </si>
  <si>
    <t>подпись</t>
  </si>
  <si>
    <t>№ 2-закупки</t>
  </si>
  <si>
    <t xml:space="preserve">Сведения </t>
  </si>
  <si>
    <t>об эффективности проведенных конкурентных процедур закупок</t>
  </si>
  <si>
    <t>и количестве поданных заявок для участия в них</t>
  </si>
  <si>
    <t>Наименование</t>
  </si>
  <si>
    <t>№ п/п</t>
  </si>
  <si>
    <t>Предмет закупки</t>
  </si>
  <si>
    <t>Дата закупки</t>
  </si>
  <si>
    <t>Начальная (максимальная) цена контракта, тыс. руб.</t>
  </si>
  <si>
    <t>Стоимость заключенного контракта, тыс. руб.</t>
  </si>
  <si>
    <t>Затраты заказчика на организацию и проведение закупки, тыс. руб.</t>
  </si>
  <si>
    <t>Бюджетная эффективность</t>
  </si>
  <si>
    <t>Количество заявок, поданных участниками закупки, шт.</t>
  </si>
  <si>
    <t xml:space="preserve">абсолютная, тыс. руб. </t>
  </si>
  <si>
    <t>относительная,</t>
  </si>
  <si>
    <t xml:space="preserve">% </t>
  </si>
  <si>
    <t>1. Сведения об осуществленных закупках товаров, работ, услуг для обеспечения нужд Чувашской Республики</t>
  </si>
  <si>
    <t>(за исключением сведений о проведенных совместных торгах)</t>
  </si>
  <si>
    <t>…</t>
  </si>
  <si>
    <t>Итого по разделу 1</t>
  </si>
  <si>
    <t>2. Сведения об осуществленных закупках товаров, работ, услуг для обеспечения нужд Чувашской Республики</t>
  </si>
  <si>
    <t>путем проведения совместных торгов</t>
  </si>
  <si>
    <t>Итого по разделу 2</t>
  </si>
  <si>
    <t>3. Сведения об осуществленных закупках товаров, работ, услуг для обеспечения нужд Чувашской Республики,</t>
  </si>
  <si>
    <t>которые не привели к заключению контракта</t>
  </si>
  <si>
    <t>Итого по разделу 3</t>
  </si>
  <si>
    <t>ВСЕГО</t>
  </si>
  <si>
    <t>№ 1а-закупки</t>
  </si>
  <si>
    <t>Сведения о закупочной деятельности</t>
  </si>
  <si>
    <t>Количество бюджетных учреждений, находящихся в ведении и осуществляющих закупки в соответствии с Федеральным законом № 223-ФЗ всего, шт.</t>
  </si>
  <si>
    <t>Сведения об уполномоченном органе (при наличии), которому переданы функции по организации и проведению закупок</t>
  </si>
  <si>
    <t>Закупки</t>
  </si>
  <si>
    <t>Конкурсы</t>
  </si>
  <si>
    <t>Аукционы</t>
  </si>
  <si>
    <t>Запрос котировок</t>
  </si>
  <si>
    <t>Закупки у единственного поставщика (подрядчика, исполнителя)</t>
  </si>
  <si>
    <t>Иные способы</t>
  </si>
  <si>
    <t xml:space="preserve">открытые </t>
  </si>
  <si>
    <t>в электронной форме</t>
  </si>
  <si>
    <t>I. Количественная характеристика торгов и других способов закупки</t>
  </si>
  <si>
    <t>1. Всего проведено торгов, запросов котировок, иных способов закупки (лотов) и закупок у единственного поставщика (подрядчика, исполнителя)</t>
  </si>
  <si>
    <t>Из строки 101 - количество несостоявшихся способов определения поставщиков (подрядчиков, исполнителей) (лотов), которые не привели к заключению договоров</t>
  </si>
  <si>
    <t>Из строки 102 - количество несостоявшихся способов определения поставщиков (подрядчиков, исполнителей) (лотов), которые не привели к заключению договоров из-за отказа в допуске к участию всех участников закупки</t>
  </si>
  <si>
    <t>Из строки 102 - количество способов определения поставщиков (подрядчиков, исполнителей), которые не привели к заключению договоров из-за отказа от заключения договоров</t>
  </si>
  <si>
    <t>2. Количество заключенных договоров</t>
  </si>
  <si>
    <t>Из строки 110 - количество заключенных договоров с отечественными участниками</t>
  </si>
  <si>
    <t>3. Внесено изменений в договоры</t>
  </si>
  <si>
    <t>4. Расторгнуто договоров</t>
  </si>
  <si>
    <t>в случае одностороннего отказа заказчика от исполнения договора</t>
  </si>
  <si>
    <t>в случае одностороннего отказа поставщика (подрядчика, исполнителя) от исполнения договора</t>
  </si>
  <si>
    <t>II. Количественная характеристика участников торгов и других способов закупки товаров, работ, услуг</t>
  </si>
  <si>
    <t>Из строки 201 - не допущено заявок к участию в торгах, запросах котировок, иных способах закупки (лотах)</t>
  </si>
  <si>
    <t>2. Количество обжалований по закупке товаров, работ, услуг</t>
  </si>
  <si>
    <t>III. Стоимостная характеристика торгов и других способов закупки товаров, работ, услуг, тысяча рублей</t>
  </si>
  <si>
    <t>1. Суммарная начальная цена договоров (лотов), выставленных на торги, запрос котировок, иные способы закупки, и сумма договоров, заключенных с единственным поставщиком (подрядчиком, исполнителем)</t>
  </si>
  <si>
    <t>Из строки 301 - суммарная начальная цена договоров (лотов), выставленных на торги, запрос котировок, иные способы закупки, которые не привели к заключению договоров</t>
  </si>
  <si>
    <t>Из строки 302 - суммарная начальная цена договоров (лотов), выставленных на торги, запрос котировок, иные способы закупки, которые не привели к заключению договоров из-за отказа в допуске к участию всех участников закупки</t>
  </si>
  <si>
    <t>Из строки 302 - суммарная начальная цена договоров (лотов), выставленных на торги, запрос котировок, иные способы закупки, которые не привели к заключению договоров из-за отказа от заключения договоров</t>
  </si>
  <si>
    <t>2. Общая стоимость заключенных договоров</t>
  </si>
  <si>
    <t>Из строки 305 – стоимость договоров, заключенных с отечественными участниками</t>
  </si>
  <si>
    <t>3. Сумма изменения стоимости заключенных договоров</t>
  </si>
  <si>
    <t>4. Общая стоимость расторгнутых договоров</t>
  </si>
  <si>
    <t>Из строки 103 - количество несостоявшихся способов определения поставщиков (подрядчиков, исполнителей) (лотов), если подана только 1 заявка</t>
  </si>
  <si>
    <t>Из строки 103 -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</si>
  <si>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103.1</t>
  </si>
  <si>
    <t>103.2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</si>
  <si>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не одной заявки</t>
  </si>
  <si>
    <t>104.1</t>
  </si>
  <si>
    <t>Всего завершено способов определения поставщиков (подрядчиков, исполнителей) (лотов) и закупок у единственного поставщика (подрядчика, исполнителя)</t>
  </si>
  <si>
    <t>Всего отменено способов определения поставщиков (подрядчиков, исполнителей) (лотов) и закупок у единственного поставщика (подрядчика, исполнителя)</t>
  </si>
  <si>
    <t>101.1</t>
  </si>
  <si>
    <t>101.2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</si>
  <si>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контрактов, если все поданные заявки отклонены (из-за отказа в допуске к участию всех участников закупки)</t>
  </si>
  <si>
    <t>Из строки 111 -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</si>
  <si>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111.1</t>
  </si>
  <si>
    <t>111.2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</si>
  <si>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если подана только 1 заявка</t>
  </si>
  <si>
    <t>303.1</t>
  </si>
  <si>
    <t>303.2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</si>
  <si>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если подана только 1 заявка признана соответствующей</t>
  </si>
  <si>
    <t>304.1</t>
  </si>
  <si>
    <t>Из строки 304 -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контрактов, если не подано не одной заявки</t>
  </si>
  <si>
    <t>Из строки 304 -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контрактов, если все поданные заявки отклонены (из-за отказа в допуске к участию всех участников закупки)</t>
  </si>
  <si>
    <t>Суммарная начальная цена завершенных заупочных процедур</t>
  </si>
  <si>
    <t>Суммарная начальная цена контрактов (лотов) и договоров отмененных закупочных процедур</t>
  </si>
  <si>
    <t>301.1</t>
  </si>
  <si>
    <t>301.2</t>
  </si>
  <si>
    <t>Из строки 310 - общая стоимость контрактов, заключенных по результатам несостоявшихся конкурсов, аукционов (лотов), запросов котировок, запросов предложений, если подана 1 заявка</t>
  </si>
  <si>
    <t>Из строки 310 - общая стоимость контрактов, заключенных по результатам несостоявшихся конкурсов, аукционов (лотов), запросов котировок, запросов предложений, если только 1 заявка признана соответсвующей</t>
  </si>
  <si>
    <t>310.1</t>
  </si>
  <si>
    <t>310.2</t>
  </si>
  <si>
    <t>4.309</t>
  </si>
  <si>
    <t>4.308</t>
  </si>
  <si>
    <t>4.307</t>
  </si>
  <si>
    <t>4.306</t>
  </si>
  <si>
    <t>4.305</t>
  </si>
  <si>
    <t>4.304</t>
  </si>
  <si>
    <t>4.303</t>
  </si>
  <si>
    <t>4.302</t>
  </si>
  <si>
    <t>4.301</t>
  </si>
  <si>
    <t>4.203</t>
  </si>
  <si>
    <t>4.202</t>
  </si>
  <si>
    <t>4.201</t>
  </si>
  <si>
    <t>4.103</t>
  </si>
  <si>
    <t>4.104</t>
  </si>
  <si>
    <t>4.102</t>
  </si>
  <si>
    <t>4.101</t>
  </si>
  <si>
    <t>в том числе:
по соглашению сторон</t>
  </si>
  <si>
    <t>из них:
с учреждениями УИС</t>
  </si>
  <si>
    <t>из них: 
заявок учреждений УИС</t>
  </si>
  <si>
    <t xml:space="preserve">Из строки 209 - по причинам:
- участник не отвечал требованиям, установленным Законом </t>
  </si>
  <si>
    <t>из них заключенных
с субъектами малого предпринимательства</t>
  </si>
  <si>
    <r>
      <t xml:space="preserve">4. Стоимость заключенных контрактов с субъектами малого предпринимательства, социально ориентированными некоммерческими организациями по результатам </t>
    </r>
    <r>
      <rPr>
        <b/>
        <sz val="10"/>
        <color theme="1"/>
        <rFont val="Times New Roman"/>
        <family val="1"/>
        <charset val="204"/>
      </rPr>
      <t>состоявшихся</t>
    </r>
    <r>
      <rPr>
        <sz val="10"/>
        <color theme="1"/>
        <rFont val="Times New Roman"/>
        <family val="1"/>
        <charset val="204"/>
      </rPr>
      <t xml:space="preserve"> способов определения поставщиков (подрядчиков, исполнителей)</t>
    </r>
  </si>
  <si>
    <r>
      <t xml:space="preserve">5. Стоимость заключенных контрактов с субъектами малого предпринимательства, социально ориентированными некоммерческими организациями по результатам </t>
    </r>
    <r>
      <rPr>
        <b/>
        <sz val="10"/>
        <color theme="1"/>
        <rFont val="Times New Roman"/>
        <family val="1"/>
        <charset val="204"/>
      </rPr>
      <t xml:space="preserve">несостоявшихся </t>
    </r>
    <r>
      <rPr>
        <sz val="10"/>
        <color theme="1"/>
        <rFont val="Times New Roman"/>
        <family val="1"/>
        <charset val="204"/>
      </rPr>
      <t>способов определения поставщиков (подрядчиков, исполнителей)</t>
    </r>
  </si>
  <si>
    <t xml:space="preserve">Способ закупки
(с указанием для СМП, СОНКО) </t>
  </si>
  <si>
    <t>Из строки 111 -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соответсвующей</t>
  </si>
  <si>
    <t xml:space="preserve">открытый аукцион в электронной форме среди субъектов малого предпринимательства, социально ориентированных некоммерческих организаций </t>
  </si>
  <si>
    <r>
      <t xml:space="preserve">Поставка нефтепродуктов (бензин автомобильный) марки АИ-92 для автомобильного транспорта администрации  Шумерлинского района Чувашской Республики </t>
    </r>
    <r>
      <rPr>
        <sz val="11"/>
        <color theme="1"/>
        <rFont val="Arial"/>
        <family val="2"/>
        <charset val="204"/>
      </rPr>
      <t xml:space="preserve"> </t>
    </r>
  </si>
  <si>
    <t xml:space="preserve">Строительство ритуального здания (нежилого помещения) на территории кладбища c. Ходары Шумерлинского района Чувашской Республики </t>
  </si>
  <si>
    <t>Выполнение работ по капитальному ремонту наружных сетей водопровода                                              по  ул. Школьная в с. Большие Алгаши Шумерлинского района Чувашской Республики</t>
  </si>
  <si>
    <t xml:space="preserve">Замена окон МБОУ «Алгашинская СОШ» Шумерлинского района Чувашской Республики </t>
  </si>
  <si>
    <t>Зюкова Кристина Николаевна</t>
  </si>
  <si>
    <t>Специалист по закупкам</t>
  </si>
  <si>
    <t>x</t>
  </si>
  <si>
    <t>Строительство ритуального здания (нежилого помещения) на территории кладбища пос.Мыслец Краснооктябрьского сельского поселения Шумерлинского района Чувашской Республики</t>
  </si>
  <si>
    <t xml:space="preserve">открытый аукцион в электронной форме  </t>
  </si>
  <si>
    <t>Шумерлинский район</t>
  </si>
  <si>
    <t>Поставка досмотровых ручных металлодетекторов и досмотровых ручных металлодетекторов с дополнительной функцией  определения радиоактивных объектов для обеспечения безопасности</t>
  </si>
  <si>
    <t xml:space="preserve">Контактный тел.: 8 (83536) 2-16-41 </t>
  </si>
  <si>
    <t>E-mail: shumekonom04@cap.ru</t>
  </si>
  <si>
    <t>Выполнение ремонтных работ (текущий ремонт) здания Туванского культурно-оздоровительного центра села Туваны  Шумерлинского района Чувашской Республики</t>
  </si>
  <si>
    <t>Выполнение ремонтных работ (текущий ремонт) здания Егоркинского сельского дома культуры д.Егоркино Шумерлинского района Чувашской Республики</t>
  </si>
  <si>
    <t xml:space="preserve"> </t>
  </si>
  <si>
    <t>Ремонт  участка автомобильной дороги  по ул. Гагарина (от автобусной остановки  до моста) в д. Пояндайкино   Егоркинского сельского поселения Шумерлинского района Чувашской Республики.</t>
  </si>
  <si>
    <t>Выполнение ремонтных работ (текущий ремонт) Нижнекумашкинского сельского клуба села Нижняя Кумашка Шумерлинского района Чувашской Республики</t>
  </si>
  <si>
    <t>Ремонт грунтовой дороги по ул. Первомайская села Нижняя Кумашка Нижнекумашкинского сельского поселения Шумерлинского района Чувашской Республики</t>
  </si>
  <si>
    <t>Ремонт автомобильной дороги по ул.Благовещенская в д.Шумерля Шумерлинского сельского поселения Шумерлинского района Чувашской Республики</t>
  </si>
  <si>
    <t>Ремонт грунтовой дороги в д.Синькасы Торханского сельского поселения Шумерлинского района Чувашской Республики</t>
  </si>
  <si>
    <t>Ремонт грунтовых дорог в д. Тарн-Сирма  по ул. Гоголя, ул. Винокурова (участок № 1), ул. Винокурова (участок №2) Юманайского сельского поселения Шумерлинского района Чувашской Республики</t>
  </si>
  <si>
    <t xml:space="preserve">Ремонт дворовых территорий многоквартирных домов, проездов к дворовым территориям многоквартирных домов, расположенных по адресам: Чувашская Республика, Шумерлинский район, п. Речной, ул. Кирова, д.2; Чувашская Республика, Шумерлинский район, п. Речной,  ул. Кирова,   д.4  </t>
  </si>
  <si>
    <t>Поставка арочных металлодетекторов (совместная закупка)</t>
  </si>
  <si>
    <t>Поставка ручного металлоискателя</t>
  </si>
  <si>
    <t>Поставка ручных  металлодетекторов (совместная закупка)</t>
  </si>
  <si>
    <t>Ремонт автомобильных дорог общего пользования местного значения в границах муниципального района и искусственных сооружений на них</t>
  </si>
  <si>
    <t xml:space="preserve">Оказание услуг по модернизации автоматизированной системы централизованного бюджетного и бухгалтерского учета в защищенном исполнении с предоставлением неисключительных прав на использование программ для ЭВМ в составе автоматизированной системы, включая модернизацию подсистемы обеспечения информационной безопасности </t>
  </si>
  <si>
    <t>18.</t>
  </si>
  <si>
    <t>17.</t>
  </si>
  <si>
    <t>16.</t>
  </si>
  <si>
    <t>Проведение ремонта жилых помещений, собственниками которых являются дети-сироты и дети, оставшиеся без попечения родителей в возрасте от 14 до 23 лет. (Чувашская Республика, Шумерлинский район, с.Большие Алгаши, ул.Школьная, д.4 кв.3)</t>
  </si>
  <si>
    <t>19.</t>
  </si>
  <si>
    <t>Выполнение работ по демонтажу и установке оконных и дверных блоков из ПВХ в МБОУ "Торханская начальная школа-детский сад" Шумерлинского района Чувашской Республики</t>
  </si>
  <si>
    <t>Ремонт грунтовой дороги в д.Молгачкино Торханского сельского поселения Шумерлинского района Чувашской Республики</t>
  </si>
  <si>
    <t>20.</t>
  </si>
  <si>
    <t>21.</t>
  </si>
  <si>
    <t xml:space="preserve">Ремонт автомобильных дорог общего пользования местного значения в границах муниципального района </t>
  </si>
  <si>
    <t>22.</t>
  </si>
  <si>
    <t>Выполнение работ по демонтажу и установке оконных  блоков из ПВХ в спортивном зале сельского дома культуры с. Туваны Туванского сельского поселения Шумерлинского района</t>
  </si>
  <si>
    <t>23.</t>
  </si>
  <si>
    <t>Выполнение работ по капитальному ремонту кровли спортивного зала сельского дома культуры с. Туваны Туванского сельского поселения Шумерлинского района</t>
  </si>
  <si>
    <t>24.</t>
  </si>
  <si>
    <t xml:space="preserve">Приобретение легкового автомобиля  </t>
  </si>
  <si>
    <t>Выполнение работ по демонтажу и установке оконных  и дверных блоков из ПВХ в МБОУ «Юманайская СОШ»  Шумерлинского района Чувашской Республики</t>
  </si>
  <si>
    <t>25.</t>
  </si>
  <si>
    <t>Текущий ремонт спортивного зала сельского дома культуры: поселок Кабаново, Большеалгашинское сельское поселение, Шумерлинский район</t>
  </si>
  <si>
    <t xml:space="preserve">Приобретение жилого помещения в муниципальную собственность для обеспечения жильем многодетной семьи, имеющей 5 и более несовершеннолетних детей, расположенного на территории д. Кадеркино Юманайского сельского поселения Шумерлинского района Чувашской Республики </t>
  </si>
  <si>
    <t>15.</t>
  </si>
  <si>
    <t>1.</t>
  </si>
  <si>
    <t>2.</t>
  </si>
  <si>
    <t>12 месяцев 2018 года</t>
  </si>
  <si>
    <t>26.</t>
  </si>
  <si>
    <t>Выполнение работ по демонтажу и установке оконных блоков из ПВХ в администрации Шумерлинского района Чувашской республики</t>
  </si>
  <si>
    <t>Приобретение жилого помещения в муниципальную собственность для обеспечения жилыми помещениями детей-сирот, детей, оставшихся без попечения родителей, лиц из числа детей-сирот и детей, оставшихся без попечения родителей в Шумерлинском районе Чувашской Республики</t>
  </si>
  <si>
    <t>27.</t>
  </si>
  <si>
    <t>28.</t>
  </si>
  <si>
    <t>Дата составления отчета «14» января 2019 года</t>
  </si>
  <si>
    <t>Дата составления отчета «14»января 2019 года</t>
  </si>
  <si>
    <t>Закупки у СМП, СОНКО</t>
  </si>
  <si>
    <t>по данным заказчиков</t>
  </si>
  <si>
    <t xml:space="preserve">  № п/п</t>
  </si>
  <si>
    <t>Главный распорядитель бюджетных средств</t>
  </si>
  <si>
    <t xml:space="preserve">Объем привлечения в отчетном году субподрядчиков и соисполнителей из числа субъектов малого предпринимательства и социально ориентированных некоммерческих организаций к исполнению контрактов, заключенных по результатам определений поставщиков (подрядчиков, исполнителей), в извещениях об осуществлении которых было установлено требование к поставщику (подрядчику, исполнителю), не являющемуся субъектом малого предпринимательства или социально ориентированной некоммерческой организацией, о привлечении к исполнению контракта субподрядчиков (соисполнителей) из числа субъектов малого предпринимательства и социально ориентированных некоммерческих организаций (тыс. рублей)
</t>
  </si>
  <si>
    <t xml:space="preserve">Доля закупок, которые заказчик осуществил у субъектов малого предпринимательства и социально ориентированных некоммерческих организаций в отчетном году, в совокупном годовом объеме закупок, за исключением объема закупок, сведения о которых составляют государственную тайну (процентов) и за вычетом закупок, предусмотренных частью 1.1 статьи 30 Закона о контарктной системе (процентов)
</t>
  </si>
  <si>
    <t>за 2018 г.</t>
  </si>
  <si>
    <t xml:space="preserve">Совокупный годовой объем закупок, рассчитанный за вычетом закупок, предусмотренных частью 1.1 статьи 30 Закона о контарктной системе (тыс. рублей)
</t>
  </si>
  <si>
    <r>
      <t xml:space="preserve">Объем закупок в отчетном году, </t>
    </r>
    <r>
      <rPr>
        <sz val="10"/>
        <color theme="1"/>
        <rFont val="Times New Roman"/>
        <family val="1"/>
        <charset val="204"/>
      </rPr>
      <t xml:space="preserve">в извещении об осуществлении которых было установлено ограничение в отношении участников закупок, которыми могли быть только субъекты малого предпринимательства и социально ориентированные некоммерческие организации (тыс. рублей)
</t>
    </r>
  </si>
  <si>
    <t xml:space="preserve">за вычетом несостоявшихся процедур определения поставщика (подрядчика, исполнителя) (по норме действующей до 01.01.2019 г.)
</t>
  </si>
  <si>
    <r>
      <t xml:space="preserve">осуществленных по результатам </t>
    </r>
    <r>
      <rPr>
        <b/>
        <sz val="10"/>
        <rFont val="Times New Roman"/>
        <family val="1"/>
        <charset val="204"/>
      </rPr>
      <t xml:space="preserve">состоявшихся </t>
    </r>
    <r>
      <rPr>
        <sz val="10"/>
        <rFont val="Times New Roman"/>
        <family val="1"/>
      </rPr>
      <t>процедур определения поставщика (подрядчика, исполнителя)</t>
    </r>
  </si>
  <si>
    <r>
      <t xml:space="preserve">осуществленных по результатам </t>
    </r>
    <r>
      <rPr>
        <b/>
        <sz val="10"/>
        <rFont val="Times New Roman"/>
        <family val="1"/>
        <charset val="204"/>
      </rPr>
      <t>несостоявшихся</t>
    </r>
    <r>
      <rPr>
        <sz val="10"/>
        <rFont val="Times New Roman"/>
        <family val="1"/>
      </rPr>
      <t xml:space="preserve"> процедур определения поставщика (подрядчика, исполнителя)</t>
    </r>
  </si>
  <si>
    <t xml:space="preserve">с учетом несостоявшихся процедур определения поставщика (подрядчика, исполнителя) (по норме действующей после 01.01.2019 г.)
</t>
  </si>
  <si>
    <t>D "минус" все несостаявшиеся</t>
  </si>
  <si>
    <t>заключ контракты по конкур. процедурам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</si>
</sst>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0\ _₽"/>
    <numFmt numFmtId="165" formatCode="0.00000"/>
    <numFmt numFmtId="166" formatCode="0.000"/>
    <numFmt numFmtId="167" formatCode="#,##0.000"/>
    <numFmt numFmtId="168" formatCode="#,##0.00000"/>
    <numFmt numFmtId="169" formatCode="0.0000"/>
    <numFmt numFmtId="170" formatCode="#,##0.0"/>
    <numFmt numFmtId="171" formatCode="#,##0.00_ ;\-#,##0.00\ "/>
    <numFmt numFmtId="172" formatCode="#,##0.00_ ;[Red]\-#,##0.00\ 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3"/>
      <name val="Times New Roman"/>
      <family val="1"/>
    </font>
    <font>
      <sz val="13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9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7" applyNumberFormat="0" applyAlignment="0" applyProtection="0"/>
    <xf numFmtId="0" fontId="15" fillId="11" borderId="18" applyNumberFormat="0" applyAlignment="0" applyProtection="0"/>
    <xf numFmtId="0" fontId="16" fillId="11" borderId="17" applyNumberFormat="0" applyAlignment="0" applyProtection="0"/>
    <xf numFmtId="0" fontId="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12" borderId="23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9" fillId="0" borderId="0"/>
    <xf numFmtId="0" fontId="11" fillId="0" borderId="0"/>
    <xf numFmtId="0" fontId="24" fillId="14" borderId="0" applyNumberFormat="0" applyBorder="0" applyAlignment="0" applyProtection="0"/>
    <xf numFmtId="0" fontId="25" fillId="0" borderId="0" applyNumberFormat="0" applyFill="0" applyBorder="0" applyAlignment="0" applyProtection="0"/>
    <xf numFmtId="0" fontId="9" fillId="15" borderId="24" applyNumberFormat="0" applyFont="0" applyAlignment="0" applyProtection="0"/>
    <xf numFmtId="9" fontId="9" fillId="0" borderId="0" applyFont="0" applyFill="0" applyBorder="0" applyAlignment="0" applyProtection="0"/>
    <xf numFmtId="0" fontId="26" fillId="0" borderId="25" applyNumberFormat="0" applyFill="0" applyAlignment="0" applyProtection="0"/>
    <xf numFmtId="0" fontId="12" fillId="16" borderId="16" applyBorder="0">
      <alignment horizontal="center" vertical="center" wrapText="1"/>
    </xf>
    <xf numFmtId="0" fontId="27" fillId="0" borderId="0" applyNumberFormat="0" applyFill="0" applyBorder="0" applyAlignment="0" applyProtection="0"/>
    <xf numFmtId="0" fontId="28" fillId="17" borderId="0" applyNumberFormat="0" applyBorder="0" applyAlignment="0" applyProtection="0"/>
  </cellStyleXfs>
  <cellXfs count="223">
    <xf numFmtId="0" fontId="0" fillId="0" borderId="0" xfId="0"/>
    <xf numFmtId="0" fontId="2" fillId="0" borderId="0" xfId="0" applyFont="1" applyAlignment="1">
      <alignment horizontal="right" vertical="center" indent="15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0" borderId="14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0" xfId="0" applyFill="1"/>
    <xf numFmtId="0" fontId="1" fillId="18" borderId="0" xfId="0" applyFont="1" applyFill="1" applyAlignment="1">
      <alignment horizontal="justify" vertical="center"/>
    </xf>
    <xf numFmtId="0" fontId="0" fillId="18" borderId="0" xfId="0" applyFill="1"/>
    <xf numFmtId="0" fontId="1" fillId="18" borderId="0" xfId="0" applyFont="1" applyFill="1" applyAlignment="1">
      <alignment horizontal="center" vertical="center"/>
    </xf>
    <xf numFmtId="0" fontId="1" fillId="18" borderId="0" xfId="0" applyFont="1" applyFill="1" applyAlignment="1">
      <alignment vertical="center" wrapText="1"/>
    </xf>
    <xf numFmtId="0" fontId="0" fillId="18" borderId="0" xfId="0" applyFill="1" applyBorder="1"/>
    <xf numFmtId="0" fontId="1" fillId="18" borderId="0" xfId="0" applyFont="1" applyFill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0" fillId="18" borderId="8" xfId="0" applyFill="1" applyBorder="1" applyAlignment="1">
      <alignment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justify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justify" vertical="center" wrapText="1"/>
    </xf>
    <xf numFmtId="0" fontId="10" fillId="18" borderId="15" xfId="2" applyFont="1" applyFill="1" applyBorder="1" applyAlignment="1">
      <alignment horizontal="left" vertical="top" wrapText="1"/>
    </xf>
    <xf numFmtId="0" fontId="3" fillId="18" borderId="3" xfId="0" applyFont="1" applyFill="1" applyBorder="1" applyAlignment="1">
      <alignment horizontal="left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vertical="center" wrapText="1"/>
    </xf>
    <xf numFmtId="0" fontId="3" fillId="18" borderId="26" xfId="0" applyFont="1" applyFill="1" applyBorder="1" applyAlignment="1">
      <alignment horizontal="left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left" vertical="center" wrapText="1"/>
    </xf>
    <xf numFmtId="0" fontId="3" fillId="18" borderId="26" xfId="0" applyFont="1" applyFill="1" applyBorder="1" applyAlignment="1">
      <alignment horizontal="center" vertical="center" wrapText="1"/>
    </xf>
    <xf numFmtId="0" fontId="5" fillId="18" borderId="26" xfId="0" applyFont="1" applyFill="1" applyBorder="1" applyAlignment="1">
      <alignment vertical="center" wrapText="1"/>
    </xf>
    <xf numFmtId="0" fontId="3" fillId="18" borderId="4" xfId="0" applyFont="1" applyFill="1" applyBorder="1" applyAlignment="1">
      <alignment vertical="center" wrapText="1"/>
    </xf>
    <xf numFmtId="0" fontId="5" fillId="18" borderId="26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vertical="center" wrapText="1"/>
    </xf>
    <xf numFmtId="0" fontId="3" fillId="18" borderId="26" xfId="0" applyFont="1" applyFill="1" applyBorder="1" applyAlignment="1">
      <alignment vertical="center" wrapText="1"/>
    </xf>
    <xf numFmtId="0" fontId="10" fillId="18" borderId="26" xfId="0" applyFont="1" applyFill="1" applyBorder="1" applyAlignment="1">
      <alignment horizontal="justify" vertical="center" wrapText="1"/>
    </xf>
    <xf numFmtId="0" fontId="10" fillId="18" borderId="27" xfId="0" applyFont="1" applyFill="1" applyBorder="1" applyAlignment="1">
      <alignment horizontal="justify" vertical="center" wrapText="1"/>
    </xf>
    <xf numFmtId="0" fontId="3" fillId="18" borderId="8" xfId="0" applyFont="1" applyFill="1" applyBorder="1" applyAlignment="1">
      <alignment horizontal="center" vertical="center"/>
    </xf>
    <xf numFmtId="0" fontId="1" fillId="18" borderId="0" xfId="0" applyFont="1" applyFill="1" applyAlignment="1">
      <alignment vertical="center"/>
    </xf>
    <xf numFmtId="0" fontId="1" fillId="18" borderId="1" xfId="0" applyFont="1" applyFill="1" applyBorder="1" applyAlignment="1">
      <alignment vertical="center" wrapText="1"/>
    </xf>
    <xf numFmtId="0" fontId="3" fillId="18" borderId="0" xfId="0" applyFont="1" applyFill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justify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0" fillId="19" borderId="0" xfId="0" applyFill="1"/>
    <xf numFmtId="0" fontId="3" fillId="20" borderId="4" xfId="0" applyFont="1" applyFill="1" applyBorder="1" applyAlignment="1">
      <alignment horizontal="justify" vertical="center" wrapText="1"/>
    </xf>
    <xf numFmtId="0" fontId="3" fillId="20" borderId="8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0" fillId="20" borderId="0" xfId="0" applyFill="1"/>
    <xf numFmtId="0" fontId="10" fillId="20" borderId="4" xfId="0" applyFont="1" applyFill="1" applyBorder="1" applyAlignment="1">
      <alignment horizontal="justify" vertical="center" wrapText="1"/>
    </xf>
    <xf numFmtId="0" fontId="10" fillId="20" borderId="8" xfId="0" applyFont="1" applyFill="1" applyBorder="1" applyAlignment="1">
      <alignment horizontal="center" vertical="center" wrapText="1"/>
    </xf>
    <xf numFmtId="0" fontId="29" fillId="20" borderId="8" xfId="0" applyFont="1" applyFill="1" applyBorder="1" applyAlignment="1">
      <alignment horizontal="center" vertical="center" wrapText="1"/>
    </xf>
    <xf numFmtId="0" fontId="30" fillId="20" borderId="0" xfId="0" applyFont="1" applyFill="1"/>
    <xf numFmtId="0" fontId="3" fillId="3" borderId="26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1" fillId="19" borderId="4" xfId="1" applyFont="1" applyFill="1" applyBorder="1" applyAlignment="1">
      <alignment horizontal="justify" vertical="center" wrapText="1"/>
    </xf>
    <xf numFmtId="0" fontId="10" fillId="20" borderId="26" xfId="0" applyFont="1" applyFill="1" applyBorder="1" applyAlignment="1">
      <alignment horizontal="left" vertical="center" wrapText="1"/>
    </xf>
    <xf numFmtId="0" fontId="10" fillId="20" borderId="26" xfId="0" applyFont="1" applyFill="1" applyBorder="1" applyAlignment="1">
      <alignment horizontal="center" vertical="center" wrapText="1"/>
    </xf>
    <xf numFmtId="0" fontId="29" fillId="20" borderId="26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vertical="center" wrapText="1"/>
    </xf>
    <xf numFmtId="0" fontId="5" fillId="18" borderId="8" xfId="0" applyFont="1" applyFill="1" applyBorder="1" applyAlignment="1">
      <alignment horizontal="center" vertical="center" wrapText="1"/>
    </xf>
    <xf numFmtId="2" fontId="5" fillId="20" borderId="8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0" fontId="1" fillId="18" borderId="0" xfId="0" applyFont="1" applyFill="1" applyAlignment="1">
      <alignment horizontal="left" vertical="center"/>
    </xf>
    <xf numFmtId="0" fontId="3" fillId="18" borderId="15" xfId="0" applyFont="1" applyFill="1" applyBorder="1" applyAlignment="1">
      <alignment horizontal="center" vertical="center" wrapText="1"/>
    </xf>
    <xf numFmtId="14" fontId="3" fillId="18" borderId="15" xfId="0" applyNumberFormat="1" applyFont="1" applyFill="1" applyBorder="1" applyAlignment="1">
      <alignment horizontal="center" vertical="center" wrapText="1"/>
    </xf>
    <xf numFmtId="166" fontId="3" fillId="18" borderId="15" xfId="0" applyNumberFormat="1" applyFont="1" applyFill="1" applyBorder="1" applyAlignment="1">
      <alignment horizontal="center" vertical="center" wrapText="1"/>
    </xf>
    <xf numFmtId="2" fontId="32" fillId="18" borderId="15" xfId="0" applyNumberFormat="1" applyFont="1" applyFill="1" applyBorder="1" applyAlignment="1">
      <alignment horizontal="center" vertical="center" wrapText="1"/>
    </xf>
    <xf numFmtId="2" fontId="3" fillId="18" borderId="15" xfId="0" applyNumberFormat="1" applyFont="1" applyFill="1" applyBorder="1" applyAlignment="1">
      <alignment horizontal="center" vertical="center" wrapText="1"/>
    </xf>
    <xf numFmtId="167" fontId="3" fillId="18" borderId="15" xfId="0" applyNumberFormat="1" applyFont="1" applyFill="1" applyBorder="1" applyAlignment="1">
      <alignment horizontal="center" vertical="center" wrapText="1"/>
    </xf>
    <xf numFmtId="4" fontId="32" fillId="18" borderId="15" xfId="0" applyNumberFormat="1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165" fontId="3" fillId="18" borderId="15" xfId="0" applyNumberFormat="1" applyFont="1" applyFill="1" applyBorder="1" applyAlignment="1">
      <alignment horizontal="center" vertical="center" wrapText="1"/>
    </xf>
    <xf numFmtId="165" fontId="32" fillId="18" borderId="15" xfId="0" applyNumberFormat="1" applyFont="1" applyFill="1" applyBorder="1" applyAlignment="1">
      <alignment horizontal="center" vertical="center" wrapText="1"/>
    </xf>
    <xf numFmtId="168" fontId="3" fillId="18" borderId="15" xfId="0" applyNumberFormat="1" applyFont="1" applyFill="1" applyBorder="1" applyAlignment="1">
      <alignment horizontal="center" vertical="center" wrapText="1"/>
    </xf>
    <xf numFmtId="169" fontId="32" fillId="18" borderId="15" xfId="0" applyNumberFormat="1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2" fontId="5" fillId="19" borderId="8" xfId="0" applyNumberFormat="1" applyFont="1" applyFill="1" applyBorder="1" applyAlignment="1">
      <alignment horizontal="center" vertical="center" wrapText="1"/>
    </xf>
    <xf numFmtId="2" fontId="5" fillId="18" borderId="8" xfId="0" applyNumberFormat="1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29" fillId="20" borderId="26" xfId="0" applyNumberFormat="1" applyFont="1" applyFill="1" applyBorder="1" applyAlignment="1">
      <alignment horizontal="center" vertical="center" wrapText="1"/>
    </xf>
    <xf numFmtId="0" fontId="12" fillId="18" borderId="0" xfId="2" applyFont="1" applyFill="1"/>
    <xf numFmtId="0" fontId="12" fillId="18" borderId="15" xfId="2" applyFont="1" applyFill="1" applyBorder="1" applyAlignment="1">
      <alignment horizontal="center"/>
    </xf>
    <xf numFmtId="4" fontId="5" fillId="21" borderId="8" xfId="0" applyNumberFormat="1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2" fontId="5" fillId="21" borderId="8" xfId="0" applyNumberFormat="1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12" fillId="18" borderId="0" xfId="2" applyFont="1" applyFill="1" applyAlignment="1">
      <alignment horizontal="right"/>
    </xf>
    <xf numFmtId="171" fontId="5" fillId="18" borderId="8" xfId="0" applyNumberFormat="1" applyFont="1" applyFill="1" applyBorder="1" applyAlignment="1">
      <alignment horizontal="center" vertical="center" wrapText="1"/>
    </xf>
    <xf numFmtId="170" fontId="12" fillId="18" borderId="15" xfId="2" applyNumberFormat="1" applyFont="1" applyFill="1" applyBorder="1" applyAlignment="1">
      <alignment horizontal="center" vertical="center" wrapText="1"/>
    </xf>
    <xf numFmtId="0" fontId="12" fillId="18" borderId="15" xfId="2" applyFont="1" applyFill="1" applyBorder="1"/>
    <xf numFmtId="0" fontId="0" fillId="0" borderId="0" xfId="0" applyAlignment="1">
      <alignment horizontal="center"/>
    </xf>
    <xf numFmtId="0" fontId="29" fillId="18" borderId="15" xfId="2" applyFont="1" applyFill="1" applyBorder="1"/>
    <xf numFmtId="2" fontId="12" fillId="18" borderId="0" xfId="2" applyNumberFormat="1" applyFont="1" applyFill="1"/>
    <xf numFmtId="172" fontId="29" fillId="20" borderId="15" xfId="2" applyNumberFormat="1" applyFont="1" applyFill="1" applyBorder="1"/>
    <xf numFmtId="2" fontId="5" fillId="20" borderId="15" xfId="0" applyNumberFormat="1" applyFont="1" applyFill="1" applyBorder="1" applyAlignment="1">
      <alignment horizontal="center" vertical="center" wrapText="1"/>
    </xf>
    <xf numFmtId="2" fontId="5" fillId="18" borderId="26" xfId="0" applyNumberFormat="1" applyFont="1" applyFill="1" applyBorder="1" applyAlignment="1">
      <alignment horizontal="center" vertical="center" wrapText="1"/>
    </xf>
    <xf numFmtId="2" fontId="5" fillId="18" borderId="15" xfId="0" applyNumberFormat="1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horizontal="left" vertical="center"/>
    </xf>
    <xf numFmtId="0" fontId="1" fillId="18" borderId="0" xfId="0" applyFont="1" applyFill="1" applyAlignment="1">
      <alignment vertical="center" wrapText="1"/>
    </xf>
    <xf numFmtId="0" fontId="3" fillId="18" borderId="28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2" fillId="18" borderId="0" xfId="0" applyFont="1" applyFill="1" applyAlignment="1">
      <alignment horizontal="right" vertical="center" indent="15"/>
    </xf>
    <xf numFmtId="0" fontId="3" fillId="18" borderId="0" xfId="0" applyFont="1" applyFill="1" applyAlignment="1">
      <alignment vertical="center" wrapText="1"/>
    </xf>
    <xf numFmtId="0" fontId="0" fillId="18" borderId="14" xfId="0" applyFill="1" applyBorder="1"/>
    <xf numFmtId="0" fontId="1" fillId="18" borderId="0" xfId="0" applyFont="1" applyFill="1" applyAlignment="1">
      <alignment horizontal="right" vertical="center"/>
    </xf>
    <xf numFmtId="0" fontId="32" fillId="18" borderId="15" xfId="0" applyFont="1" applyFill="1" applyBorder="1" applyAlignment="1">
      <alignment horizontal="center" vertical="justify"/>
    </xf>
    <xf numFmtId="14" fontId="32" fillId="18" borderId="15" xfId="0" applyNumberFormat="1" applyFont="1" applyFill="1" applyBorder="1" applyAlignment="1">
      <alignment horizontal="center" vertical="center" wrapText="1"/>
    </xf>
    <xf numFmtId="167" fontId="32" fillId="18" borderId="15" xfId="0" applyNumberFormat="1" applyFont="1" applyFill="1" applyBorder="1" applyAlignment="1">
      <alignment horizontal="center" vertical="center" wrapText="1"/>
    </xf>
    <xf numFmtId="166" fontId="32" fillId="18" borderId="15" xfId="0" applyNumberFormat="1" applyFont="1" applyFill="1" applyBorder="1" applyAlignment="1">
      <alignment horizontal="center" vertical="center" wrapText="1"/>
    </xf>
    <xf numFmtId="166" fontId="32" fillId="18" borderId="15" xfId="0" applyNumberFormat="1" applyFont="1" applyFill="1" applyBorder="1" applyAlignment="1">
      <alignment horizontal="center" vertical="center"/>
    </xf>
    <xf numFmtId="166" fontId="32" fillId="18" borderId="0" xfId="0" applyNumberFormat="1" applyFont="1" applyFill="1" applyAlignment="1">
      <alignment vertical="center"/>
    </xf>
    <xf numFmtId="164" fontId="3" fillId="18" borderId="15" xfId="0" applyNumberFormat="1" applyFont="1" applyFill="1" applyBorder="1" applyAlignment="1">
      <alignment horizontal="center" vertical="center" wrapText="1"/>
    </xf>
    <xf numFmtId="0" fontId="3" fillId="18" borderId="32" xfId="0" applyFont="1" applyFill="1" applyBorder="1" applyAlignment="1">
      <alignment horizontal="center" vertical="center" wrapText="1"/>
    </xf>
    <xf numFmtId="14" fontId="3" fillId="18" borderId="16" xfId="0" applyNumberFormat="1" applyFont="1" applyFill="1" applyBorder="1" applyAlignment="1">
      <alignment horizontal="center" vertical="center" wrapText="1"/>
    </xf>
    <xf numFmtId="2" fontId="3" fillId="18" borderId="16" xfId="0" applyNumberFormat="1" applyFont="1" applyFill="1" applyBorder="1" applyAlignment="1">
      <alignment horizontal="center" vertical="center" wrapText="1"/>
    </xf>
    <xf numFmtId="166" fontId="3" fillId="18" borderId="16" xfId="0" applyNumberFormat="1" applyFont="1" applyFill="1" applyBorder="1" applyAlignment="1">
      <alignment horizontal="center" vertical="center" wrapText="1"/>
    </xf>
    <xf numFmtId="0" fontId="3" fillId="18" borderId="30" xfId="0" applyFont="1" applyFill="1" applyBorder="1" applyAlignment="1">
      <alignment horizontal="center" vertical="center" wrapText="1"/>
    </xf>
    <xf numFmtId="2" fontId="3" fillId="18" borderId="30" xfId="0" applyNumberFormat="1" applyFont="1" applyFill="1" applyBorder="1" applyAlignment="1">
      <alignment horizontal="center" vertical="center" wrapText="1"/>
    </xf>
    <xf numFmtId="2" fontId="32" fillId="18" borderId="30" xfId="0" applyNumberFormat="1" applyFont="1" applyFill="1" applyBorder="1" applyAlignment="1">
      <alignment horizontal="center" vertical="center" wrapText="1"/>
    </xf>
    <xf numFmtId="2" fontId="3" fillId="18" borderId="31" xfId="0" applyNumberFormat="1" applyFont="1" applyFill="1" applyBorder="1" applyAlignment="1">
      <alignment horizontal="center" vertical="center" wrapText="1"/>
    </xf>
    <xf numFmtId="2" fontId="3" fillId="18" borderId="8" xfId="0" applyNumberFormat="1" applyFont="1" applyFill="1" applyBorder="1" applyAlignment="1">
      <alignment horizontal="center" vertical="center" wrapText="1"/>
    </xf>
    <xf numFmtId="0" fontId="1" fillId="18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18" borderId="0" xfId="0" applyFont="1" applyFill="1" applyAlignment="1">
      <alignment vertical="center" wrapText="1"/>
    </xf>
    <xf numFmtId="0" fontId="7" fillId="18" borderId="0" xfId="0" applyFont="1" applyFill="1" applyAlignment="1">
      <alignment horizontal="right" vertical="center"/>
    </xf>
    <xf numFmtId="0" fontId="4" fillId="18" borderId="0" xfId="0" applyFont="1" applyFill="1" applyAlignment="1">
      <alignment horizontal="center" vertical="center"/>
    </xf>
    <xf numFmtId="0" fontId="5" fillId="18" borderId="12" xfId="0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1" fillId="18" borderId="1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right" vertical="center"/>
    </xf>
    <xf numFmtId="0" fontId="1" fillId="18" borderId="0" xfId="0" applyFont="1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/>
    </xf>
    <xf numFmtId="0" fontId="1" fillId="18" borderId="14" xfId="0" applyFont="1" applyFill="1" applyBorder="1" applyAlignment="1">
      <alignment horizontal="left" vertical="center" wrapText="1"/>
    </xf>
    <xf numFmtId="0" fontId="3" fillId="18" borderId="29" xfId="0" applyFont="1" applyFill="1" applyBorder="1" applyAlignment="1">
      <alignment horizontal="center" vertical="center" wrapText="1"/>
    </xf>
    <xf numFmtId="0" fontId="2" fillId="18" borderId="0" xfId="0" applyFont="1" applyFill="1" applyAlignment="1">
      <alignment horizontal="right" vertical="center"/>
    </xf>
    <xf numFmtId="0" fontId="7" fillId="18" borderId="0" xfId="0" applyFont="1" applyFill="1" applyAlignment="1">
      <alignment horizontal="center" vertical="center"/>
    </xf>
    <xf numFmtId="0" fontId="3" fillId="18" borderId="1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horizontal="right" vertical="center"/>
    </xf>
    <xf numFmtId="0" fontId="3" fillId="18" borderId="28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4" fillId="18" borderId="0" xfId="2" applyFont="1" applyFill="1" applyAlignment="1">
      <alignment horizontal="center" wrapText="1"/>
    </xf>
    <xf numFmtId="0" fontId="35" fillId="18" borderId="0" xfId="2" applyFont="1" applyFill="1" applyAlignment="1">
      <alignment horizontal="center" wrapText="1"/>
    </xf>
    <xf numFmtId="17" fontId="34" fillId="18" borderId="0" xfId="2" applyNumberFormat="1" applyFont="1" applyFill="1" applyAlignment="1">
      <alignment horizontal="center"/>
    </xf>
    <xf numFmtId="0" fontId="34" fillId="18" borderId="0" xfId="2" applyFont="1" applyFill="1" applyAlignment="1">
      <alignment horizontal="center"/>
    </xf>
    <xf numFmtId="0" fontId="12" fillId="18" borderId="0" xfId="2" applyFont="1" applyFill="1" applyAlignment="1">
      <alignment horizontal="right"/>
    </xf>
    <xf numFmtId="0" fontId="3" fillId="0" borderId="16" xfId="2" applyFont="1" applyBorder="1" applyAlignment="1">
      <alignment horizontal="center" vertical="top" wrapText="1"/>
    </xf>
    <xf numFmtId="0" fontId="3" fillId="0" borderId="35" xfId="2" applyFont="1" applyBorder="1" applyAlignment="1">
      <alignment horizontal="center" vertical="top" wrapText="1"/>
    </xf>
    <xf numFmtId="0" fontId="12" fillId="18" borderId="16" xfId="2" applyFont="1" applyFill="1" applyBorder="1" applyAlignment="1">
      <alignment horizontal="center" vertical="center" wrapText="1"/>
    </xf>
    <xf numFmtId="0" fontId="12" fillId="18" borderId="35" xfId="2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top" wrapText="1"/>
    </xf>
    <xf numFmtId="0" fontId="3" fillId="0" borderId="34" xfId="2" applyFont="1" applyBorder="1" applyAlignment="1">
      <alignment horizontal="center" vertical="top" wrapText="1"/>
    </xf>
  </cellXfs>
  <cellStyles count="32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Гиперссылка" xfId="1" builtinId="8"/>
    <cellStyle name="Гиперссылка 2" xfId="13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2" xfId="22"/>
    <cellStyle name="Обычный 2 2" xfId="23"/>
    <cellStyle name="Обычный 2 3" xfId="3"/>
    <cellStyle name="Обычный 3" xfId="2"/>
    <cellStyle name="Плохой 2" xfId="24"/>
    <cellStyle name="Пояснение 2" xfId="25"/>
    <cellStyle name="Примечание 2" xfId="26"/>
    <cellStyle name="Процентный 2" xfId="27"/>
    <cellStyle name="Связанная ячейка 2" xfId="28"/>
    <cellStyle name="Стиль 1" xfId="29"/>
    <cellStyle name="Текст предупреждения 2" xfId="30"/>
    <cellStyle name="Хороший 2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F0B65AD7F358AF64A7F96E48FA9F722905D1B93A50E5216B7F11D768EEDDF1330B561F0A1B2C9E9U8x2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view="pageBreakPreview" topLeftCell="A6" zoomScale="80" zoomScaleNormal="100" zoomScaleSheetLayoutView="80" workbookViewId="0">
      <selection activeCell="N24" sqref="N24"/>
    </sheetView>
  </sheetViews>
  <sheetFormatPr defaultColWidth="8.85546875" defaultRowHeight="15" x14ac:dyDescent="0.25"/>
  <cols>
    <col min="1" max="1" width="41.7109375" style="29" customWidth="1"/>
    <col min="2" max="9" width="12.140625" style="29" customWidth="1"/>
    <col min="10" max="11" width="15.85546875" style="29" customWidth="1"/>
    <col min="12" max="16384" width="8.85546875" style="29"/>
  </cols>
  <sheetData>
    <row r="1" spans="1:11" ht="15.75" x14ac:dyDescent="0.25">
      <c r="A1" s="28"/>
    </row>
    <row r="2" spans="1:11" ht="16.5" x14ac:dyDescent="0.2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5.75" x14ac:dyDescent="0.2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5.75" x14ac:dyDescent="0.25">
      <c r="A4" s="157" t="s">
        <v>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5.75" x14ac:dyDescent="0.25">
      <c r="A5" s="157" t="s">
        <v>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5.75" x14ac:dyDescent="0.25">
      <c r="A6" s="157" t="s">
        <v>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5.75" x14ac:dyDescent="0.25">
      <c r="A7" s="30"/>
    </row>
    <row r="8" spans="1:11" ht="15.75" x14ac:dyDescent="0.25">
      <c r="A8" s="31" t="s">
        <v>5</v>
      </c>
      <c r="B8" s="31"/>
    </row>
    <row r="9" spans="1:11" ht="63" x14ac:dyDescent="0.25">
      <c r="A9" s="31" t="s">
        <v>6</v>
      </c>
      <c r="B9" s="167" t="s">
        <v>229</v>
      </c>
      <c r="C9" s="167"/>
      <c r="D9" s="167"/>
      <c r="E9" s="167"/>
      <c r="F9" s="167"/>
      <c r="G9" s="167"/>
      <c r="H9" s="167"/>
      <c r="I9" s="167"/>
      <c r="J9" s="167"/>
      <c r="K9" s="32"/>
    </row>
    <row r="10" spans="1:11" ht="15.75" x14ac:dyDescent="0.25">
      <c r="A10" s="31"/>
      <c r="B10" s="33"/>
      <c r="K10" s="32"/>
    </row>
    <row r="11" spans="1:11" ht="46.9" customHeight="1" x14ac:dyDescent="0.25">
      <c r="A11" s="31" t="s">
        <v>7</v>
      </c>
      <c r="B11" s="175" t="s">
        <v>271</v>
      </c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1" ht="15.75" x14ac:dyDescent="0.25">
      <c r="A12" s="30"/>
      <c r="K12" s="32"/>
    </row>
    <row r="13" spans="1:11" ht="16.5" thickBot="1" x14ac:dyDescent="0.3">
      <c r="A13" s="174" t="s">
        <v>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</row>
    <row r="14" spans="1:11" ht="15.75" thickBot="1" x14ac:dyDescent="0.3">
      <c r="A14" s="168" t="s">
        <v>9</v>
      </c>
      <c r="B14" s="168" t="s">
        <v>10</v>
      </c>
      <c r="C14" s="34" t="s">
        <v>11</v>
      </c>
      <c r="D14" s="171" t="s">
        <v>13</v>
      </c>
      <c r="E14" s="172"/>
      <c r="F14" s="172"/>
      <c r="G14" s="172"/>
      <c r="H14" s="172"/>
      <c r="I14" s="172"/>
      <c r="J14" s="172"/>
      <c r="K14" s="173"/>
    </row>
    <row r="15" spans="1:11" ht="26.45" customHeight="1" thickBot="1" x14ac:dyDescent="0.3">
      <c r="A15" s="169"/>
      <c r="B15" s="169"/>
      <c r="C15" s="35" t="s">
        <v>12</v>
      </c>
      <c r="D15" s="171" t="s">
        <v>14</v>
      </c>
      <c r="E15" s="172"/>
      <c r="F15" s="173"/>
      <c r="G15" s="168" t="s">
        <v>15</v>
      </c>
      <c r="H15" s="168" t="s">
        <v>16</v>
      </c>
      <c r="I15" s="168" t="s">
        <v>17</v>
      </c>
      <c r="J15" s="171" t="s">
        <v>18</v>
      </c>
      <c r="K15" s="173"/>
    </row>
    <row r="16" spans="1:11" ht="90" thickBot="1" x14ac:dyDescent="0.3">
      <c r="A16" s="170"/>
      <c r="B16" s="170"/>
      <c r="C16" s="36"/>
      <c r="D16" s="37" t="s">
        <v>19</v>
      </c>
      <c r="E16" s="37" t="s">
        <v>20</v>
      </c>
      <c r="F16" s="37" t="s">
        <v>21</v>
      </c>
      <c r="G16" s="170"/>
      <c r="H16" s="170"/>
      <c r="I16" s="170"/>
      <c r="J16" s="37" t="s">
        <v>22</v>
      </c>
      <c r="K16" s="37" t="s">
        <v>23</v>
      </c>
    </row>
    <row r="17" spans="1:11" ht="15.75" thickBot="1" x14ac:dyDescent="0.3">
      <c r="A17" s="38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  <c r="H17" s="37">
        <v>8</v>
      </c>
      <c r="I17" s="37">
        <v>9</v>
      </c>
      <c r="J17" s="37">
        <v>10</v>
      </c>
      <c r="K17" s="37">
        <v>11</v>
      </c>
    </row>
    <row r="18" spans="1:11" x14ac:dyDescent="0.25">
      <c r="A18" s="158" t="s">
        <v>24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60"/>
    </row>
    <row r="19" spans="1:11" ht="15.75" thickBot="1" x14ac:dyDescent="0.3">
      <c r="A19" s="161" t="s">
        <v>25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3"/>
    </row>
    <row r="20" spans="1:11" s="65" customFormat="1" ht="51.75" thickBot="1" x14ac:dyDescent="0.3">
      <c r="A20" s="62" t="s">
        <v>26</v>
      </c>
      <c r="B20" s="63">
        <v>101</v>
      </c>
      <c r="C20" s="64">
        <f>SUM(D20:K20)</f>
        <v>937</v>
      </c>
      <c r="D20" s="64"/>
      <c r="E20" s="64"/>
      <c r="F20" s="64"/>
      <c r="G20" s="64">
        <v>36</v>
      </c>
      <c r="H20" s="64"/>
      <c r="I20" s="64"/>
      <c r="J20" s="64">
        <v>29</v>
      </c>
      <c r="K20" s="64">
        <v>872</v>
      </c>
    </row>
    <row r="21" spans="1:11" ht="51.75" thickBot="1" x14ac:dyDescent="0.3">
      <c r="A21" s="39" t="s">
        <v>27</v>
      </c>
      <c r="B21" s="37">
        <v>102</v>
      </c>
      <c r="C21" s="83"/>
      <c r="D21" s="40" t="s">
        <v>226</v>
      </c>
      <c r="E21" s="40" t="s">
        <v>226</v>
      </c>
      <c r="F21" s="40" t="s">
        <v>226</v>
      </c>
      <c r="G21" s="40" t="s">
        <v>226</v>
      </c>
      <c r="H21" s="40" t="s">
        <v>226</v>
      </c>
      <c r="I21" s="40" t="s">
        <v>226</v>
      </c>
      <c r="J21" s="40" t="s">
        <v>226</v>
      </c>
      <c r="K21" s="40" t="s">
        <v>226</v>
      </c>
    </row>
    <row r="22" spans="1:11" s="65" customFormat="1" ht="39" thickBot="1" x14ac:dyDescent="0.3">
      <c r="A22" s="62" t="s">
        <v>29</v>
      </c>
      <c r="B22" s="63">
        <v>103</v>
      </c>
      <c r="C22" s="64">
        <f>G22</f>
        <v>16</v>
      </c>
      <c r="D22" s="64"/>
      <c r="E22" s="64"/>
      <c r="F22" s="64"/>
      <c r="G22" s="64">
        <v>16</v>
      </c>
      <c r="H22" s="64"/>
      <c r="I22" s="64"/>
      <c r="J22" s="64" t="s">
        <v>226</v>
      </c>
      <c r="K22" s="64" t="s">
        <v>226</v>
      </c>
    </row>
    <row r="23" spans="1:11" s="27" customFormat="1" ht="51.75" thickBot="1" x14ac:dyDescent="0.3">
      <c r="A23" s="24" t="s">
        <v>165</v>
      </c>
      <c r="B23" s="25" t="s">
        <v>167</v>
      </c>
      <c r="C23" s="26">
        <f t="shared" ref="C23:C39" si="0">SUM(D23:K23)</f>
        <v>11</v>
      </c>
      <c r="D23" s="26"/>
      <c r="E23" s="26"/>
      <c r="F23" s="26"/>
      <c r="G23" s="26">
        <v>11</v>
      </c>
      <c r="H23" s="26"/>
      <c r="I23" s="26"/>
      <c r="J23" s="26"/>
      <c r="K23" s="26"/>
    </row>
    <row r="24" spans="1:11" s="27" customFormat="1" ht="51.75" thickBot="1" x14ac:dyDescent="0.3">
      <c r="A24" s="24" t="s">
        <v>166</v>
      </c>
      <c r="B24" s="25" t="s">
        <v>168</v>
      </c>
      <c r="C24" s="26">
        <v>2</v>
      </c>
      <c r="D24" s="26"/>
      <c r="E24" s="26"/>
      <c r="F24" s="26"/>
      <c r="G24" s="26">
        <v>2</v>
      </c>
      <c r="H24" s="26"/>
      <c r="I24" s="26"/>
      <c r="J24" s="26"/>
      <c r="K24" s="26"/>
    </row>
    <row r="25" spans="1:11" s="27" customFormat="1" ht="51.75" thickBot="1" x14ac:dyDescent="0.3">
      <c r="A25" s="24" t="s">
        <v>30</v>
      </c>
      <c r="B25" s="25">
        <v>104</v>
      </c>
      <c r="C25" s="26">
        <v>3</v>
      </c>
      <c r="D25" s="26"/>
      <c r="E25" s="26"/>
      <c r="F25" s="26"/>
      <c r="G25" s="26">
        <v>3</v>
      </c>
      <c r="H25" s="26"/>
      <c r="I25" s="26"/>
      <c r="J25" s="26" t="s">
        <v>226</v>
      </c>
      <c r="K25" s="26" t="s">
        <v>226</v>
      </c>
    </row>
    <row r="26" spans="1:11" s="73" customFormat="1" ht="64.5" thickBot="1" x14ac:dyDescent="0.3">
      <c r="A26" s="70" t="s">
        <v>169</v>
      </c>
      <c r="B26" s="71" t="s">
        <v>170</v>
      </c>
      <c r="C26" s="68">
        <v>1</v>
      </c>
      <c r="D26" s="72"/>
      <c r="E26" s="72"/>
      <c r="F26" s="72"/>
      <c r="G26" s="72">
        <v>1</v>
      </c>
      <c r="H26" s="72"/>
      <c r="I26" s="72"/>
      <c r="J26" s="72"/>
      <c r="K26" s="72"/>
    </row>
    <row r="27" spans="1:11" s="69" customFormat="1" ht="77.25" thickBot="1" x14ac:dyDescent="0.3">
      <c r="A27" s="66" t="s">
        <v>175</v>
      </c>
      <c r="B27" s="67">
        <v>105</v>
      </c>
      <c r="C27" s="68">
        <v>1</v>
      </c>
      <c r="D27" s="68"/>
      <c r="E27" s="68"/>
      <c r="F27" s="68"/>
      <c r="G27" s="68">
        <v>1</v>
      </c>
      <c r="H27" s="68"/>
      <c r="I27" s="68"/>
      <c r="J27" s="68"/>
      <c r="K27" s="68"/>
    </row>
    <row r="28" spans="1:11" s="69" customFormat="1" ht="64.5" thickBot="1" x14ac:dyDescent="0.3">
      <c r="A28" s="66" t="s">
        <v>31</v>
      </c>
      <c r="B28" s="67">
        <v>106</v>
      </c>
      <c r="C28" s="68">
        <v>1</v>
      </c>
      <c r="D28" s="68"/>
      <c r="E28" s="68"/>
      <c r="F28" s="68"/>
      <c r="G28" s="68">
        <v>1</v>
      </c>
      <c r="H28" s="68"/>
      <c r="I28" s="68"/>
      <c r="J28" s="68" t="s">
        <v>226</v>
      </c>
      <c r="K28" s="68" t="s">
        <v>226</v>
      </c>
    </row>
    <row r="29" spans="1:11" ht="26.25" thickBot="1" x14ac:dyDescent="0.3">
      <c r="A29" s="39" t="s">
        <v>32</v>
      </c>
      <c r="B29" s="37">
        <v>107</v>
      </c>
      <c r="C29" s="104">
        <f>SUM(D29:G29)</f>
        <v>5</v>
      </c>
      <c r="D29" s="104"/>
      <c r="E29" s="104"/>
      <c r="F29" s="104"/>
      <c r="G29" s="104">
        <v>5</v>
      </c>
      <c r="H29" s="104" t="s">
        <v>226</v>
      </c>
      <c r="I29" s="104" t="s">
        <v>226</v>
      </c>
      <c r="J29" s="104" t="s">
        <v>226</v>
      </c>
      <c r="K29" s="104" t="s">
        <v>226</v>
      </c>
    </row>
    <row r="30" spans="1:11" ht="26.25" thickBot="1" x14ac:dyDescent="0.3">
      <c r="A30" s="39" t="s">
        <v>33</v>
      </c>
      <c r="B30" s="37">
        <v>108</v>
      </c>
      <c r="C30" s="104">
        <f t="shared" ref="C30:C31" si="1">SUM(D30:G30)</f>
        <v>2</v>
      </c>
      <c r="D30" s="104"/>
      <c r="E30" s="104"/>
      <c r="F30" s="104"/>
      <c r="G30" s="104">
        <v>2</v>
      </c>
      <c r="H30" s="104" t="s">
        <v>226</v>
      </c>
      <c r="I30" s="104" t="s">
        <v>226</v>
      </c>
      <c r="J30" s="104" t="s">
        <v>226</v>
      </c>
      <c r="K30" s="104" t="s">
        <v>226</v>
      </c>
    </row>
    <row r="31" spans="1:11" ht="39" thickBot="1" x14ac:dyDescent="0.3">
      <c r="A31" s="39" t="s">
        <v>34</v>
      </c>
      <c r="B31" s="37">
        <v>109</v>
      </c>
      <c r="C31" s="104">
        <f t="shared" si="1"/>
        <v>3</v>
      </c>
      <c r="D31" s="104"/>
      <c r="E31" s="104"/>
      <c r="F31" s="104"/>
      <c r="G31" s="104">
        <v>3</v>
      </c>
      <c r="H31" s="104" t="s">
        <v>226</v>
      </c>
      <c r="I31" s="104" t="s">
        <v>226</v>
      </c>
      <c r="J31" s="104" t="s">
        <v>226</v>
      </c>
      <c r="K31" s="104" t="s">
        <v>226</v>
      </c>
    </row>
    <row r="32" spans="1:11" ht="51.75" thickBot="1" x14ac:dyDescent="0.3">
      <c r="A32" s="42" t="s">
        <v>171</v>
      </c>
      <c r="B32" s="37" t="s">
        <v>173</v>
      </c>
      <c r="C32" s="104">
        <f t="shared" si="0"/>
        <v>937</v>
      </c>
      <c r="D32" s="104"/>
      <c r="E32" s="104"/>
      <c r="F32" s="104"/>
      <c r="G32" s="104">
        <v>36</v>
      </c>
      <c r="H32" s="104"/>
      <c r="I32" s="104"/>
      <c r="J32" s="104">
        <v>29</v>
      </c>
      <c r="K32" s="104">
        <v>872</v>
      </c>
    </row>
    <row r="33" spans="1:11" ht="51.75" thickBot="1" x14ac:dyDescent="0.3">
      <c r="A33" s="42" t="s">
        <v>172</v>
      </c>
      <c r="B33" s="37" t="s">
        <v>174</v>
      </c>
      <c r="C33" s="104">
        <f t="shared" si="0"/>
        <v>3</v>
      </c>
      <c r="D33" s="104"/>
      <c r="E33" s="104"/>
      <c r="F33" s="104"/>
      <c r="G33" s="104">
        <v>3</v>
      </c>
      <c r="H33" s="104"/>
      <c r="I33" s="104"/>
      <c r="J33" s="104"/>
      <c r="K33" s="104"/>
    </row>
    <row r="34" spans="1:11" s="65" customFormat="1" ht="26.25" thickBot="1" x14ac:dyDescent="0.3">
      <c r="A34" s="62" t="s">
        <v>35</v>
      </c>
      <c r="B34" s="63">
        <v>110</v>
      </c>
      <c r="C34" s="64">
        <f t="shared" si="0"/>
        <v>931</v>
      </c>
      <c r="D34" s="64"/>
      <c r="E34" s="64"/>
      <c r="F34" s="64"/>
      <c r="G34" s="64">
        <v>30</v>
      </c>
      <c r="H34" s="64"/>
      <c r="I34" s="64"/>
      <c r="J34" s="64">
        <v>29</v>
      </c>
      <c r="K34" s="64">
        <v>872</v>
      </c>
    </row>
    <row r="35" spans="1:11" s="27" customFormat="1" ht="51.75" thickBot="1" x14ac:dyDescent="0.3">
      <c r="A35" s="24" t="s">
        <v>36</v>
      </c>
      <c r="B35" s="25">
        <v>111</v>
      </c>
      <c r="C35" s="26">
        <f t="shared" si="0"/>
        <v>13</v>
      </c>
      <c r="D35" s="26"/>
      <c r="E35" s="26"/>
      <c r="F35" s="26"/>
      <c r="G35" s="26">
        <v>13</v>
      </c>
      <c r="H35" s="26"/>
      <c r="I35" s="26"/>
      <c r="J35" s="26" t="s">
        <v>226</v>
      </c>
      <c r="K35" s="26" t="s">
        <v>226</v>
      </c>
    </row>
    <row r="36" spans="1:11" s="69" customFormat="1" ht="64.5" thickBot="1" x14ac:dyDescent="0.3">
      <c r="A36" s="66" t="s">
        <v>176</v>
      </c>
      <c r="B36" s="67" t="s">
        <v>177</v>
      </c>
      <c r="C36" s="68">
        <f t="shared" si="0"/>
        <v>11</v>
      </c>
      <c r="D36" s="68"/>
      <c r="E36" s="68"/>
      <c r="F36" s="68"/>
      <c r="G36" s="68">
        <v>11</v>
      </c>
      <c r="H36" s="68"/>
      <c r="I36" s="68"/>
      <c r="J36" s="68"/>
      <c r="K36" s="68"/>
    </row>
    <row r="37" spans="1:11" s="69" customFormat="1" ht="64.5" thickBot="1" x14ac:dyDescent="0.3">
      <c r="A37" s="66" t="s">
        <v>218</v>
      </c>
      <c r="B37" s="67" t="s">
        <v>178</v>
      </c>
      <c r="C37" s="68">
        <v>2</v>
      </c>
      <c r="D37" s="68"/>
      <c r="E37" s="68"/>
      <c r="F37" s="68"/>
      <c r="G37" s="68">
        <v>2</v>
      </c>
      <c r="H37" s="68"/>
      <c r="I37" s="68"/>
      <c r="J37" s="68"/>
      <c r="K37" s="68"/>
    </row>
    <row r="38" spans="1:11" ht="39" thickBot="1" x14ac:dyDescent="0.3">
      <c r="A38" s="39" t="s">
        <v>37</v>
      </c>
      <c r="B38" s="37">
        <v>112</v>
      </c>
      <c r="C38" s="104">
        <f t="shared" si="0"/>
        <v>2</v>
      </c>
      <c r="D38" s="104"/>
      <c r="E38" s="104"/>
      <c r="F38" s="104"/>
      <c r="G38" s="104">
        <v>2</v>
      </c>
      <c r="H38" s="104" t="s">
        <v>226</v>
      </c>
      <c r="I38" s="104" t="s">
        <v>226</v>
      </c>
      <c r="J38" s="104" t="s">
        <v>226</v>
      </c>
      <c r="K38" s="104" t="s">
        <v>226</v>
      </c>
    </row>
    <row r="39" spans="1:11" ht="39" thickBot="1" x14ac:dyDescent="0.3">
      <c r="A39" s="39" t="s">
        <v>38</v>
      </c>
      <c r="B39" s="37">
        <v>113</v>
      </c>
      <c r="C39" s="104">
        <f t="shared" si="0"/>
        <v>2</v>
      </c>
      <c r="D39" s="104"/>
      <c r="E39" s="104"/>
      <c r="F39" s="104"/>
      <c r="G39" s="104">
        <v>2</v>
      </c>
      <c r="H39" s="104" t="s">
        <v>226</v>
      </c>
      <c r="I39" s="104" t="s">
        <v>226</v>
      </c>
      <c r="J39" s="104" t="s">
        <v>226</v>
      </c>
      <c r="K39" s="104" t="s">
        <v>226</v>
      </c>
    </row>
    <row r="40" spans="1:11" ht="39" thickBot="1" x14ac:dyDescent="0.3">
      <c r="A40" s="39" t="s">
        <v>39</v>
      </c>
      <c r="B40" s="37">
        <v>114</v>
      </c>
      <c r="C40" s="104">
        <f>SUM(D40:K40)</f>
        <v>931</v>
      </c>
      <c r="D40" s="104"/>
      <c r="E40" s="104"/>
      <c r="F40" s="104"/>
      <c r="G40" s="104">
        <v>30</v>
      </c>
      <c r="H40" s="104"/>
      <c r="I40" s="104"/>
      <c r="J40" s="104">
        <v>29</v>
      </c>
      <c r="K40" s="104">
        <v>872</v>
      </c>
    </row>
    <row r="41" spans="1:11" ht="26.25" thickBot="1" x14ac:dyDescent="0.3">
      <c r="A41" s="43" t="s">
        <v>211</v>
      </c>
      <c r="B41" s="44">
        <v>115</v>
      </c>
      <c r="C41" s="94"/>
      <c r="D41" s="45"/>
      <c r="E41" s="45"/>
      <c r="F41" s="45"/>
      <c r="G41" s="45"/>
      <c r="H41" s="45"/>
      <c r="I41" s="45"/>
      <c r="J41" s="45"/>
      <c r="K41" s="45"/>
    </row>
    <row r="42" spans="1:11" ht="15.75" thickBot="1" x14ac:dyDescent="0.3">
      <c r="A42" s="46" t="s">
        <v>40</v>
      </c>
      <c r="B42" s="47">
        <v>116</v>
      </c>
      <c r="C42" s="94"/>
      <c r="D42" s="95"/>
      <c r="E42" s="95"/>
      <c r="F42" s="95"/>
      <c r="G42" s="95"/>
      <c r="H42" s="95"/>
      <c r="I42" s="95"/>
      <c r="J42" s="95"/>
      <c r="K42" s="95"/>
    </row>
    <row r="43" spans="1:11" ht="15.75" thickBot="1" x14ac:dyDescent="0.3">
      <c r="A43" s="48" t="s">
        <v>41</v>
      </c>
      <c r="B43" s="37">
        <v>121</v>
      </c>
      <c r="C43" s="113">
        <f>SUM(D43:K43)</f>
        <v>28</v>
      </c>
      <c r="D43" s="113"/>
      <c r="E43" s="113"/>
      <c r="F43" s="113"/>
      <c r="G43" s="113">
        <v>6</v>
      </c>
      <c r="H43" s="113"/>
      <c r="I43" s="113"/>
      <c r="J43" s="113">
        <v>22</v>
      </c>
      <c r="K43" s="94"/>
    </row>
    <row r="44" spans="1:11" ht="15.75" thickBot="1" x14ac:dyDescent="0.3">
      <c r="A44" s="48" t="s">
        <v>42</v>
      </c>
      <c r="B44" s="37">
        <v>122</v>
      </c>
      <c r="C44" s="113">
        <f t="shared" ref="C44:C45" si="2">SUM(D44:K44)</f>
        <v>17</v>
      </c>
      <c r="D44" s="40"/>
      <c r="E44" s="40"/>
      <c r="F44" s="40"/>
      <c r="G44" s="40">
        <v>2</v>
      </c>
      <c r="H44" s="40"/>
      <c r="I44" s="40"/>
      <c r="J44" s="40">
        <v>15</v>
      </c>
      <c r="K44" s="40"/>
    </row>
    <row r="45" spans="1:11" ht="26.25" thickBot="1" x14ac:dyDescent="0.3">
      <c r="A45" s="48" t="s">
        <v>210</v>
      </c>
      <c r="B45" s="49">
        <v>123</v>
      </c>
      <c r="C45" s="113">
        <f t="shared" si="2"/>
        <v>16</v>
      </c>
      <c r="D45" s="50"/>
      <c r="E45" s="50"/>
      <c r="F45" s="50"/>
      <c r="G45" s="113">
        <v>1</v>
      </c>
      <c r="H45" s="50"/>
      <c r="I45" s="50"/>
      <c r="J45" s="113">
        <v>15</v>
      </c>
      <c r="K45" s="50"/>
    </row>
    <row r="46" spans="1:11" ht="26.25" thickBot="1" x14ac:dyDescent="0.3">
      <c r="A46" s="48" t="s">
        <v>45</v>
      </c>
      <c r="B46" s="37">
        <v>124</v>
      </c>
      <c r="C46" s="83">
        <f>G46</f>
        <v>1</v>
      </c>
      <c r="D46" s="40"/>
      <c r="E46" s="40"/>
      <c r="F46" s="40"/>
      <c r="G46" s="40">
        <v>1</v>
      </c>
      <c r="H46" s="40"/>
      <c r="I46" s="40"/>
      <c r="J46" s="40"/>
      <c r="K46" s="40"/>
    </row>
    <row r="47" spans="1:11" ht="39" thickBot="1" x14ac:dyDescent="0.3">
      <c r="A47" s="48" t="s">
        <v>46</v>
      </c>
      <c r="B47" s="37">
        <v>125</v>
      </c>
      <c r="C47" s="83"/>
      <c r="D47" s="40"/>
      <c r="E47" s="40"/>
      <c r="F47" s="40"/>
      <c r="G47" s="40"/>
      <c r="H47" s="40"/>
      <c r="I47" s="40"/>
      <c r="J47" s="40"/>
      <c r="K47" s="40"/>
    </row>
    <row r="48" spans="1:11" ht="15.75" thickBot="1" x14ac:dyDescent="0.3">
      <c r="A48" s="39" t="s">
        <v>47</v>
      </c>
      <c r="B48" s="37">
        <v>126</v>
      </c>
      <c r="C48" s="83"/>
      <c r="D48" s="40"/>
      <c r="E48" s="40"/>
      <c r="F48" s="40"/>
      <c r="G48" s="40"/>
      <c r="H48" s="40"/>
      <c r="I48" s="40"/>
      <c r="J48" s="40"/>
      <c r="K48" s="40"/>
    </row>
    <row r="49" spans="1:11" ht="39" thickBot="1" x14ac:dyDescent="0.3">
      <c r="A49" s="39" t="s">
        <v>48</v>
      </c>
      <c r="B49" s="37">
        <v>127</v>
      </c>
      <c r="C49" s="83"/>
      <c r="D49" s="40"/>
      <c r="E49" s="40"/>
      <c r="F49" s="40"/>
      <c r="G49" s="40"/>
      <c r="H49" s="40"/>
      <c r="I49" s="40"/>
      <c r="J49" s="40" t="s">
        <v>226</v>
      </c>
      <c r="K49" s="40" t="s">
        <v>226</v>
      </c>
    </row>
    <row r="50" spans="1:11" ht="15.75" thickBot="1" x14ac:dyDescent="0.3">
      <c r="A50" s="164" t="s">
        <v>49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6"/>
    </row>
    <row r="51" spans="1:11" s="65" customFormat="1" ht="15.75" thickBot="1" x14ac:dyDescent="0.3">
      <c r="A51" s="62" t="s">
        <v>50</v>
      </c>
      <c r="B51" s="63">
        <v>201</v>
      </c>
      <c r="C51" s="64">
        <f>SUM(D51:K51)</f>
        <v>164</v>
      </c>
      <c r="D51" s="64"/>
      <c r="E51" s="64"/>
      <c r="F51" s="64"/>
      <c r="G51" s="64">
        <v>164</v>
      </c>
      <c r="H51" s="64"/>
      <c r="I51" s="64"/>
      <c r="J51" s="64"/>
      <c r="K51" s="64"/>
    </row>
    <row r="52" spans="1:11" ht="51.75" thickBot="1" x14ac:dyDescent="0.3">
      <c r="A52" s="51" t="s">
        <v>51</v>
      </c>
      <c r="B52" s="37">
        <v>202</v>
      </c>
      <c r="C52" s="94"/>
      <c r="D52" s="94" t="s">
        <v>226</v>
      </c>
      <c r="E52" s="94" t="s">
        <v>226</v>
      </c>
      <c r="F52" s="94" t="s">
        <v>226</v>
      </c>
      <c r="G52" s="94" t="s">
        <v>226</v>
      </c>
      <c r="H52" s="40" t="s">
        <v>226</v>
      </c>
      <c r="I52" s="40" t="s">
        <v>226</v>
      </c>
      <c r="J52" s="40" t="s">
        <v>226</v>
      </c>
      <c r="K52" s="40" t="s">
        <v>226</v>
      </c>
    </row>
    <row r="53" spans="1:11" ht="51.75" thickBot="1" x14ac:dyDescent="0.3">
      <c r="A53" s="51" t="s">
        <v>52</v>
      </c>
      <c r="B53" s="37">
        <v>203</v>
      </c>
      <c r="C53" s="104">
        <f>SUM(D53:I53)</f>
        <v>22</v>
      </c>
      <c r="D53" s="104"/>
      <c r="E53" s="104"/>
      <c r="F53" s="104"/>
      <c r="G53" s="104">
        <v>22</v>
      </c>
      <c r="H53" s="40"/>
      <c r="I53" s="40"/>
      <c r="J53" s="40" t="s">
        <v>226</v>
      </c>
      <c r="K53" s="40" t="s">
        <v>226</v>
      </c>
    </row>
    <row r="54" spans="1:11" ht="26.25" thickBot="1" x14ac:dyDescent="0.3">
      <c r="A54" s="51" t="s">
        <v>53</v>
      </c>
      <c r="B54" s="37">
        <v>204</v>
      </c>
      <c r="C54" s="104">
        <f>SUM(D54:G54)</f>
        <v>10</v>
      </c>
      <c r="D54" s="104"/>
      <c r="E54" s="104"/>
      <c r="F54" s="104"/>
      <c r="G54" s="104">
        <v>10</v>
      </c>
      <c r="H54" s="40" t="s">
        <v>226</v>
      </c>
      <c r="I54" s="40" t="s">
        <v>226</v>
      </c>
      <c r="J54" s="40" t="s">
        <v>226</v>
      </c>
      <c r="K54" s="40" t="s">
        <v>226</v>
      </c>
    </row>
    <row r="55" spans="1:11" ht="39" thickBot="1" x14ac:dyDescent="0.3">
      <c r="A55" s="51" t="s">
        <v>54</v>
      </c>
      <c r="B55" s="37">
        <v>205</v>
      </c>
      <c r="C55" s="104">
        <f>SUM(D55:G55)</f>
        <v>4</v>
      </c>
      <c r="D55" s="104"/>
      <c r="E55" s="104"/>
      <c r="F55" s="104"/>
      <c r="G55" s="104">
        <v>4</v>
      </c>
      <c r="H55" s="40" t="s">
        <v>226</v>
      </c>
      <c r="I55" s="40" t="s">
        <v>226</v>
      </c>
      <c r="J55" s="40" t="s">
        <v>226</v>
      </c>
      <c r="K55" s="40" t="s">
        <v>226</v>
      </c>
    </row>
    <row r="56" spans="1:11" ht="26.25" thickBot="1" x14ac:dyDescent="0.3">
      <c r="A56" s="51" t="s">
        <v>55</v>
      </c>
      <c r="B56" s="37">
        <v>206</v>
      </c>
      <c r="C56" s="104">
        <f>SUM(D56:I56)</f>
        <v>164</v>
      </c>
      <c r="D56" s="104"/>
      <c r="E56" s="104"/>
      <c r="F56" s="104"/>
      <c r="G56" s="104">
        <v>164</v>
      </c>
      <c r="H56" s="40"/>
      <c r="I56" s="40"/>
      <c r="J56" s="40" t="s">
        <v>226</v>
      </c>
      <c r="K56" s="40" t="s">
        <v>226</v>
      </c>
    </row>
    <row r="57" spans="1:11" ht="26.25" thickBot="1" x14ac:dyDescent="0.3">
      <c r="A57" s="46" t="s">
        <v>212</v>
      </c>
      <c r="B57" s="49">
        <v>207</v>
      </c>
      <c r="C57" s="52"/>
      <c r="D57" s="52"/>
      <c r="E57" s="52"/>
      <c r="F57" s="52"/>
      <c r="G57" s="52"/>
      <c r="H57" s="52"/>
      <c r="I57" s="52"/>
      <c r="J57" s="52" t="s">
        <v>226</v>
      </c>
      <c r="K57" s="52" t="s">
        <v>226</v>
      </c>
    </row>
    <row r="58" spans="1:11" ht="15.75" thickBot="1" x14ac:dyDescent="0.3">
      <c r="A58" s="39" t="s">
        <v>56</v>
      </c>
      <c r="B58" s="37">
        <v>208</v>
      </c>
      <c r="C58" s="94"/>
      <c r="D58" s="94"/>
      <c r="E58" s="94"/>
      <c r="F58" s="94"/>
      <c r="G58" s="94"/>
      <c r="H58" s="40"/>
      <c r="I58" s="40"/>
      <c r="J58" s="40" t="s">
        <v>226</v>
      </c>
      <c r="K58" s="40" t="s">
        <v>226</v>
      </c>
    </row>
    <row r="59" spans="1:11" s="65" customFormat="1" ht="39" thickBot="1" x14ac:dyDescent="0.3">
      <c r="A59" s="62" t="s">
        <v>57</v>
      </c>
      <c r="B59" s="63">
        <v>209</v>
      </c>
      <c r="C59" s="64">
        <f>SUM(D59:I59)</f>
        <v>10</v>
      </c>
      <c r="D59" s="64"/>
      <c r="E59" s="64"/>
      <c r="F59" s="64"/>
      <c r="G59" s="64">
        <v>10</v>
      </c>
      <c r="H59" s="64"/>
      <c r="I59" s="64"/>
      <c r="J59" s="64" t="s">
        <v>226</v>
      </c>
      <c r="K59" s="64" t="s">
        <v>226</v>
      </c>
    </row>
    <row r="60" spans="1:11" s="27" customFormat="1" ht="39" thickBot="1" x14ac:dyDescent="0.3">
      <c r="A60" s="74" t="s">
        <v>213</v>
      </c>
      <c r="B60" s="75" t="s">
        <v>58</v>
      </c>
      <c r="C60" s="76"/>
      <c r="D60" s="76"/>
      <c r="E60" s="76"/>
      <c r="F60" s="76"/>
      <c r="G60" s="76"/>
      <c r="H60" s="76"/>
      <c r="I60" s="76"/>
      <c r="J60" s="76" t="s">
        <v>226</v>
      </c>
      <c r="K60" s="76" t="s">
        <v>226</v>
      </c>
    </row>
    <row r="61" spans="1:11" s="27" customFormat="1" ht="26.25" thickBot="1" x14ac:dyDescent="0.3">
      <c r="A61" s="24" t="s">
        <v>59</v>
      </c>
      <c r="B61" s="25">
        <v>211</v>
      </c>
      <c r="C61" s="26"/>
      <c r="D61" s="26"/>
      <c r="E61" s="26"/>
      <c r="F61" s="26"/>
      <c r="G61" s="26"/>
      <c r="H61" s="26"/>
      <c r="I61" s="26"/>
      <c r="J61" s="26" t="s">
        <v>226</v>
      </c>
      <c r="K61" s="26" t="s">
        <v>226</v>
      </c>
    </row>
    <row r="62" spans="1:11" s="27" customFormat="1" ht="26.25" thickBot="1" x14ac:dyDescent="0.3">
      <c r="A62" s="77" t="s">
        <v>60</v>
      </c>
      <c r="B62" s="25" t="s">
        <v>61</v>
      </c>
      <c r="C62" s="26">
        <f>SUM(D62:I62)</f>
        <v>10</v>
      </c>
      <c r="D62" s="26"/>
      <c r="E62" s="26"/>
      <c r="F62" s="26"/>
      <c r="G62" s="26">
        <v>10</v>
      </c>
      <c r="H62" s="26"/>
      <c r="I62" s="26"/>
      <c r="J62" s="26" t="s">
        <v>226</v>
      </c>
      <c r="K62" s="26" t="s">
        <v>226</v>
      </c>
    </row>
    <row r="63" spans="1:11" ht="26.25" thickBot="1" x14ac:dyDescent="0.3">
      <c r="A63" s="39" t="s">
        <v>62</v>
      </c>
      <c r="B63" s="37">
        <v>213</v>
      </c>
      <c r="C63" s="104">
        <v>20</v>
      </c>
      <c r="D63" s="104"/>
      <c r="E63" s="104"/>
      <c r="F63" s="104"/>
      <c r="G63" s="104">
        <v>20</v>
      </c>
      <c r="H63" s="40"/>
      <c r="I63" s="40"/>
      <c r="J63" s="40" t="s">
        <v>226</v>
      </c>
      <c r="K63" s="40" t="s">
        <v>226</v>
      </c>
    </row>
    <row r="64" spans="1:11" ht="26.25" thickBot="1" x14ac:dyDescent="0.3">
      <c r="A64" s="39" t="s">
        <v>63</v>
      </c>
      <c r="B64" s="37">
        <v>214</v>
      </c>
      <c r="C64" s="53"/>
      <c r="D64" s="40"/>
      <c r="E64" s="40"/>
      <c r="F64" s="40"/>
      <c r="G64" s="40"/>
      <c r="H64" s="40"/>
      <c r="I64" s="40"/>
      <c r="J64" s="40" t="s">
        <v>226</v>
      </c>
      <c r="K64" s="40" t="s">
        <v>226</v>
      </c>
    </row>
    <row r="65" spans="1:11" x14ac:dyDescent="0.25">
      <c r="A65" s="158" t="s">
        <v>64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60"/>
    </row>
    <row r="66" spans="1:11" ht="15.75" thickBot="1" x14ac:dyDescent="0.3">
      <c r="A66" s="161" t="s">
        <v>65</v>
      </c>
      <c r="B66" s="162"/>
      <c r="C66" s="162"/>
      <c r="D66" s="162"/>
      <c r="E66" s="162"/>
      <c r="F66" s="162"/>
      <c r="G66" s="162"/>
      <c r="H66" s="162"/>
      <c r="I66" s="162"/>
      <c r="J66" s="162"/>
      <c r="K66" s="163"/>
    </row>
    <row r="67" spans="1:11" s="65" customFormat="1" ht="26.25" thickBot="1" x14ac:dyDescent="0.3">
      <c r="A67" s="62" t="s">
        <v>66</v>
      </c>
      <c r="B67" s="63">
        <v>301</v>
      </c>
      <c r="C67" s="102">
        <f>SUM(D67:K67)</f>
        <v>68383.444319999995</v>
      </c>
      <c r="D67" s="64"/>
      <c r="E67" s="64"/>
      <c r="F67" s="64"/>
      <c r="G67" s="102">
        <v>37221.651039999997</v>
      </c>
      <c r="H67" s="64"/>
      <c r="I67" s="64"/>
      <c r="J67" s="64">
        <v>8862.74</v>
      </c>
      <c r="K67" s="102">
        <v>22299.05328</v>
      </c>
    </row>
    <row r="68" spans="1:11" ht="51.75" thickBot="1" x14ac:dyDescent="0.3">
      <c r="A68" s="39" t="s">
        <v>67</v>
      </c>
      <c r="B68" s="37">
        <v>302</v>
      </c>
      <c r="C68" s="40"/>
      <c r="D68" s="40" t="s">
        <v>226</v>
      </c>
      <c r="E68" s="40" t="s">
        <v>226</v>
      </c>
      <c r="F68" s="40" t="s">
        <v>226</v>
      </c>
      <c r="G68" s="40" t="s">
        <v>226</v>
      </c>
      <c r="H68" s="40" t="s">
        <v>226</v>
      </c>
      <c r="I68" s="40" t="s">
        <v>226</v>
      </c>
      <c r="J68" s="40" t="s">
        <v>226</v>
      </c>
      <c r="K68" s="40" t="s">
        <v>226</v>
      </c>
    </row>
    <row r="69" spans="1:11" s="65" customFormat="1" ht="51.75" thickBot="1" x14ac:dyDescent="0.3">
      <c r="A69" s="62" t="s">
        <v>68</v>
      </c>
      <c r="B69" s="63">
        <v>303</v>
      </c>
      <c r="C69" s="102">
        <f t="shared" ref="C69:C74" si="3">G69</f>
        <v>14247.38939</v>
      </c>
      <c r="D69" s="64"/>
      <c r="E69" s="64"/>
      <c r="F69" s="64"/>
      <c r="G69" s="102">
        <v>14247.38939</v>
      </c>
      <c r="H69" s="64"/>
      <c r="I69" s="64"/>
      <c r="J69" s="64" t="s">
        <v>226</v>
      </c>
      <c r="K69" s="64" t="s">
        <v>226</v>
      </c>
    </row>
    <row r="70" spans="1:11" s="27" customFormat="1" ht="51.75" thickBot="1" x14ac:dyDescent="0.3">
      <c r="A70" s="24" t="s">
        <v>179</v>
      </c>
      <c r="B70" s="25" t="s">
        <v>180</v>
      </c>
      <c r="C70" s="85">
        <f t="shared" si="3"/>
        <v>9555.3641499999994</v>
      </c>
      <c r="D70" s="26"/>
      <c r="E70" s="26"/>
      <c r="F70" s="26"/>
      <c r="G70" s="85">
        <v>9555.3641499999994</v>
      </c>
      <c r="H70" s="26"/>
      <c r="I70" s="26"/>
      <c r="J70" s="26"/>
      <c r="K70" s="26"/>
    </row>
    <row r="71" spans="1:11" s="27" customFormat="1" ht="64.5" thickBot="1" x14ac:dyDescent="0.3">
      <c r="A71" s="24" t="s">
        <v>182</v>
      </c>
      <c r="B71" s="25" t="s">
        <v>181</v>
      </c>
      <c r="C71" s="85">
        <f t="shared" si="3"/>
        <v>859.42944</v>
      </c>
      <c r="D71" s="26"/>
      <c r="E71" s="26"/>
      <c r="F71" s="26"/>
      <c r="G71" s="85">
        <v>859.42944</v>
      </c>
      <c r="H71" s="26"/>
      <c r="I71" s="26"/>
      <c r="J71" s="26"/>
      <c r="K71" s="26"/>
    </row>
    <row r="72" spans="1:11" s="27" customFormat="1" ht="64.5" thickBot="1" x14ac:dyDescent="0.3">
      <c r="A72" s="24" t="s">
        <v>69</v>
      </c>
      <c r="B72" s="25">
        <v>304</v>
      </c>
      <c r="C72" s="85">
        <f t="shared" si="3"/>
        <v>3832.5958000000001</v>
      </c>
      <c r="D72" s="85"/>
      <c r="E72" s="85"/>
      <c r="F72" s="85"/>
      <c r="G72" s="85">
        <v>3832.5958000000001</v>
      </c>
      <c r="H72" s="26"/>
      <c r="I72" s="26"/>
      <c r="J72" s="26" t="s">
        <v>226</v>
      </c>
      <c r="K72" s="26" t="s">
        <v>226</v>
      </c>
    </row>
    <row r="73" spans="1:11" s="69" customFormat="1" ht="64.5" thickBot="1" x14ac:dyDescent="0.3">
      <c r="A73" s="66" t="s">
        <v>184</v>
      </c>
      <c r="B73" s="67" t="s">
        <v>183</v>
      </c>
      <c r="C73" s="84">
        <f t="shared" si="3"/>
        <v>477.2878</v>
      </c>
      <c r="D73" s="68"/>
      <c r="E73" s="68"/>
      <c r="F73" s="68"/>
      <c r="G73" s="84">
        <v>477.2878</v>
      </c>
      <c r="H73" s="68"/>
      <c r="I73" s="68"/>
      <c r="J73" s="68"/>
      <c r="K73" s="68"/>
    </row>
    <row r="74" spans="1:11" s="69" customFormat="1" ht="90" thickBot="1" x14ac:dyDescent="0.3">
      <c r="A74" s="66" t="s">
        <v>185</v>
      </c>
      <c r="B74" s="67">
        <v>305</v>
      </c>
      <c r="C74" s="84">
        <f t="shared" si="3"/>
        <v>2980.308</v>
      </c>
      <c r="D74" s="68"/>
      <c r="E74" s="68"/>
      <c r="F74" s="68"/>
      <c r="G74" s="84">
        <v>2980.308</v>
      </c>
      <c r="H74" s="68"/>
      <c r="I74" s="68"/>
      <c r="J74" s="68"/>
      <c r="K74" s="68"/>
    </row>
    <row r="75" spans="1:11" s="69" customFormat="1" ht="51.75" thickBot="1" x14ac:dyDescent="0.3">
      <c r="A75" s="66" t="s">
        <v>70</v>
      </c>
      <c r="B75" s="67">
        <v>306</v>
      </c>
      <c r="C75" s="84">
        <f>SUM(D75:I75)</f>
        <v>375</v>
      </c>
      <c r="D75" s="84"/>
      <c r="E75" s="84"/>
      <c r="F75" s="84"/>
      <c r="G75" s="84">
        <v>375</v>
      </c>
      <c r="H75" s="68"/>
      <c r="I75" s="68"/>
      <c r="J75" s="68" t="s">
        <v>226</v>
      </c>
      <c r="K75" s="68" t="s">
        <v>226</v>
      </c>
    </row>
    <row r="76" spans="1:11" ht="39" thickBot="1" x14ac:dyDescent="0.3">
      <c r="A76" s="39" t="s">
        <v>71</v>
      </c>
      <c r="B76" s="37">
        <v>307</v>
      </c>
      <c r="C76" s="103">
        <f>SUM(D76:G76)</f>
        <v>985</v>
      </c>
      <c r="D76" s="104"/>
      <c r="E76" s="104"/>
      <c r="F76" s="104"/>
      <c r="G76" s="103">
        <v>985</v>
      </c>
      <c r="H76" s="104" t="s">
        <v>226</v>
      </c>
      <c r="I76" s="104" t="s">
        <v>226</v>
      </c>
      <c r="J76" s="104" t="s">
        <v>226</v>
      </c>
      <c r="K76" s="104" t="s">
        <v>226</v>
      </c>
    </row>
    <row r="77" spans="1:11" ht="39" thickBot="1" x14ac:dyDescent="0.3">
      <c r="A77" s="39" t="s">
        <v>72</v>
      </c>
      <c r="B77" s="37">
        <v>308</v>
      </c>
      <c r="C77" s="103">
        <f>SUM(D77:G77)</f>
        <v>370</v>
      </c>
      <c r="D77" s="104"/>
      <c r="E77" s="104"/>
      <c r="F77" s="104"/>
      <c r="G77" s="103">
        <v>370</v>
      </c>
      <c r="H77" s="104" t="s">
        <v>226</v>
      </c>
      <c r="I77" s="104" t="s">
        <v>226</v>
      </c>
      <c r="J77" s="104" t="s">
        <v>226</v>
      </c>
      <c r="K77" s="104" t="s">
        <v>226</v>
      </c>
    </row>
    <row r="78" spans="1:11" ht="26.25" thickBot="1" x14ac:dyDescent="0.3">
      <c r="A78" s="39" t="s">
        <v>186</v>
      </c>
      <c r="B78" s="37" t="s">
        <v>188</v>
      </c>
      <c r="C78" s="103">
        <f>SUM(D78:K78)</f>
        <v>68383.441619999998</v>
      </c>
      <c r="D78" s="104"/>
      <c r="E78" s="104"/>
      <c r="F78" s="104"/>
      <c r="G78" s="103">
        <v>37221.651039999997</v>
      </c>
      <c r="H78" s="104"/>
      <c r="I78" s="104"/>
      <c r="J78" s="103">
        <v>8862.7373000000007</v>
      </c>
      <c r="K78" s="103">
        <v>22299.05328</v>
      </c>
    </row>
    <row r="79" spans="1:11" ht="26.25" thickBot="1" x14ac:dyDescent="0.3">
      <c r="A79" s="39" t="s">
        <v>187</v>
      </c>
      <c r="B79" s="37" t="s">
        <v>189</v>
      </c>
      <c r="C79" s="103">
        <f>G79</f>
        <v>485.36500000000001</v>
      </c>
      <c r="D79" s="104"/>
      <c r="E79" s="104"/>
      <c r="F79" s="104"/>
      <c r="G79" s="103">
        <v>485.36500000000001</v>
      </c>
      <c r="H79" s="104"/>
      <c r="I79" s="104"/>
      <c r="J79" s="104"/>
      <c r="K79" s="104"/>
    </row>
    <row r="80" spans="1:11" s="65" customFormat="1" ht="26.25" thickBot="1" x14ac:dyDescent="0.3">
      <c r="A80" s="62" t="s">
        <v>73</v>
      </c>
      <c r="B80" s="63">
        <v>309</v>
      </c>
      <c r="C80" s="102">
        <f>SUM(D80:K80)</f>
        <v>61205.911639999998</v>
      </c>
      <c r="D80" s="64"/>
      <c r="E80" s="64"/>
      <c r="F80" s="64"/>
      <c r="G80" s="102">
        <v>30044.121060000001</v>
      </c>
      <c r="H80" s="64"/>
      <c r="I80" s="64"/>
      <c r="J80" s="102">
        <v>8862.7373000000007</v>
      </c>
      <c r="K80" s="102">
        <v>22299.05328</v>
      </c>
    </row>
    <row r="81" spans="1:11" s="27" customFormat="1" ht="51.75" thickBot="1" x14ac:dyDescent="0.3">
      <c r="A81" s="24" t="s">
        <v>74</v>
      </c>
      <c r="B81" s="25">
        <v>310</v>
      </c>
      <c r="C81" s="85">
        <f>G81</f>
        <v>10414.793589999999</v>
      </c>
      <c r="D81" s="26"/>
      <c r="E81" s="26"/>
      <c r="F81" s="26"/>
      <c r="G81" s="85">
        <v>10414.793589999999</v>
      </c>
      <c r="H81" s="26"/>
      <c r="I81" s="26"/>
      <c r="J81" s="26" t="s">
        <v>226</v>
      </c>
      <c r="K81" s="26" t="s">
        <v>226</v>
      </c>
    </row>
    <row r="82" spans="1:11" s="69" customFormat="1" ht="64.5" thickBot="1" x14ac:dyDescent="0.3">
      <c r="A82" s="66" t="s">
        <v>190</v>
      </c>
      <c r="B82" s="67" t="s">
        <v>192</v>
      </c>
      <c r="C82" s="84">
        <f>G82</f>
        <v>9555.3641499999994</v>
      </c>
      <c r="D82" s="68"/>
      <c r="E82" s="68"/>
      <c r="F82" s="68"/>
      <c r="G82" s="84">
        <v>9555.3641499999994</v>
      </c>
      <c r="H82" s="68"/>
      <c r="I82" s="68"/>
      <c r="J82" s="68"/>
      <c r="K82" s="68"/>
    </row>
    <row r="83" spans="1:11" s="69" customFormat="1" ht="64.5" thickBot="1" x14ac:dyDescent="0.3">
      <c r="A83" s="66" t="s">
        <v>191</v>
      </c>
      <c r="B83" s="67" t="s">
        <v>193</v>
      </c>
      <c r="C83" s="84">
        <f>G83</f>
        <v>859.42944</v>
      </c>
      <c r="D83" s="68"/>
      <c r="E83" s="68"/>
      <c r="F83" s="68"/>
      <c r="G83" s="84">
        <v>859.42944</v>
      </c>
      <c r="H83" s="68"/>
      <c r="I83" s="68"/>
      <c r="J83" s="68"/>
      <c r="K83" s="68"/>
    </row>
    <row r="84" spans="1:11" ht="39" thickBot="1" x14ac:dyDescent="0.3">
      <c r="A84" s="39" t="s">
        <v>75</v>
      </c>
      <c r="B84" s="37">
        <v>311</v>
      </c>
      <c r="C84" s="110">
        <v>370</v>
      </c>
      <c r="D84" s="111"/>
      <c r="E84" s="111"/>
      <c r="F84" s="111"/>
      <c r="G84" s="110">
        <v>370</v>
      </c>
      <c r="H84" s="111" t="s">
        <v>226</v>
      </c>
      <c r="I84" s="111" t="s">
        <v>226</v>
      </c>
      <c r="J84" s="111" t="s">
        <v>226</v>
      </c>
      <c r="K84" s="111" t="s">
        <v>226</v>
      </c>
    </row>
    <row r="85" spans="1:11" ht="39" thickBot="1" x14ac:dyDescent="0.3">
      <c r="A85" s="39" t="s">
        <v>76</v>
      </c>
      <c r="B85" s="37">
        <v>312</v>
      </c>
      <c r="C85" s="110">
        <v>370</v>
      </c>
      <c r="D85" s="111"/>
      <c r="E85" s="111"/>
      <c r="F85" s="111"/>
      <c r="G85" s="110">
        <v>370</v>
      </c>
      <c r="H85" s="111" t="s">
        <v>226</v>
      </c>
      <c r="I85" s="111" t="s">
        <v>226</v>
      </c>
      <c r="J85" s="111" t="s">
        <v>226</v>
      </c>
      <c r="K85" s="111" t="s">
        <v>226</v>
      </c>
    </row>
    <row r="86" spans="1:11" ht="39" thickBot="1" x14ac:dyDescent="0.3">
      <c r="A86" s="39" t="s">
        <v>77</v>
      </c>
      <c r="B86" s="37">
        <v>313</v>
      </c>
      <c r="C86" s="112">
        <f>SUM(D86:K86)</f>
        <v>61205.914340000003</v>
      </c>
      <c r="D86" s="111"/>
      <c r="E86" s="111"/>
      <c r="F86" s="111"/>
      <c r="G86" s="112">
        <v>30044.121060000001</v>
      </c>
      <c r="H86" s="111"/>
      <c r="I86" s="111"/>
      <c r="J86" s="111">
        <v>8862.74</v>
      </c>
      <c r="K86" s="112">
        <v>22299.05328</v>
      </c>
    </row>
    <row r="87" spans="1:11" ht="26.25" thickBot="1" x14ac:dyDescent="0.3">
      <c r="A87" s="54" t="s">
        <v>211</v>
      </c>
      <c r="B87" s="49">
        <v>314</v>
      </c>
      <c r="C87" s="94"/>
      <c r="D87" s="52"/>
      <c r="E87" s="52"/>
      <c r="F87" s="52"/>
      <c r="G87" s="52"/>
      <c r="H87" s="52"/>
      <c r="I87" s="52"/>
      <c r="J87" s="52"/>
      <c r="K87" s="52"/>
    </row>
    <row r="88" spans="1:11" ht="15.75" thickBot="1" x14ac:dyDescent="0.3">
      <c r="A88" s="39" t="s">
        <v>78</v>
      </c>
      <c r="B88" s="37">
        <v>315</v>
      </c>
      <c r="C88" s="94"/>
      <c r="D88" s="94"/>
      <c r="E88" s="94"/>
      <c r="F88" s="94"/>
      <c r="G88" s="94"/>
      <c r="H88" s="94"/>
      <c r="I88" s="94"/>
      <c r="J88" s="94"/>
      <c r="K88" s="94"/>
    </row>
    <row r="89" spans="1:11" ht="26.25" thickBot="1" x14ac:dyDescent="0.3">
      <c r="A89" s="39" t="s">
        <v>79</v>
      </c>
      <c r="B89" s="37">
        <v>321</v>
      </c>
      <c r="C89" s="112">
        <v>149.94999999999999</v>
      </c>
      <c r="D89" s="94"/>
      <c r="E89" s="94"/>
      <c r="F89" s="94"/>
      <c r="G89" s="115">
        <v>-193.62200000000001</v>
      </c>
      <c r="H89" s="94"/>
      <c r="I89" s="94"/>
      <c r="J89" s="115">
        <v>343.57506999999998</v>
      </c>
      <c r="K89" s="94"/>
    </row>
    <row r="90" spans="1:11" ht="26.25" thickBot="1" x14ac:dyDescent="0.3">
      <c r="A90" s="39" t="s">
        <v>80</v>
      </c>
      <c r="B90" s="37">
        <v>322</v>
      </c>
      <c r="C90" s="40">
        <v>-1878.36</v>
      </c>
      <c r="D90" s="40"/>
      <c r="E90" s="40"/>
      <c r="F90" s="40"/>
      <c r="G90" s="123">
        <v>-1166.30413</v>
      </c>
      <c r="H90" s="123"/>
      <c r="I90" s="123"/>
      <c r="J90" s="123">
        <v>-712.05425000000002</v>
      </c>
      <c r="K90" s="40"/>
    </row>
    <row r="91" spans="1:11" ht="26.25" thickBot="1" x14ac:dyDescent="0.3">
      <c r="A91" s="54" t="s">
        <v>210</v>
      </c>
      <c r="B91" s="49">
        <v>323</v>
      </c>
      <c r="C91" s="123">
        <f>G91+J91</f>
        <v>-767.24838</v>
      </c>
      <c r="D91" s="52"/>
      <c r="E91" s="52"/>
      <c r="F91" s="52"/>
      <c r="G91" s="123">
        <v>-55.194130000000001</v>
      </c>
      <c r="H91" s="123"/>
      <c r="I91" s="123"/>
      <c r="J91" s="123">
        <f>J90</f>
        <v>-712.05425000000002</v>
      </c>
      <c r="K91" s="52"/>
    </row>
    <row r="92" spans="1:11" ht="26.25" thickBot="1" x14ac:dyDescent="0.3">
      <c r="A92" s="51" t="s">
        <v>45</v>
      </c>
      <c r="B92" s="37">
        <v>324</v>
      </c>
      <c r="C92" s="40">
        <f>G92</f>
        <v>-1111.1099999999999</v>
      </c>
      <c r="D92" s="40"/>
      <c r="E92" s="40"/>
      <c r="F92" s="40"/>
      <c r="G92" s="40">
        <v>-1111.1099999999999</v>
      </c>
      <c r="H92" s="40"/>
      <c r="I92" s="40"/>
      <c r="J92" s="40"/>
      <c r="K92" s="40"/>
    </row>
    <row r="93" spans="1:11" ht="39" thickBot="1" x14ac:dyDescent="0.3">
      <c r="A93" s="51" t="s">
        <v>46</v>
      </c>
      <c r="B93" s="37">
        <v>325</v>
      </c>
      <c r="C93" s="40"/>
      <c r="D93" s="40"/>
      <c r="E93" s="40"/>
      <c r="F93" s="40"/>
      <c r="G93" s="40"/>
      <c r="H93" s="40"/>
      <c r="I93" s="40"/>
      <c r="J93" s="40"/>
      <c r="K93" s="40"/>
    </row>
    <row r="94" spans="1:11" ht="15.75" thickBot="1" x14ac:dyDescent="0.3">
      <c r="A94" s="39" t="s">
        <v>47</v>
      </c>
      <c r="B94" s="37">
        <v>326</v>
      </c>
      <c r="C94" s="40"/>
      <c r="D94" s="40"/>
      <c r="E94" s="40"/>
      <c r="F94" s="40"/>
      <c r="G94" s="40"/>
      <c r="H94" s="40"/>
      <c r="I94" s="40"/>
      <c r="J94" s="40"/>
      <c r="K94" s="40"/>
    </row>
    <row r="95" spans="1:11" ht="24" customHeight="1" thickBot="1" x14ac:dyDescent="0.3">
      <c r="A95" s="164" t="s">
        <v>81</v>
      </c>
      <c r="B95" s="165"/>
      <c r="C95" s="165"/>
      <c r="D95" s="165"/>
      <c r="E95" s="165"/>
      <c r="F95" s="165"/>
      <c r="G95" s="165"/>
      <c r="H95" s="165"/>
      <c r="I95" s="165"/>
      <c r="J95" s="165"/>
      <c r="K95" s="166"/>
    </row>
    <row r="96" spans="1:11" ht="24" customHeight="1" thickBot="1" x14ac:dyDescent="0.3">
      <c r="A96" s="164" t="s">
        <v>82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6"/>
    </row>
    <row r="97" spans="1:11" s="65" customFormat="1" ht="64.5" thickBot="1" x14ac:dyDescent="0.3">
      <c r="A97" s="62" t="s">
        <v>83</v>
      </c>
      <c r="B97" s="63" t="s">
        <v>209</v>
      </c>
      <c r="C97" s="64">
        <f>SUM(D97:I97)</f>
        <v>35</v>
      </c>
      <c r="D97" s="64"/>
      <c r="E97" s="64"/>
      <c r="F97" s="64"/>
      <c r="G97" s="64">
        <v>35</v>
      </c>
      <c r="H97" s="64"/>
      <c r="I97" s="64"/>
      <c r="J97" s="63" t="s">
        <v>226</v>
      </c>
      <c r="K97" s="63" t="s">
        <v>226</v>
      </c>
    </row>
    <row r="98" spans="1:11" ht="77.25" thickBot="1" x14ac:dyDescent="0.3">
      <c r="A98" s="39" t="s">
        <v>84</v>
      </c>
      <c r="B98" s="37" t="s">
        <v>208</v>
      </c>
      <c r="C98" s="104">
        <f>G98</f>
        <v>14</v>
      </c>
      <c r="D98" s="104"/>
      <c r="E98" s="104"/>
      <c r="F98" s="104"/>
      <c r="G98" s="104">
        <v>14</v>
      </c>
      <c r="H98" s="40"/>
      <c r="I98" s="40"/>
      <c r="J98" s="37" t="s">
        <v>226</v>
      </c>
      <c r="K98" s="37" t="s">
        <v>226</v>
      </c>
    </row>
    <row r="99" spans="1:11" s="65" customFormat="1" ht="51.75" thickBot="1" x14ac:dyDescent="0.3">
      <c r="A99" s="62" t="s">
        <v>85</v>
      </c>
      <c r="B99" s="63" t="s">
        <v>206</v>
      </c>
      <c r="C99" s="64">
        <f>SUM(D99:I99)</f>
        <v>29</v>
      </c>
      <c r="D99" s="64"/>
      <c r="E99" s="64"/>
      <c r="F99" s="64"/>
      <c r="G99" s="64">
        <v>29</v>
      </c>
      <c r="H99" s="64"/>
      <c r="I99" s="64"/>
      <c r="J99" s="63" t="s">
        <v>226</v>
      </c>
      <c r="K99" s="63" t="s">
        <v>226</v>
      </c>
    </row>
    <row r="100" spans="1:11" ht="90" thickBot="1" x14ac:dyDescent="0.3">
      <c r="A100" s="39" t="s">
        <v>86</v>
      </c>
      <c r="B100" s="105" t="s">
        <v>207</v>
      </c>
      <c r="C100" s="104">
        <v>12</v>
      </c>
      <c r="D100" s="104"/>
      <c r="E100" s="104"/>
      <c r="F100" s="104"/>
      <c r="G100" s="104">
        <v>12</v>
      </c>
      <c r="H100" s="104"/>
      <c r="I100" s="104"/>
      <c r="J100" s="105" t="s">
        <v>226</v>
      </c>
      <c r="K100" s="105" t="s">
        <v>226</v>
      </c>
    </row>
    <row r="101" spans="1:11" ht="21.6" customHeight="1" thickBot="1" x14ac:dyDescent="0.3">
      <c r="A101" s="164" t="s">
        <v>87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6"/>
    </row>
    <row r="102" spans="1:11" ht="77.25" thickBot="1" x14ac:dyDescent="0.3">
      <c r="A102" s="39" t="s">
        <v>88</v>
      </c>
      <c r="B102" s="105" t="s">
        <v>205</v>
      </c>
      <c r="C102" s="104">
        <f>SUM(D102:I102)</f>
        <v>148</v>
      </c>
      <c r="D102" s="104"/>
      <c r="E102" s="104"/>
      <c r="F102" s="104"/>
      <c r="G102" s="104">
        <v>148</v>
      </c>
      <c r="H102" s="104"/>
      <c r="I102" s="104"/>
      <c r="J102" s="105" t="s">
        <v>226</v>
      </c>
      <c r="K102" s="105" t="s">
        <v>226</v>
      </c>
    </row>
    <row r="103" spans="1:11" ht="39" thickBot="1" x14ac:dyDescent="0.3">
      <c r="A103" s="39" t="s">
        <v>89</v>
      </c>
      <c r="B103" s="96" t="s">
        <v>204</v>
      </c>
      <c r="C103" s="104">
        <f>SUM(D103:I103)</f>
        <v>9</v>
      </c>
      <c r="D103" s="104"/>
      <c r="E103" s="104"/>
      <c r="F103" s="104"/>
      <c r="G103" s="104">
        <v>9</v>
      </c>
      <c r="H103" s="104"/>
      <c r="I103" s="94"/>
      <c r="J103" s="96" t="s">
        <v>226</v>
      </c>
      <c r="K103" s="96" t="s">
        <v>226</v>
      </c>
    </row>
    <row r="104" spans="1:11" ht="51.75" thickBot="1" x14ac:dyDescent="0.3">
      <c r="A104" s="39" t="s">
        <v>90</v>
      </c>
      <c r="B104" s="37" t="s">
        <v>203</v>
      </c>
      <c r="C104" s="40"/>
      <c r="D104" s="40"/>
      <c r="E104" s="40"/>
      <c r="F104" s="40"/>
      <c r="G104" s="40"/>
      <c r="H104" s="40"/>
      <c r="I104" s="40"/>
      <c r="J104" s="37" t="s">
        <v>226</v>
      </c>
      <c r="K104" s="37" t="s">
        <v>226</v>
      </c>
    </row>
    <row r="105" spans="1:11" x14ac:dyDescent="0.25">
      <c r="A105" s="158" t="s">
        <v>91</v>
      </c>
      <c r="B105" s="159"/>
      <c r="C105" s="159"/>
      <c r="D105" s="159"/>
      <c r="E105" s="159"/>
      <c r="F105" s="159"/>
      <c r="G105" s="159"/>
      <c r="H105" s="159"/>
      <c r="I105" s="159"/>
      <c r="J105" s="159"/>
      <c r="K105" s="160"/>
    </row>
    <row r="106" spans="1:11" ht="15.75" thickBot="1" x14ac:dyDescent="0.3">
      <c r="A106" s="161" t="s">
        <v>92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163"/>
    </row>
    <row r="107" spans="1:11" ht="15.75" thickBot="1" x14ac:dyDescent="0.3">
      <c r="A107" s="55" t="s">
        <v>93</v>
      </c>
      <c r="B107" s="37" t="s">
        <v>202</v>
      </c>
      <c r="C107" s="103">
        <v>85206.058399999994</v>
      </c>
      <c r="D107" s="37" t="s">
        <v>226</v>
      </c>
      <c r="E107" s="37" t="s">
        <v>226</v>
      </c>
      <c r="F107" s="37" t="s">
        <v>226</v>
      </c>
      <c r="G107" s="37" t="s">
        <v>226</v>
      </c>
      <c r="H107" s="37" t="s">
        <v>226</v>
      </c>
      <c r="I107" s="37" t="s">
        <v>226</v>
      </c>
      <c r="J107" s="37" t="s">
        <v>226</v>
      </c>
      <c r="K107" s="37" t="s">
        <v>226</v>
      </c>
    </row>
    <row r="108" spans="1:11" s="65" customFormat="1" ht="60.75" thickBot="1" x14ac:dyDescent="0.3">
      <c r="A108" s="78" t="s">
        <v>94</v>
      </c>
      <c r="B108" s="63" t="s">
        <v>201</v>
      </c>
      <c r="C108" s="102">
        <f>C107-J78-K78</f>
        <v>54044.267820000001</v>
      </c>
      <c r="D108" s="63" t="s">
        <v>226</v>
      </c>
      <c r="E108" s="63" t="s">
        <v>226</v>
      </c>
      <c r="F108" s="63" t="s">
        <v>226</v>
      </c>
      <c r="G108" s="63" t="s">
        <v>226</v>
      </c>
      <c r="H108" s="63" t="s">
        <v>226</v>
      </c>
      <c r="I108" s="63" t="s">
        <v>226</v>
      </c>
      <c r="J108" s="63" t="s">
        <v>226</v>
      </c>
      <c r="K108" s="63" t="s">
        <v>226</v>
      </c>
    </row>
    <row r="109" spans="1:11" ht="51.75" thickBot="1" x14ac:dyDescent="0.3">
      <c r="A109" s="56" t="s">
        <v>95</v>
      </c>
      <c r="B109" s="37" t="s">
        <v>200</v>
      </c>
      <c r="C109" s="103">
        <f>G109</f>
        <v>36671.599929999997</v>
      </c>
      <c r="D109" s="104"/>
      <c r="E109" s="104"/>
      <c r="F109" s="104"/>
      <c r="G109" s="103">
        <v>36671.599929999997</v>
      </c>
      <c r="H109" s="40"/>
      <c r="I109" s="40"/>
      <c r="J109" s="37" t="s">
        <v>226</v>
      </c>
      <c r="K109" s="37" t="s">
        <v>226</v>
      </c>
    </row>
    <row r="110" spans="1:11" ht="64.5" thickBot="1" x14ac:dyDescent="0.3">
      <c r="A110" s="41" t="s">
        <v>96</v>
      </c>
      <c r="B110" s="37" t="s">
        <v>199</v>
      </c>
      <c r="C110" s="103">
        <f>SUM(D110:I110)</f>
        <v>13375.501389999999</v>
      </c>
      <c r="D110" s="104"/>
      <c r="E110" s="104"/>
      <c r="F110" s="104"/>
      <c r="G110" s="103">
        <v>13375.501389999999</v>
      </c>
      <c r="H110" s="40"/>
      <c r="I110" s="40"/>
      <c r="J110" s="37" t="s">
        <v>226</v>
      </c>
      <c r="K110" s="37" t="s">
        <v>226</v>
      </c>
    </row>
    <row r="111" spans="1:11" s="65" customFormat="1" ht="90" thickBot="1" x14ac:dyDescent="0.3">
      <c r="A111" s="62" t="s">
        <v>215</v>
      </c>
      <c r="B111" s="63" t="s">
        <v>198</v>
      </c>
      <c r="C111" s="102">
        <f>SUM(D111:I111)</f>
        <v>19629.32747</v>
      </c>
      <c r="D111" s="64"/>
      <c r="E111" s="64"/>
      <c r="F111" s="64"/>
      <c r="G111" s="102">
        <v>19629.32747</v>
      </c>
      <c r="H111" s="64"/>
      <c r="I111" s="64"/>
      <c r="J111" s="63" t="s">
        <v>226</v>
      </c>
      <c r="K111" s="63" t="s">
        <v>226</v>
      </c>
    </row>
    <row r="112" spans="1:11" s="73" customFormat="1" ht="26.25" thickBot="1" x14ac:dyDescent="0.3">
      <c r="A112" s="79" t="s">
        <v>214</v>
      </c>
      <c r="B112" s="80" t="s">
        <v>197</v>
      </c>
      <c r="C112" s="84">
        <f>SUM(D112:I112)</f>
        <v>19629.32747</v>
      </c>
      <c r="D112" s="81"/>
      <c r="E112" s="81"/>
      <c r="F112" s="81"/>
      <c r="G112" s="107">
        <v>19629.32747</v>
      </c>
      <c r="H112" s="81"/>
      <c r="I112" s="81"/>
      <c r="J112" s="80" t="s">
        <v>226</v>
      </c>
      <c r="K112" s="80" t="s">
        <v>226</v>
      </c>
    </row>
    <row r="113" spans="1:11" s="73" customFormat="1" ht="26.25" thickBot="1" x14ac:dyDescent="0.3">
      <c r="A113" s="82" t="s">
        <v>97</v>
      </c>
      <c r="B113" s="71" t="s">
        <v>196</v>
      </c>
      <c r="C113" s="72">
        <v>0</v>
      </c>
      <c r="D113" s="72"/>
      <c r="E113" s="72"/>
      <c r="F113" s="72"/>
      <c r="G113" s="72">
        <v>0</v>
      </c>
      <c r="H113" s="72"/>
      <c r="I113" s="72"/>
      <c r="J113" s="71" t="s">
        <v>226</v>
      </c>
      <c r="K113" s="71" t="s">
        <v>226</v>
      </c>
    </row>
    <row r="114" spans="1:11" s="65" customFormat="1" ht="90" thickBot="1" x14ac:dyDescent="0.3">
      <c r="A114" s="62" t="s">
        <v>216</v>
      </c>
      <c r="B114" s="63" t="s">
        <v>195</v>
      </c>
      <c r="C114" s="102">
        <f>G114</f>
        <v>9917.9055900000003</v>
      </c>
      <c r="D114" s="64"/>
      <c r="E114" s="64"/>
      <c r="F114" s="64"/>
      <c r="G114" s="102">
        <v>9917.9055900000003</v>
      </c>
      <c r="H114" s="64"/>
      <c r="I114" s="64"/>
      <c r="J114" s="63" t="s">
        <v>226</v>
      </c>
      <c r="K114" s="63" t="s">
        <v>226</v>
      </c>
    </row>
    <row r="115" spans="1:11" ht="77.25" thickBot="1" x14ac:dyDescent="0.3">
      <c r="A115" s="51" t="s">
        <v>98</v>
      </c>
      <c r="B115" s="57" t="s">
        <v>194</v>
      </c>
      <c r="C115" s="57"/>
      <c r="D115" s="57" t="s">
        <v>226</v>
      </c>
      <c r="E115" s="57" t="s">
        <v>226</v>
      </c>
      <c r="F115" s="57" t="s">
        <v>226</v>
      </c>
      <c r="G115" s="37"/>
      <c r="H115" s="57" t="s">
        <v>226</v>
      </c>
      <c r="I115" s="57" t="s">
        <v>226</v>
      </c>
      <c r="J115" s="57" t="s">
        <v>226</v>
      </c>
      <c r="K115" s="57" t="s">
        <v>226</v>
      </c>
    </row>
    <row r="116" spans="1:11" ht="15.75" x14ac:dyDescent="0.25">
      <c r="A116" s="58"/>
    </row>
    <row r="117" spans="1:11" ht="16.5" thickBot="1" x14ac:dyDescent="0.3">
      <c r="A117" s="155" t="s">
        <v>99</v>
      </c>
      <c r="B117" s="31"/>
      <c r="C117" s="59"/>
      <c r="D117" s="31"/>
      <c r="E117" s="59"/>
    </row>
    <row r="118" spans="1:11" ht="33.75" customHeight="1" x14ac:dyDescent="0.25">
      <c r="A118" s="155"/>
      <c r="B118" s="31"/>
      <c r="C118" s="152" t="s">
        <v>224</v>
      </c>
      <c r="D118" s="152"/>
      <c r="E118" s="153" t="s">
        <v>225</v>
      </c>
      <c r="F118" s="153"/>
    </row>
    <row r="119" spans="1:11" ht="25.5" x14ac:dyDescent="0.25">
      <c r="A119" s="31"/>
      <c r="B119" s="60"/>
      <c r="C119" s="18" t="s">
        <v>100</v>
      </c>
      <c r="D119" s="18"/>
      <c r="E119" s="154" t="s">
        <v>101</v>
      </c>
      <c r="F119" s="154"/>
    </row>
    <row r="120" spans="1:11" ht="15.75" x14ac:dyDescent="0.25">
      <c r="A120" s="31"/>
      <c r="B120" s="60"/>
      <c r="C120" s="60"/>
      <c r="D120" s="60"/>
      <c r="E120" s="60"/>
    </row>
    <row r="121" spans="1:11" ht="16.5" thickBot="1" x14ac:dyDescent="0.3">
      <c r="A121" s="31"/>
      <c r="B121" s="60"/>
      <c r="C121" s="60"/>
      <c r="D121" s="60"/>
      <c r="E121" s="61"/>
    </row>
    <row r="122" spans="1:11" ht="15.75" x14ac:dyDescent="0.25">
      <c r="A122" s="31"/>
      <c r="B122" s="60"/>
      <c r="C122" s="60"/>
      <c r="D122" s="60"/>
      <c r="E122" s="60" t="s">
        <v>102</v>
      </c>
    </row>
    <row r="123" spans="1:11" ht="15.75" x14ac:dyDescent="0.25">
      <c r="A123" s="58"/>
    </row>
    <row r="124" spans="1:11" ht="15.75" x14ac:dyDescent="0.25">
      <c r="A124" s="28" t="s">
        <v>231</v>
      </c>
    </row>
    <row r="125" spans="1:11" ht="15.75" x14ac:dyDescent="0.25">
      <c r="A125" s="28" t="s">
        <v>232</v>
      </c>
    </row>
    <row r="126" spans="1:11" ht="15.75" x14ac:dyDescent="0.25">
      <c r="A126" s="151" t="s">
        <v>277</v>
      </c>
      <c r="B126" s="151"/>
    </row>
    <row r="128" spans="1:11" ht="15.75" x14ac:dyDescent="0.25">
      <c r="A128" s="58"/>
    </row>
  </sheetData>
  <mergeCells count="31">
    <mergeCell ref="B9:J9"/>
    <mergeCell ref="A18:K18"/>
    <mergeCell ref="A19:K19"/>
    <mergeCell ref="A14:A16"/>
    <mergeCell ref="B14:B16"/>
    <mergeCell ref="D14:K14"/>
    <mergeCell ref="D15:F15"/>
    <mergeCell ref="G15:G16"/>
    <mergeCell ref="H15:H16"/>
    <mergeCell ref="I15:I16"/>
    <mergeCell ref="J15:K15"/>
    <mergeCell ref="A13:K13"/>
    <mergeCell ref="B11:K11"/>
    <mergeCell ref="A105:K105"/>
    <mergeCell ref="A106:K106"/>
    <mergeCell ref="A65:K65"/>
    <mergeCell ref="A66:K66"/>
    <mergeCell ref="A50:K50"/>
    <mergeCell ref="A96:K96"/>
    <mergeCell ref="A101:K101"/>
    <mergeCell ref="A95:K95"/>
    <mergeCell ref="A2:K2"/>
    <mergeCell ref="A3:K3"/>
    <mergeCell ref="A4:K4"/>
    <mergeCell ref="A5:K5"/>
    <mergeCell ref="A6:K6"/>
    <mergeCell ref="A126:B126"/>
    <mergeCell ref="C118:D118"/>
    <mergeCell ref="E118:F118"/>
    <mergeCell ref="E119:F119"/>
    <mergeCell ref="A117:A118"/>
  </mergeCells>
  <hyperlinks>
    <hyperlink ref="A108" r:id="rId1" display="consultantplus://offline/ref=CF0B65AD7F358AF64A7F96E48FA9F722905D1B93A50E5216B7F11D768EEDDF1330B561F0A1B2C9E9U8x2M"/>
  </hyperlinks>
  <pageMargins left="0.7" right="0.7" top="0.75" bottom="0.75" header="0.3" footer="0.3"/>
  <pageSetup paperSize="9" scale="5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BreakPreview" zoomScale="70" zoomScaleNormal="100" zoomScaleSheetLayoutView="70" workbookViewId="0">
      <selection activeCell="C9" sqref="C9:G9"/>
    </sheetView>
  </sheetViews>
  <sheetFormatPr defaultRowHeight="15" x14ac:dyDescent="0.25"/>
  <cols>
    <col min="1" max="1" width="17.28515625" style="29" customWidth="1"/>
    <col min="2" max="2" width="22" style="29" customWidth="1"/>
    <col min="3" max="3" width="12.42578125" style="29" customWidth="1"/>
    <col min="4" max="4" width="15.28515625" style="29" customWidth="1"/>
    <col min="5" max="5" width="13.85546875" style="29" customWidth="1"/>
    <col min="6" max="6" width="12.42578125" style="29" customWidth="1"/>
    <col min="7" max="7" width="14.7109375" style="29" customWidth="1"/>
    <col min="8" max="10" width="12.42578125" style="29" customWidth="1"/>
    <col min="11" max="16384" width="9.140625" style="29"/>
  </cols>
  <sheetData>
    <row r="1" spans="1:10" ht="16.5" x14ac:dyDescent="0.25">
      <c r="A1" s="131"/>
    </row>
    <row r="2" spans="1:10" ht="16.5" x14ac:dyDescent="0.25">
      <c r="A2" s="179" t="s">
        <v>103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15.75" x14ac:dyDescent="0.2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0" ht="16.5" x14ac:dyDescent="0.25">
      <c r="A4" s="180" t="s">
        <v>104</v>
      </c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6.5" x14ac:dyDescent="0.25">
      <c r="A5" s="180" t="s">
        <v>105</v>
      </c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6.5" x14ac:dyDescent="0.25">
      <c r="A6" s="180" t="s">
        <v>106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.75" x14ac:dyDescent="0.25">
      <c r="A7" s="30"/>
    </row>
    <row r="8" spans="1:10" ht="40.5" customHeight="1" x14ac:dyDescent="0.25">
      <c r="A8" s="132" t="s">
        <v>107</v>
      </c>
      <c r="B8" s="175"/>
      <c r="C8" s="32"/>
      <c r="D8" s="32"/>
      <c r="E8" s="32"/>
      <c r="F8" s="32"/>
      <c r="G8" s="32"/>
      <c r="H8" s="32"/>
      <c r="I8" s="32"/>
      <c r="J8" s="32"/>
    </row>
    <row r="9" spans="1:10" ht="129" customHeight="1" x14ac:dyDescent="0.25">
      <c r="A9" s="132" t="s">
        <v>6</v>
      </c>
      <c r="B9" s="167"/>
      <c r="C9" s="176" t="s">
        <v>235</v>
      </c>
      <c r="D9" s="176"/>
      <c r="E9" s="176"/>
      <c r="F9" s="176"/>
      <c r="G9" s="176"/>
      <c r="H9" s="133"/>
      <c r="I9" s="133"/>
      <c r="J9" s="32"/>
    </row>
    <row r="10" spans="1:10" ht="15.75" x14ac:dyDescent="0.25">
      <c r="A10" s="132"/>
      <c r="B10" s="33"/>
      <c r="J10" s="32"/>
    </row>
    <row r="11" spans="1:10" ht="18" customHeight="1" x14ac:dyDescent="0.25">
      <c r="A11" s="132" t="s">
        <v>7</v>
      </c>
      <c r="B11" s="167" t="s">
        <v>271</v>
      </c>
      <c r="C11" s="167"/>
      <c r="D11" s="167"/>
      <c r="E11" s="167"/>
      <c r="F11" s="167"/>
      <c r="G11" s="167"/>
      <c r="H11" s="167"/>
      <c r="I11" s="167"/>
      <c r="J11" s="32"/>
    </row>
    <row r="12" spans="1:10" ht="15.75" x14ac:dyDescent="0.25">
      <c r="A12" s="134"/>
      <c r="J12" s="32"/>
    </row>
    <row r="13" spans="1:10" ht="16.5" thickBot="1" x14ac:dyDescent="0.3">
      <c r="A13" s="185" t="s">
        <v>8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0" ht="26.45" customHeight="1" thickBot="1" x14ac:dyDescent="0.3">
      <c r="A14" s="168" t="s">
        <v>108</v>
      </c>
      <c r="B14" s="168" t="s">
        <v>109</v>
      </c>
      <c r="C14" s="168" t="s">
        <v>110</v>
      </c>
      <c r="D14" s="168" t="s">
        <v>217</v>
      </c>
      <c r="E14" s="168" t="s">
        <v>111</v>
      </c>
      <c r="F14" s="168" t="s">
        <v>112</v>
      </c>
      <c r="G14" s="168" t="s">
        <v>113</v>
      </c>
      <c r="H14" s="171" t="s">
        <v>114</v>
      </c>
      <c r="I14" s="173"/>
      <c r="J14" s="168" t="s">
        <v>115</v>
      </c>
    </row>
    <row r="15" spans="1:10" ht="25.5" x14ac:dyDescent="0.25">
      <c r="A15" s="169"/>
      <c r="B15" s="169"/>
      <c r="C15" s="169"/>
      <c r="D15" s="169"/>
      <c r="E15" s="169"/>
      <c r="F15" s="169"/>
      <c r="G15" s="169"/>
      <c r="H15" s="168" t="s">
        <v>116</v>
      </c>
      <c r="I15" s="34" t="s">
        <v>117</v>
      </c>
      <c r="J15" s="169"/>
    </row>
    <row r="16" spans="1:10" ht="19.899999999999999" customHeight="1" thickBot="1" x14ac:dyDescent="0.3">
      <c r="A16" s="170"/>
      <c r="B16" s="170"/>
      <c r="C16" s="170"/>
      <c r="D16" s="170"/>
      <c r="E16" s="170"/>
      <c r="F16" s="170"/>
      <c r="G16" s="170"/>
      <c r="H16" s="170"/>
      <c r="I16" s="130" t="s">
        <v>118</v>
      </c>
      <c r="J16" s="170"/>
    </row>
    <row r="17" spans="1:10" ht="15.75" thickBot="1" x14ac:dyDescent="0.3">
      <c r="A17" s="125">
        <v>1</v>
      </c>
      <c r="B17" s="130">
        <v>2</v>
      </c>
      <c r="C17" s="130">
        <v>3</v>
      </c>
      <c r="D17" s="130">
        <v>4</v>
      </c>
      <c r="E17" s="130">
        <v>5</v>
      </c>
      <c r="F17" s="130">
        <v>6</v>
      </c>
      <c r="G17" s="130">
        <v>7</v>
      </c>
      <c r="H17" s="130">
        <v>8</v>
      </c>
      <c r="I17" s="130">
        <v>9</v>
      </c>
      <c r="J17" s="130">
        <v>10</v>
      </c>
    </row>
    <row r="18" spans="1:10" x14ac:dyDescent="0.25">
      <c r="A18" s="188" t="s">
        <v>119</v>
      </c>
      <c r="B18" s="189"/>
      <c r="C18" s="189"/>
      <c r="D18" s="189"/>
      <c r="E18" s="189"/>
      <c r="F18" s="189"/>
      <c r="G18" s="189"/>
      <c r="H18" s="189"/>
      <c r="I18" s="189"/>
      <c r="J18" s="190"/>
    </row>
    <row r="19" spans="1:10" x14ac:dyDescent="0.25">
      <c r="A19" s="186" t="s">
        <v>120</v>
      </c>
      <c r="B19" s="183"/>
      <c r="C19" s="183"/>
      <c r="D19" s="183"/>
      <c r="E19" s="183"/>
      <c r="F19" s="183"/>
      <c r="G19" s="183"/>
      <c r="H19" s="183"/>
      <c r="I19" s="183"/>
      <c r="J19" s="187"/>
    </row>
    <row r="20" spans="1:10" ht="165" x14ac:dyDescent="0.25">
      <c r="A20" s="87">
        <v>1</v>
      </c>
      <c r="B20" s="135" t="s">
        <v>220</v>
      </c>
      <c r="C20" s="136">
        <v>43122</v>
      </c>
      <c r="D20" s="87" t="s">
        <v>228</v>
      </c>
      <c r="E20" s="137">
        <v>496.88799999999998</v>
      </c>
      <c r="F20" s="138">
        <v>496.88799999999998</v>
      </c>
      <c r="G20" s="90">
        <v>0</v>
      </c>
      <c r="H20" s="90">
        <f>E20-F20</f>
        <v>0</v>
      </c>
      <c r="I20" s="90">
        <f>H20/E20*100</f>
        <v>0</v>
      </c>
      <c r="J20" s="90">
        <v>1</v>
      </c>
    </row>
    <row r="21" spans="1:10" ht="153" x14ac:dyDescent="0.25">
      <c r="A21" s="87">
        <v>2</v>
      </c>
      <c r="B21" s="87" t="s">
        <v>221</v>
      </c>
      <c r="C21" s="88">
        <v>43171</v>
      </c>
      <c r="D21" s="87" t="s">
        <v>219</v>
      </c>
      <c r="E21" s="139">
        <v>307.79000000000002</v>
      </c>
      <c r="F21" s="140">
        <v>303.17315000000002</v>
      </c>
      <c r="G21" s="90">
        <v>0</v>
      </c>
      <c r="H21" s="90">
        <f t="shared" ref="H21:H23" si="0">E21-F21</f>
        <v>4.6168499999999995</v>
      </c>
      <c r="I21" s="90">
        <f t="shared" ref="I21:I23" si="1">H21/E21*100</f>
        <v>1.4999999999999998</v>
      </c>
      <c r="J21" s="91">
        <v>2</v>
      </c>
    </row>
    <row r="22" spans="1:10" ht="153" x14ac:dyDescent="0.25">
      <c r="A22" s="87">
        <v>3</v>
      </c>
      <c r="B22" s="87" t="s">
        <v>222</v>
      </c>
      <c r="C22" s="88">
        <v>43173</v>
      </c>
      <c r="D22" s="87" t="s">
        <v>219</v>
      </c>
      <c r="E22" s="89">
        <v>505.97800000000001</v>
      </c>
      <c r="F22" s="89">
        <v>361.77427</v>
      </c>
      <c r="G22" s="90">
        <v>0</v>
      </c>
      <c r="H22" s="90">
        <f t="shared" si="0"/>
        <v>144.20373000000001</v>
      </c>
      <c r="I22" s="90">
        <f t="shared" si="1"/>
        <v>28.500000000000004</v>
      </c>
      <c r="J22" s="91">
        <v>5</v>
      </c>
    </row>
    <row r="23" spans="1:10" ht="153" x14ac:dyDescent="0.25">
      <c r="A23" s="87">
        <v>4</v>
      </c>
      <c r="B23" s="87" t="s">
        <v>223</v>
      </c>
      <c r="C23" s="88">
        <v>43186</v>
      </c>
      <c r="D23" s="87" t="s">
        <v>219</v>
      </c>
      <c r="E23" s="97">
        <v>504.28773000000001</v>
      </c>
      <c r="F23" s="97">
        <v>341.47856000000002</v>
      </c>
      <c r="G23" s="90">
        <v>0</v>
      </c>
      <c r="H23" s="90">
        <f t="shared" si="0"/>
        <v>162.80916999999999</v>
      </c>
      <c r="I23" s="90">
        <f t="shared" si="1"/>
        <v>32.284975484134819</v>
      </c>
      <c r="J23" s="91">
        <v>15</v>
      </c>
    </row>
    <row r="24" spans="1:10" ht="153" x14ac:dyDescent="0.25">
      <c r="A24" s="87">
        <v>5</v>
      </c>
      <c r="B24" s="87" t="s">
        <v>227</v>
      </c>
      <c r="C24" s="88">
        <v>43192</v>
      </c>
      <c r="D24" s="87" t="s">
        <v>219</v>
      </c>
      <c r="E24" s="141">
        <v>245.36500000000001</v>
      </c>
      <c r="F24" s="97">
        <v>229.41621000000001</v>
      </c>
      <c r="G24" s="90">
        <v>0</v>
      </c>
      <c r="H24" s="90">
        <f>E24-F24</f>
        <v>15.948790000000002</v>
      </c>
      <c r="I24" s="90">
        <v>6.5</v>
      </c>
      <c r="J24" s="91">
        <v>3</v>
      </c>
    </row>
    <row r="25" spans="1:10" ht="153" x14ac:dyDescent="0.25">
      <c r="A25" s="87">
        <v>6</v>
      </c>
      <c r="B25" s="87" t="s">
        <v>233</v>
      </c>
      <c r="C25" s="88">
        <v>43199</v>
      </c>
      <c r="D25" s="87" t="s">
        <v>219</v>
      </c>
      <c r="E25" s="89">
        <v>202.4</v>
      </c>
      <c r="F25" s="89">
        <v>129.28</v>
      </c>
      <c r="G25" s="90">
        <v>0</v>
      </c>
      <c r="H25" s="90">
        <f>E25-F25</f>
        <v>73.12</v>
      </c>
      <c r="I25" s="90">
        <v>36.119999999999997</v>
      </c>
      <c r="J25" s="91">
        <v>8</v>
      </c>
    </row>
    <row r="26" spans="1:10" ht="153" x14ac:dyDescent="0.25">
      <c r="A26" s="87">
        <v>7</v>
      </c>
      <c r="B26" s="87" t="s">
        <v>234</v>
      </c>
      <c r="C26" s="88">
        <v>43200</v>
      </c>
      <c r="D26" s="87" t="s">
        <v>219</v>
      </c>
      <c r="E26" s="89">
        <v>775.28</v>
      </c>
      <c r="F26" s="89">
        <v>507.767</v>
      </c>
      <c r="G26" s="90">
        <v>0</v>
      </c>
      <c r="H26" s="90">
        <f>E26-F26</f>
        <v>267.51299999999998</v>
      </c>
      <c r="I26" s="90">
        <v>34.5</v>
      </c>
      <c r="J26" s="91">
        <v>14</v>
      </c>
    </row>
    <row r="27" spans="1:10" ht="153" x14ac:dyDescent="0.25">
      <c r="A27" s="87">
        <v>8</v>
      </c>
      <c r="B27" s="87" t="s">
        <v>236</v>
      </c>
      <c r="C27" s="88">
        <v>43214</v>
      </c>
      <c r="D27" s="87" t="s">
        <v>219</v>
      </c>
      <c r="E27" s="89">
        <v>255.05</v>
      </c>
      <c r="F27" s="89">
        <v>255.05</v>
      </c>
      <c r="G27" s="90">
        <v>0</v>
      </c>
      <c r="H27" s="90">
        <v>0</v>
      </c>
      <c r="I27" s="90">
        <v>0</v>
      </c>
      <c r="J27" s="91">
        <v>1</v>
      </c>
    </row>
    <row r="28" spans="1:10" ht="153" x14ac:dyDescent="0.25">
      <c r="A28" s="87">
        <v>9</v>
      </c>
      <c r="B28" s="87" t="s">
        <v>237</v>
      </c>
      <c r="C28" s="88">
        <v>43227</v>
      </c>
      <c r="D28" s="87" t="s">
        <v>219</v>
      </c>
      <c r="E28" s="89">
        <v>625.35</v>
      </c>
      <c r="F28" s="89">
        <v>500.27</v>
      </c>
      <c r="G28" s="90">
        <v>0</v>
      </c>
      <c r="H28" s="90">
        <f>E28-F28</f>
        <v>125.08000000000004</v>
      </c>
      <c r="I28" s="90">
        <v>20</v>
      </c>
      <c r="J28" s="91">
        <v>12</v>
      </c>
    </row>
    <row r="29" spans="1:10" ht="153" x14ac:dyDescent="0.25">
      <c r="A29" s="87">
        <v>10</v>
      </c>
      <c r="B29" s="87" t="s">
        <v>238</v>
      </c>
      <c r="C29" s="88">
        <v>43218</v>
      </c>
      <c r="D29" s="87" t="s">
        <v>219</v>
      </c>
      <c r="E29" s="89">
        <v>1492.518</v>
      </c>
      <c r="F29" s="89">
        <v>1223.8499999999999</v>
      </c>
      <c r="G29" s="90">
        <v>0</v>
      </c>
      <c r="H29" s="90">
        <f>E29-F29</f>
        <v>268.66800000000012</v>
      </c>
      <c r="I29" s="90">
        <v>18</v>
      </c>
      <c r="J29" s="91">
        <v>5</v>
      </c>
    </row>
    <row r="30" spans="1:10" ht="153" x14ac:dyDescent="0.25">
      <c r="A30" s="87">
        <v>11</v>
      </c>
      <c r="B30" s="87" t="s">
        <v>239</v>
      </c>
      <c r="C30" s="88">
        <v>43213</v>
      </c>
      <c r="D30" s="87" t="s">
        <v>219</v>
      </c>
      <c r="E30" s="92">
        <v>1651.2840000000001</v>
      </c>
      <c r="F30" s="89">
        <v>1312.7470000000001</v>
      </c>
      <c r="G30" s="90">
        <v>0</v>
      </c>
      <c r="H30" s="90">
        <f>E30-F30</f>
        <v>338.53700000000003</v>
      </c>
      <c r="I30" s="90">
        <v>20.5</v>
      </c>
      <c r="J30" s="91">
        <v>6</v>
      </c>
    </row>
    <row r="31" spans="1:10" ht="153" x14ac:dyDescent="0.25">
      <c r="A31" s="87">
        <v>12</v>
      </c>
      <c r="B31" s="87" t="s">
        <v>240</v>
      </c>
      <c r="C31" s="88">
        <v>43213</v>
      </c>
      <c r="D31" s="87" t="s">
        <v>219</v>
      </c>
      <c r="E31" s="92">
        <v>859.25599999999997</v>
      </c>
      <c r="F31" s="89">
        <v>670.20399999999995</v>
      </c>
      <c r="G31" s="90">
        <v>0</v>
      </c>
      <c r="H31" s="90">
        <f>E31-F31</f>
        <v>189.05200000000002</v>
      </c>
      <c r="I31" s="90">
        <v>22</v>
      </c>
      <c r="J31" s="91">
        <v>6</v>
      </c>
    </row>
    <row r="32" spans="1:10" ht="153" x14ac:dyDescent="0.25">
      <c r="A32" s="87">
        <v>13</v>
      </c>
      <c r="B32" s="87" t="s">
        <v>241</v>
      </c>
      <c r="C32" s="88">
        <v>43231</v>
      </c>
      <c r="D32" s="87" t="s">
        <v>219</v>
      </c>
      <c r="E32" s="89">
        <v>3615.4009999999998</v>
      </c>
      <c r="F32" s="89">
        <v>3271.9380000000001</v>
      </c>
      <c r="G32" s="90">
        <v>0</v>
      </c>
      <c r="H32" s="90">
        <f>E32-F32</f>
        <v>343.46299999999974</v>
      </c>
      <c r="I32" s="90">
        <v>9.5</v>
      </c>
      <c r="J32" s="91">
        <v>5</v>
      </c>
    </row>
    <row r="33" spans="1:10" ht="178.5" x14ac:dyDescent="0.25">
      <c r="A33" s="87">
        <v>14</v>
      </c>
      <c r="B33" s="87" t="s">
        <v>242</v>
      </c>
      <c r="C33" s="88">
        <v>43241</v>
      </c>
      <c r="D33" s="87" t="s">
        <v>219</v>
      </c>
      <c r="E33" s="89">
        <v>482.9</v>
      </c>
      <c r="F33" s="89">
        <v>482.9</v>
      </c>
      <c r="G33" s="90">
        <v>0</v>
      </c>
      <c r="H33" s="90">
        <v>0</v>
      </c>
      <c r="I33" s="90">
        <v>0</v>
      </c>
      <c r="J33" s="91">
        <v>1</v>
      </c>
    </row>
    <row r="34" spans="1:10" ht="153" x14ac:dyDescent="0.25">
      <c r="A34" s="87" t="s">
        <v>268</v>
      </c>
      <c r="B34" s="87" t="s">
        <v>246</v>
      </c>
      <c r="C34" s="88">
        <v>43298</v>
      </c>
      <c r="D34" s="87" t="s">
        <v>219</v>
      </c>
      <c r="E34" s="92">
        <v>8677.9599999999991</v>
      </c>
      <c r="F34" s="92">
        <v>8200.6722000000009</v>
      </c>
      <c r="G34" s="90">
        <v>0</v>
      </c>
      <c r="H34" s="93">
        <f>E34-F34</f>
        <v>477.28779999999824</v>
      </c>
      <c r="I34" s="90">
        <v>5.5</v>
      </c>
      <c r="J34" s="91">
        <v>3</v>
      </c>
    </row>
    <row r="35" spans="1:10" ht="242.25" x14ac:dyDescent="0.25">
      <c r="A35" s="87" t="s">
        <v>250</v>
      </c>
      <c r="B35" s="87" t="s">
        <v>247</v>
      </c>
      <c r="C35" s="88">
        <v>43332</v>
      </c>
      <c r="D35" s="87" t="s">
        <v>219</v>
      </c>
      <c r="E35" s="89">
        <v>988.24834999999996</v>
      </c>
      <c r="F35" s="89">
        <v>988.24834999999996</v>
      </c>
      <c r="G35" s="90">
        <v>0</v>
      </c>
      <c r="H35" s="93">
        <f>E35-F35</f>
        <v>0</v>
      </c>
      <c r="I35" s="90">
        <v>0</v>
      </c>
      <c r="J35" s="91">
        <v>1</v>
      </c>
    </row>
    <row r="36" spans="1:10" ht="153" x14ac:dyDescent="0.25">
      <c r="A36" s="87" t="s">
        <v>249</v>
      </c>
      <c r="B36" s="87" t="s">
        <v>251</v>
      </c>
      <c r="C36" s="88">
        <v>43340</v>
      </c>
      <c r="D36" s="87" t="s">
        <v>219</v>
      </c>
      <c r="E36" s="89">
        <v>344.69200000000001</v>
      </c>
      <c r="F36" s="89">
        <v>344.69200000000001</v>
      </c>
      <c r="G36" s="90">
        <v>0</v>
      </c>
      <c r="H36" s="90">
        <v>0</v>
      </c>
      <c r="I36" s="90">
        <v>0</v>
      </c>
      <c r="J36" s="91">
        <v>1</v>
      </c>
    </row>
    <row r="37" spans="1:10" ht="153" x14ac:dyDescent="0.25">
      <c r="A37" s="87" t="s">
        <v>248</v>
      </c>
      <c r="B37" s="87" t="s">
        <v>253</v>
      </c>
      <c r="C37" s="88">
        <v>43354</v>
      </c>
      <c r="D37" s="87" t="s">
        <v>219</v>
      </c>
      <c r="E37" s="97">
        <v>533.77378999999996</v>
      </c>
      <c r="F37" s="97">
        <v>429.68788000000001</v>
      </c>
      <c r="G37" s="90">
        <v>0</v>
      </c>
      <c r="H37" s="98">
        <f>E37-F37</f>
        <v>104.08590999999996</v>
      </c>
      <c r="I37" s="90">
        <v>19.5</v>
      </c>
      <c r="J37" s="91">
        <v>11</v>
      </c>
    </row>
    <row r="38" spans="1:10" ht="153" x14ac:dyDescent="0.25">
      <c r="A38" s="87" t="s">
        <v>252</v>
      </c>
      <c r="B38" s="87" t="s">
        <v>254</v>
      </c>
      <c r="C38" s="88">
        <v>43346</v>
      </c>
      <c r="D38" s="87" t="s">
        <v>219</v>
      </c>
      <c r="E38" s="89">
        <v>1665.57</v>
      </c>
      <c r="F38" s="89">
        <v>1665.57</v>
      </c>
      <c r="G38" s="90">
        <v>0</v>
      </c>
      <c r="H38" s="90">
        <f>E38-F38</f>
        <v>0</v>
      </c>
      <c r="I38" s="90">
        <v>0</v>
      </c>
      <c r="J38" s="91">
        <v>1</v>
      </c>
    </row>
    <row r="39" spans="1:10" ht="178.5" x14ac:dyDescent="0.25">
      <c r="A39" s="87" t="s">
        <v>255</v>
      </c>
      <c r="B39" s="87" t="s">
        <v>267</v>
      </c>
      <c r="C39" s="88">
        <v>43361</v>
      </c>
      <c r="D39" s="87" t="s">
        <v>219</v>
      </c>
      <c r="E39" s="89">
        <v>2980.308</v>
      </c>
      <c r="F39" s="89">
        <v>2980.308</v>
      </c>
      <c r="G39" s="90">
        <v>0</v>
      </c>
      <c r="H39" s="90">
        <v>0</v>
      </c>
      <c r="I39" s="90">
        <v>0</v>
      </c>
      <c r="J39" s="91">
        <v>1</v>
      </c>
    </row>
    <row r="40" spans="1:10" ht="153" x14ac:dyDescent="0.25">
      <c r="A40" s="87" t="s">
        <v>256</v>
      </c>
      <c r="B40" s="87" t="s">
        <v>257</v>
      </c>
      <c r="C40" s="88">
        <v>43371</v>
      </c>
      <c r="D40" s="87" t="s">
        <v>219</v>
      </c>
      <c r="E40" s="89">
        <v>477.2878</v>
      </c>
      <c r="F40" s="89">
        <v>477.2878</v>
      </c>
      <c r="G40" s="90">
        <v>0</v>
      </c>
      <c r="H40" s="90">
        <v>0</v>
      </c>
      <c r="I40" s="90">
        <v>0</v>
      </c>
      <c r="J40" s="91">
        <v>1</v>
      </c>
    </row>
    <row r="41" spans="1:10" ht="153" x14ac:dyDescent="0.25">
      <c r="A41" s="87" t="s">
        <v>258</v>
      </c>
      <c r="B41" s="87" t="s">
        <v>259</v>
      </c>
      <c r="C41" s="88">
        <v>43362</v>
      </c>
      <c r="D41" s="87" t="s">
        <v>219</v>
      </c>
      <c r="E41" s="99">
        <v>697.58888000000002</v>
      </c>
      <c r="F41" s="89">
        <v>516.21708000000001</v>
      </c>
      <c r="G41" s="90">
        <v>0</v>
      </c>
      <c r="H41" s="90">
        <f>E41-F41</f>
        <v>181.37180000000001</v>
      </c>
      <c r="I41" s="90">
        <v>26</v>
      </c>
      <c r="J41" s="91">
        <v>6</v>
      </c>
    </row>
    <row r="42" spans="1:10" ht="153" x14ac:dyDescent="0.25">
      <c r="A42" s="87" t="s">
        <v>260</v>
      </c>
      <c r="B42" s="87" t="s">
        <v>261</v>
      </c>
      <c r="C42" s="88">
        <v>43354</v>
      </c>
      <c r="D42" s="87" t="s">
        <v>219</v>
      </c>
      <c r="E42" s="89">
        <v>739.42944</v>
      </c>
      <c r="F42" s="89">
        <v>739.42944</v>
      </c>
      <c r="G42" s="90">
        <v>0</v>
      </c>
      <c r="H42" s="90">
        <v>0</v>
      </c>
      <c r="I42" s="90">
        <v>0</v>
      </c>
      <c r="J42" s="91">
        <v>6</v>
      </c>
    </row>
    <row r="43" spans="1:10" ht="153" x14ac:dyDescent="0.25">
      <c r="A43" s="87" t="s">
        <v>262</v>
      </c>
      <c r="B43" s="87" t="s">
        <v>263</v>
      </c>
      <c r="C43" s="88">
        <v>43353</v>
      </c>
      <c r="D43" s="87" t="s">
        <v>219</v>
      </c>
      <c r="E43" s="89">
        <v>685.8</v>
      </c>
      <c r="F43" s="89">
        <v>685.8</v>
      </c>
      <c r="G43" s="90">
        <v>0</v>
      </c>
      <c r="H43" s="90">
        <v>0</v>
      </c>
      <c r="I43" s="90">
        <v>0</v>
      </c>
      <c r="J43" s="91">
        <v>1</v>
      </c>
    </row>
    <row r="44" spans="1:10" ht="153" x14ac:dyDescent="0.25">
      <c r="A44" s="87" t="s">
        <v>265</v>
      </c>
      <c r="B44" s="87" t="s">
        <v>264</v>
      </c>
      <c r="C44" s="88">
        <v>43370</v>
      </c>
      <c r="D44" s="87" t="s">
        <v>219</v>
      </c>
      <c r="E44" s="89">
        <v>470.85</v>
      </c>
      <c r="F44" s="97">
        <v>360.20024999999998</v>
      </c>
      <c r="G44" s="90">
        <v>0</v>
      </c>
      <c r="H44" s="100">
        <f>E44-F44</f>
        <v>110.64975000000004</v>
      </c>
      <c r="I44" s="90">
        <v>23.5</v>
      </c>
      <c r="J44" s="91">
        <v>5</v>
      </c>
    </row>
    <row r="45" spans="1:10" ht="153" x14ac:dyDescent="0.25">
      <c r="A45" s="87" t="s">
        <v>272</v>
      </c>
      <c r="B45" s="87" t="s">
        <v>266</v>
      </c>
      <c r="C45" s="88">
        <v>43371</v>
      </c>
      <c r="D45" s="87" t="s">
        <v>219</v>
      </c>
      <c r="E45" s="89">
        <v>1111.1099999999999</v>
      </c>
      <c r="F45" s="89">
        <v>1111.1099999999999</v>
      </c>
      <c r="G45" s="90">
        <v>0</v>
      </c>
      <c r="H45" s="90">
        <v>0</v>
      </c>
      <c r="I45" s="90">
        <v>0</v>
      </c>
      <c r="J45" s="91">
        <v>4</v>
      </c>
    </row>
    <row r="46" spans="1:10" ht="153" x14ac:dyDescent="0.25">
      <c r="A46" s="87" t="s">
        <v>275</v>
      </c>
      <c r="B46" s="87" t="s">
        <v>273</v>
      </c>
      <c r="C46" s="88">
        <v>43430</v>
      </c>
      <c r="D46" s="87" t="s">
        <v>219</v>
      </c>
      <c r="E46" s="97">
        <v>212.70498000000001</v>
      </c>
      <c r="F46" s="97">
        <v>159.54186999999999</v>
      </c>
      <c r="G46" s="90">
        <v>0</v>
      </c>
      <c r="H46" s="90">
        <f>E46-F46</f>
        <v>53.163110000000017</v>
      </c>
      <c r="I46" s="90">
        <v>24.99</v>
      </c>
      <c r="J46" s="91">
        <v>7</v>
      </c>
    </row>
    <row r="47" spans="1:10" ht="165.75" x14ac:dyDescent="0.25">
      <c r="A47" s="87" t="s">
        <v>276</v>
      </c>
      <c r="B47" s="142" t="s">
        <v>274</v>
      </c>
      <c r="C47" s="88">
        <v>43434</v>
      </c>
      <c r="D47" s="87" t="s">
        <v>219</v>
      </c>
      <c r="E47" s="89">
        <v>928.62</v>
      </c>
      <c r="F47" s="89">
        <v>928.62</v>
      </c>
      <c r="G47" s="90">
        <v>0</v>
      </c>
      <c r="H47" s="90">
        <v>0</v>
      </c>
      <c r="I47" s="90">
        <v>0</v>
      </c>
      <c r="J47" s="91">
        <v>1</v>
      </c>
    </row>
    <row r="48" spans="1:10" x14ac:dyDescent="0.25">
      <c r="A48" s="87"/>
      <c r="B48" s="87" t="s">
        <v>122</v>
      </c>
      <c r="C48" s="87"/>
      <c r="D48" s="87"/>
      <c r="E48" s="91">
        <f>SUM(E20:E47)</f>
        <v>32533.690969999996</v>
      </c>
      <c r="F48" s="91">
        <f t="shared" ref="F48:J48" si="2">SUM(F20:F47)</f>
        <v>29674.121060000001</v>
      </c>
      <c r="G48" s="91">
        <f t="shared" si="2"/>
        <v>0</v>
      </c>
      <c r="H48" s="91">
        <f t="shared" si="2"/>
        <v>2859.5699099999979</v>
      </c>
      <c r="I48" s="91"/>
      <c r="J48" s="91">
        <f t="shared" si="2"/>
        <v>133</v>
      </c>
    </row>
    <row r="49" spans="1:10" x14ac:dyDescent="0.25">
      <c r="A49" s="186" t="s">
        <v>123</v>
      </c>
      <c r="B49" s="183"/>
      <c r="C49" s="183"/>
      <c r="D49" s="183"/>
      <c r="E49" s="183"/>
      <c r="F49" s="183"/>
      <c r="G49" s="183"/>
      <c r="H49" s="183"/>
      <c r="I49" s="183"/>
      <c r="J49" s="187"/>
    </row>
    <row r="50" spans="1:10" ht="15.75" thickBot="1" x14ac:dyDescent="0.3">
      <c r="A50" s="181" t="s">
        <v>124</v>
      </c>
      <c r="B50" s="182"/>
      <c r="C50" s="182"/>
      <c r="D50" s="182"/>
      <c r="E50" s="182"/>
      <c r="F50" s="182"/>
      <c r="G50" s="182"/>
      <c r="H50" s="182"/>
      <c r="I50" s="182"/>
      <c r="J50" s="184"/>
    </row>
    <row r="51" spans="1:10" ht="153.75" thickBot="1" x14ac:dyDescent="0.3">
      <c r="A51" s="125" t="s">
        <v>269</v>
      </c>
      <c r="B51" s="87" t="s">
        <v>243</v>
      </c>
      <c r="C51" s="88">
        <v>43238</v>
      </c>
      <c r="D51" s="87" t="s">
        <v>219</v>
      </c>
      <c r="E51" s="89">
        <v>250</v>
      </c>
      <c r="F51" s="89">
        <v>250</v>
      </c>
      <c r="G51" s="90">
        <v>0</v>
      </c>
      <c r="H51" s="90">
        <v>0</v>
      </c>
      <c r="I51" s="90">
        <v>0</v>
      </c>
      <c r="J51" s="91">
        <v>1</v>
      </c>
    </row>
    <row r="52" spans="1:10" ht="153.75" thickBot="1" x14ac:dyDescent="0.3">
      <c r="A52" s="128" t="s">
        <v>270</v>
      </c>
      <c r="B52" s="101" t="s">
        <v>245</v>
      </c>
      <c r="C52" s="143">
        <v>43287</v>
      </c>
      <c r="D52" s="101" t="s">
        <v>219</v>
      </c>
      <c r="E52" s="144">
        <v>120</v>
      </c>
      <c r="F52" s="145">
        <v>120</v>
      </c>
      <c r="G52" s="144">
        <v>0</v>
      </c>
      <c r="H52" s="144">
        <v>0</v>
      </c>
      <c r="I52" s="144">
        <v>0</v>
      </c>
      <c r="J52" s="91">
        <v>3</v>
      </c>
    </row>
    <row r="53" spans="1:10" ht="15.75" thickBot="1" x14ac:dyDescent="0.3">
      <c r="A53" s="49"/>
      <c r="B53" s="146" t="s">
        <v>125</v>
      </c>
      <c r="C53" s="146"/>
      <c r="D53" s="146"/>
      <c r="E53" s="147">
        <f>SUM(E51:E52)</f>
        <v>370</v>
      </c>
      <c r="F53" s="147">
        <f>SUM(F51:F52)</f>
        <v>370</v>
      </c>
      <c r="G53" s="148">
        <v>0</v>
      </c>
      <c r="H53" s="148">
        <f>E53-F53</f>
        <v>0</v>
      </c>
      <c r="I53" s="148">
        <f>H53/E53*100</f>
        <v>0</v>
      </c>
      <c r="J53" s="149">
        <f>SUM(J51:J52)</f>
        <v>4</v>
      </c>
    </row>
    <row r="54" spans="1:10" ht="15.75" thickBot="1" x14ac:dyDescent="0.3">
      <c r="A54" s="125" t="s">
        <v>121</v>
      </c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10" x14ac:dyDescent="0.25">
      <c r="A55" s="188" t="s">
        <v>126</v>
      </c>
      <c r="B55" s="189"/>
      <c r="C55" s="189"/>
      <c r="D55" s="189"/>
      <c r="E55" s="189"/>
      <c r="F55" s="189"/>
      <c r="G55" s="189"/>
      <c r="H55" s="189"/>
      <c r="I55" s="189"/>
      <c r="J55" s="190"/>
    </row>
    <row r="56" spans="1:10" ht="15.75" thickBot="1" x14ac:dyDescent="0.3">
      <c r="A56" s="181" t="s">
        <v>127</v>
      </c>
      <c r="B56" s="182"/>
      <c r="C56" s="182"/>
      <c r="D56" s="183"/>
      <c r="E56" s="182"/>
      <c r="F56" s="182"/>
      <c r="G56" s="182"/>
      <c r="H56" s="182"/>
      <c r="I56" s="182"/>
      <c r="J56" s="184"/>
    </row>
    <row r="57" spans="1:10" ht="153.75" thickBot="1" x14ac:dyDescent="0.3">
      <c r="A57" s="125">
        <v>1</v>
      </c>
      <c r="B57" s="130" t="s">
        <v>230</v>
      </c>
      <c r="C57" s="129" t="s">
        <v>28</v>
      </c>
      <c r="D57" s="87" t="s">
        <v>219</v>
      </c>
      <c r="E57" s="150">
        <v>375</v>
      </c>
      <c r="F57" s="130" t="s">
        <v>28</v>
      </c>
      <c r="G57" s="150">
        <v>0</v>
      </c>
      <c r="H57" s="150">
        <v>0</v>
      </c>
      <c r="I57" s="150">
        <v>0</v>
      </c>
      <c r="J57" s="130">
        <v>6</v>
      </c>
    </row>
    <row r="58" spans="1:10" ht="153.75" thickBot="1" x14ac:dyDescent="0.3">
      <c r="A58" s="125">
        <v>2</v>
      </c>
      <c r="B58" s="101" t="s">
        <v>227</v>
      </c>
      <c r="C58" s="130" t="s">
        <v>28</v>
      </c>
      <c r="D58" s="87" t="s">
        <v>219</v>
      </c>
      <c r="E58" s="130">
        <v>245.36500000000001</v>
      </c>
      <c r="F58" s="130" t="s">
        <v>28</v>
      </c>
      <c r="G58" s="150">
        <v>0</v>
      </c>
      <c r="H58" s="150">
        <v>0</v>
      </c>
      <c r="I58" s="150">
        <v>0</v>
      </c>
      <c r="J58" s="130">
        <v>0</v>
      </c>
    </row>
    <row r="59" spans="1:10" ht="153.75" thickBot="1" x14ac:dyDescent="0.3">
      <c r="A59" s="125">
        <v>3</v>
      </c>
      <c r="B59" s="101" t="s">
        <v>244</v>
      </c>
      <c r="C59" s="130" t="s">
        <v>28</v>
      </c>
      <c r="D59" s="87" t="s">
        <v>219</v>
      </c>
      <c r="E59" s="150">
        <v>120</v>
      </c>
      <c r="F59" s="130" t="s">
        <v>28</v>
      </c>
      <c r="G59" s="150">
        <v>0</v>
      </c>
      <c r="H59" s="150">
        <v>0</v>
      </c>
      <c r="I59" s="150">
        <v>0</v>
      </c>
      <c r="J59" s="130">
        <v>0</v>
      </c>
    </row>
    <row r="60" spans="1:10" ht="153.75" thickBot="1" x14ac:dyDescent="0.3">
      <c r="A60" s="125">
        <v>4</v>
      </c>
      <c r="B60" s="101" t="s">
        <v>245</v>
      </c>
      <c r="C60" s="130" t="s">
        <v>28</v>
      </c>
      <c r="D60" s="87" t="s">
        <v>219</v>
      </c>
      <c r="E60" s="150">
        <v>120</v>
      </c>
      <c r="F60" s="130" t="s">
        <v>28</v>
      </c>
      <c r="G60" s="150">
        <v>0</v>
      </c>
      <c r="H60" s="150">
        <v>0</v>
      </c>
      <c r="I60" s="150">
        <v>0</v>
      </c>
      <c r="J60" s="130">
        <v>0</v>
      </c>
    </row>
    <row r="61" spans="1:10" ht="153.75" thickBot="1" x14ac:dyDescent="0.3">
      <c r="A61" s="125">
        <v>5</v>
      </c>
      <c r="B61" s="87" t="s">
        <v>257</v>
      </c>
      <c r="C61" s="130" t="s">
        <v>28</v>
      </c>
      <c r="D61" s="87" t="s">
        <v>219</v>
      </c>
      <c r="E61" s="150">
        <v>477.2878</v>
      </c>
      <c r="F61" s="130" t="s">
        <v>28</v>
      </c>
      <c r="G61" s="150">
        <v>0</v>
      </c>
      <c r="H61" s="150">
        <v>0</v>
      </c>
      <c r="I61" s="150">
        <v>0</v>
      </c>
      <c r="J61" s="130">
        <v>0</v>
      </c>
    </row>
    <row r="62" spans="1:10" ht="179.25" thickBot="1" x14ac:dyDescent="0.3">
      <c r="A62" s="125">
        <v>6</v>
      </c>
      <c r="B62" s="87" t="s">
        <v>267</v>
      </c>
      <c r="C62" s="130" t="s">
        <v>28</v>
      </c>
      <c r="D62" s="87" t="s">
        <v>219</v>
      </c>
      <c r="E62" s="150">
        <v>2980.308</v>
      </c>
      <c r="F62" s="130" t="s">
        <v>28</v>
      </c>
      <c r="G62" s="150">
        <v>0</v>
      </c>
      <c r="H62" s="150">
        <v>0</v>
      </c>
      <c r="I62" s="150">
        <v>0</v>
      </c>
      <c r="J62" s="130">
        <v>1</v>
      </c>
    </row>
    <row r="63" spans="1:10" ht="15.75" thickBot="1" x14ac:dyDescent="0.3">
      <c r="A63" s="125"/>
      <c r="B63" s="130" t="s">
        <v>128</v>
      </c>
      <c r="C63" s="130" t="s">
        <v>28</v>
      </c>
      <c r="D63" s="130"/>
      <c r="E63" s="150">
        <f>SUM(E57:E62)</f>
        <v>4317.9607999999998</v>
      </c>
      <c r="F63" s="150" t="s">
        <v>226</v>
      </c>
      <c r="G63" s="150">
        <f t="shared" ref="G63:I64" si="3">SUM(G57)</f>
        <v>0</v>
      </c>
      <c r="H63" s="150">
        <f t="shared" si="3"/>
        <v>0</v>
      </c>
      <c r="I63" s="150">
        <f t="shared" si="3"/>
        <v>0</v>
      </c>
      <c r="J63" s="130">
        <f>SUM(J57:J62)</f>
        <v>7</v>
      </c>
    </row>
    <row r="64" spans="1:10" ht="15.75" thickBot="1" x14ac:dyDescent="0.3">
      <c r="A64" s="125"/>
      <c r="B64" s="130" t="s">
        <v>129</v>
      </c>
      <c r="C64" s="130"/>
      <c r="D64" s="130"/>
      <c r="E64" s="150">
        <f>E48+E53+E63</f>
        <v>37221.651769999997</v>
      </c>
      <c r="F64" s="150">
        <f>F48+F53</f>
        <v>30044.121060000001</v>
      </c>
      <c r="G64" s="150">
        <f t="shared" si="3"/>
        <v>0</v>
      </c>
      <c r="H64" s="150">
        <f>H48+H53</f>
        <v>2859.5699099999979</v>
      </c>
      <c r="I64" s="150">
        <f>H64/(E48+E53)*100</f>
        <v>8.6907268628532162</v>
      </c>
      <c r="J64" s="150">
        <f>J48+J53+J63</f>
        <v>144</v>
      </c>
    </row>
    <row r="65" spans="1:6" ht="15.75" x14ac:dyDescent="0.25">
      <c r="A65" s="58"/>
    </row>
    <row r="66" spans="1:6" ht="15.75" x14ac:dyDescent="0.25">
      <c r="A66" s="58"/>
    </row>
    <row r="67" spans="1:6" ht="25.15" customHeight="1" thickBot="1" x14ac:dyDescent="0.3">
      <c r="A67" s="155" t="s">
        <v>99</v>
      </c>
      <c r="B67" s="127"/>
      <c r="C67" s="59"/>
      <c r="D67" s="127"/>
      <c r="E67" s="59"/>
    </row>
    <row r="68" spans="1:6" ht="37.5" customHeight="1" x14ac:dyDescent="0.25">
      <c r="A68" s="155"/>
      <c r="B68" s="127"/>
      <c r="C68" s="177" t="s">
        <v>224</v>
      </c>
      <c r="D68" s="177"/>
      <c r="E68" s="167" t="s">
        <v>225</v>
      </c>
      <c r="F68" s="167"/>
    </row>
    <row r="69" spans="1:6" ht="25.5" x14ac:dyDescent="0.25">
      <c r="A69" s="127"/>
      <c r="B69" s="60"/>
      <c r="C69" s="60" t="s">
        <v>100</v>
      </c>
      <c r="D69" s="60"/>
      <c r="E69" s="178" t="s">
        <v>101</v>
      </c>
      <c r="F69" s="178"/>
    </row>
    <row r="70" spans="1:6" ht="15.75" x14ac:dyDescent="0.25">
      <c r="A70" s="127"/>
      <c r="B70" s="60"/>
      <c r="C70" s="60"/>
      <c r="D70" s="60"/>
      <c r="E70" s="60"/>
    </row>
    <row r="71" spans="1:6" ht="16.5" thickBot="1" x14ac:dyDescent="0.3">
      <c r="A71" s="127"/>
      <c r="B71" s="60"/>
      <c r="C71" s="60"/>
      <c r="D71" s="60"/>
      <c r="E71" s="129"/>
    </row>
    <row r="72" spans="1:6" ht="15.75" x14ac:dyDescent="0.25">
      <c r="A72" s="127"/>
      <c r="B72" s="60"/>
      <c r="C72" s="60"/>
      <c r="D72" s="60"/>
      <c r="E72" s="60" t="s">
        <v>102</v>
      </c>
    </row>
    <row r="73" spans="1:6" ht="15.75" x14ac:dyDescent="0.25">
      <c r="A73" s="58"/>
    </row>
    <row r="74" spans="1:6" ht="15.75" x14ac:dyDescent="0.25">
      <c r="A74" s="151" t="s">
        <v>231</v>
      </c>
      <c r="B74" s="151"/>
    </row>
    <row r="75" spans="1:6" ht="15.75" x14ac:dyDescent="0.25">
      <c r="A75" s="151" t="s">
        <v>232</v>
      </c>
      <c r="B75" s="151"/>
    </row>
    <row r="76" spans="1:6" ht="15.75" x14ac:dyDescent="0.25">
      <c r="A76" s="126" t="s">
        <v>277</v>
      </c>
      <c r="B76" s="126"/>
    </row>
    <row r="77" spans="1:6" ht="15.75" x14ac:dyDescent="0.25">
      <c r="A77" s="58"/>
    </row>
    <row r="79" spans="1:6" ht="15.75" x14ac:dyDescent="0.25">
      <c r="A79" s="58"/>
    </row>
  </sheetData>
  <mergeCells count="31">
    <mergeCell ref="J14:J16"/>
    <mergeCell ref="H15:H16"/>
    <mergeCell ref="A18:J18"/>
    <mergeCell ref="A14:A16"/>
    <mergeCell ref="B14:B16"/>
    <mergeCell ref="C14:C16"/>
    <mergeCell ref="D14:D16"/>
    <mergeCell ref="E14:E16"/>
    <mergeCell ref="A2:J2"/>
    <mergeCell ref="A3:J3"/>
    <mergeCell ref="A4:J4"/>
    <mergeCell ref="B11:I11"/>
    <mergeCell ref="A56:J56"/>
    <mergeCell ref="A5:J5"/>
    <mergeCell ref="A6:J6"/>
    <mergeCell ref="A13:J13"/>
    <mergeCell ref="B8:B9"/>
    <mergeCell ref="F14:F16"/>
    <mergeCell ref="G14:G16"/>
    <mergeCell ref="H14:I14"/>
    <mergeCell ref="A19:J19"/>
    <mergeCell ref="A49:J49"/>
    <mergeCell ref="A50:J50"/>
    <mergeCell ref="A55:J55"/>
    <mergeCell ref="A75:B75"/>
    <mergeCell ref="A74:B74"/>
    <mergeCell ref="C9:G9"/>
    <mergeCell ref="C68:D68"/>
    <mergeCell ref="E68:F68"/>
    <mergeCell ref="E69:F69"/>
    <mergeCell ref="A67:A6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zoomScale="70" zoomScaleNormal="100" zoomScaleSheetLayoutView="70" workbookViewId="0">
      <selection activeCell="E26" sqref="E26"/>
    </sheetView>
  </sheetViews>
  <sheetFormatPr defaultRowHeight="15" x14ac:dyDescent="0.25"/>
  <cols>
    <col min="1" max="1" width="55.85546875" customWidth="1"/>
    <col min="2" max="8" width="13" customWidth="1"/>
    <col min="9" max="9" width="16.28515625" customWidth="1"/>
    <col min="10" max="11" width="13" customWidth="1"/>
  </cols>
  <sheetData>
    <row r="1" spans="1:11" ht="16.5" x14ac:dyDescent="0.25">
      <c r="A1" s="1"/>
    </row>
    <row r="2" spans="1:11" ht="15.75" x14ac:dyDescent="0.25">
      <c r="A2" s="200" t="s">
        <v>130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5.75" x14ac:dyDescent="0.25">
      <c r="A3" s="201" t="s">
        <v>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15.75" x14ac:dyDescent="0.25">
      <c r="A4" s="201" t="s">
        <v>131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15.75" x14ac:dyDescent="0.25">
      <c r="A5" s="2"/>
    </row>
    <row r="6" spans="1:11" ht="15.75" x14ac:dyDescent="0.25">
      <c r="A6" s="3" t="s">
        <v>107</v>
      </c>
      <c r="B6" s="202"/>
      <c r="C6" s="22"/>
      <c r="D6" s="22"/>
      <c r="E6" s="22"/>
      <c r="F6" s="22"/>
      <c r="G6" s="22"/>
      <c r="H6" s="22"/>
      <c r="I6" s="22"/>
      <c r="J6" s="22"/>
      <c r="K6" s="22"/>
    </row>
    <row r="7" spans="1:11" ht="47.25" x14ac:dyDescent="0.25">
      <c r="A7" s="3" t="s">
        <v>6</v>
      </c>
      <c r="B7" s="153"/>
      <c r="C7" s="191"/>
      <c r="D7" s="191"/>
      <c r="E7" s="191"/>
      <c r="F7" s="191"/>
      <c r="G7" s="191"/>
      <c r="H7" s="191"/>
      <c r="I7" s="191"/>
      <c r="J7" s="20"/>
      <c r="K7" s="22"/>
    </row>
    <row r="8" spans="1:11" ht="15.75" x14ac:dyDescent="0.25">
      <c r="A8" s="3"/>
      <c r="B8" s="4"/>
    </row>
    <row r="9" spans="1:11" ht="31.15" customHeight="1" x14ac:dyDescent="0.25">
      <c r="A9" s="3" t="s">
        <v>7</v>
      </c>
      <c r="B9" s="167" t="s">
        <v>271</v>
      </c>
      <c r="C9" s="167"/>
      <c r="D9" s="167"/>
      <c r="E9" s="167"/>
      <c r="F9" s="167"/>
      <c r="G9" s="167"/>
      <c r="H9" s="167"/>
      <c r="I9" s="167"/>
      <c r="J9" s="167"/>
      <c r="K9" s="22"/>
    </row>
    <row r="10" spans="1:11" ht="15.75" x14ac:dyDescent="0.25">
      <c r="A10" s="3"/>
      <c r="B10" s="4"/>
    </row>
    <row r="11" spans="1:11" ht="47.25" x14ac:dyDescent="0.25">
      <c r="A11" s="23" t="s">
        <v>132</v>
      </c>
      <c r="B11" s="21"/>
      <c r="C11" s="20">
        <v>10</v>
      </c>
      <c r="D11" s="20"/>
      <c r="E11" s="20"/>
      <c r="F11" s="20"/>
      <c r="G11" s="20"/>
      <c r="H11" s="20"/>
      <c r="I11" s="20"/>
      <c r="J11" s="20"/>
      <c r="K11" s="22"/>
    </row>
    <row r="12" spans="1:11" ht="15.75" x14ac:dyDescent="0.25">
      <c r="A12" s="3"/>
      <c r="B12" s="4"/>
    </row>
    <row r="13" spans="1:11" ht="47.25" x14ac:dyDescent="0.25">
      <c r="A13" s="23" t="s">
        <v>133</v>
      </c>
      <c r="B13" s="21"/>
      <c r="C13" s="20"/>
      <c r="D13" s="20"/>
      <c r="E13" s="20"/>
      <c r="F13" s="20"/>
      <c r="G13" s="20"/>
      <c r="H13" s="20"/>
      <c r="I13" s="20"/>
      <c r="J13" s="20"/>
      <c r="K13" s="22"/>
    </row>
    <row r="14" spans="1:11" ht="15.75" x14ac:dyDescent="0.25">
      <c r="A14" s="5"/>
    </row>
    <row r="15" spans="1:11" ht="16.5" thickBot="1" x14ac:dyDescent="0.3">
      <c r="A15" s="207" t="s">
        <v>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</row>
    <row r="16" spans="1:11" ht="15.75" thickBot="1" x14ac:dyDescent="0.3">
      <c r="A16" s="196" t="s">
        <v>9</v>
      </c>
      <c r="B16" s="196" t="s">
        <v>10</v>
      </c>
      <c r="C16" s="6" t="s">
        <v>134</v>
      </c>
      <c r="D16" s="204" t="s">
        <v>13</v>
      </c>
      <c r="E16" s="205"/>
      <c r="F16" s="205"/>
      <c r="G16" s="205"/>
      <c r="H16" s="205"/>
      <c r="I16" s="205"/>
      <c r="J16" s="205"/>
      <c r="K16" s="206"/>
    </row>
    <row r="17" spans="1:11" ht="15.75" thickBot="1" x14ac:dyDescent="0.3">
      <c r="A17" s="203"/>
      <c r="B17" s="203"/>
      <c r="C17" s="7" t="s">
        <v>12</v>
      </c>
      <c r="D17" s="204" t="s">
        <v>135</v>
      </c>
      <c r="E17" s="206"/>
      <c r="F17" s="204" t="s">
        <v>136</v>
      </c>
      <c r="G17" s="206"/>
      <c r="H17" s="196" t="s">
        <v>137</v>
      </c>
      <c r="I17" s="196" t="s">
        <v>138</v>
      </c>
      <c r="J17" s="204" t="s">
        <v>139</v>
      </c>
      <c r="K17" s="206"/>
    </row>
    <row r="18" spans="1:11" ht="26.25" thickBot="1" x14ac:dyDescent="0.3">
      <c r="A18" s="197"/>
      <c r="B18" s="197"/>
      <c r="C18" s="8"/>
      <c r="D18" s="9" t="s">
        <v>140</v>
      </c>
      <c r="E18" s="9" t="s">
        <v>141</v>
      </c>
      <c r="F18" s="9" t="s">
        <v>140</v>
      </c>
      <c r="G18" s="9" t="s">
        <v>141</v>
      </c>
      <c r="H18" s="197"/>
      <c r="I18" s="197"/>
      <c r="J18" s="9" t="s">
        <v>19</v>
      </c>
      <c r="K18" s="9" t="s">
        <v>141</v>
      </c>
    </row>
    <row r="19" spans="1:11" ht="15.75" thickBot="1" x14ac:dyDescent="0.3">
      <c r="A19" s="10">
        <v>1</v>
      </c>
      <c r="B19" s="9">
        <v>2</v>
      </c>
      <c r="C19" s="9">
        <v>3</v>
      </c>
      <c r="D19" s="9">
        <v>4</v>
      </c>
      <c r="E19" s="9">
        <v>5</v>
      </c>
      <c r="F19" s="9">
        <v>6</v>
      </c>
      <c r="G19" s="9">
        <v>7</v>
      </c>
      <c r="H19" s="9">
        <v>8</v>
      </c>
      <c r="I19" s="9">
        <v>9</v>
      </c>
      <c r="J19" s="9">
        <v>10</v>
      </c>
      <c r="K19" s="9">
        <v>11</v>
      </c>
    </row>
    <row r="20" spans="1:11" ht="15.75" thickBot="1" x14ac:dyDescent="0.3">
      <c r="A20" s="193" t="s">
        <v>142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5"/>
    </row>
    <row r="21" spans="1:11" ht="39" thickBot="1" x14ac:dyDescent="0.3">
      <c r="A21" s="11" t="s">
        <v>143</v>
      </c>
      <c r="B21" s="9">
        <v>101</v>
      </c>
      <c r="C21" s="12">
        <v>63</v>
      </c>
      <c r="D21" s="12"/>
      <c r="E21" s="12"/>
      <c r="F21" s="12"/>
      <c r="G21" s="12"/>
      <c r="H21" s="12"/>
      <c r="I21" s="12">
        <v>63</v>
      </c>
      <c r="J21" s="12"/>
      <c r="K21" s="12"/>
    </row>
    <row r="22" spans="1:11" ht="39" thickBot="1" x14ac:dyDescent="0.3">
      <c r="A22" s="11" t="s">
        <v>144</v>
      </c>
      <c r="B22" s="9">
        <v>102</v>
      </c>
      <c r="C22" s="12"/>
      <c r="D22" s="12"/>
      <c r="E22" s="12"/>
      <c r="F22" s="12"/>
      <c r="G22" s="12"/>
      <c r="H22" s="12"/>
      <c r="I22" s="12" t="s">
        <v>28</v>
      </c>
      <c r="J22" s="12"/>
      <c r="K22" s="12"/>
    </row>
    <row r="23" spans="1:11" ht="51.75" thickBot="1" x14ac:dyDescent="0.3">
      <c r="A23" s="11" t="s">
        <v>145</v>
      </c>
      <c r="B23" s="9">
        <v>103</v>
      </c>
      <c r="C23" s="12"/>
      <c r="D23" s="12"/>
      <c r="E23" s="12"/>
      <c r="F23" s="12"/>
      <c r="G23" s="12"/>
      <c r="H23" s="12"/>
      <c r="I23" s="12" t="s">
        <v>28</v>
      </c>
      <c r="J23" s="12"/>
      <c r="K23" s="12"/>
    </row>
    <row r="24" spans="1:11" ht="39" thickBot="1" x14ac:dyDescent="0.3">
      <c r="A24" s="11" t="s">
        <v>146</v>
      </c>
      <c r="B24" s="9">
        <v>104</v>
      </c>
      <c r="C24" s="12"/>
      <c r="D24" s="12"/>
      <c r="E24" s="12"/>
      <c r="F24" s="12"/>
      <c r="G24" s="12"/>
      <c r="H24" s="12"/>
      <c r="I24" s="12" t="s">
        <v>28</v>
      </c>
      <c r="J24" s="12"/>
      <c r="K24" s="12"/>
    </row>
    <row r="25" spans="1:11" ht="15.75" thickBot="1" x14ac:dyDescent="0.3">
      <c r="A25" s="11" t="s">
        <v>147</v>
      </c>
      <c r="B25" s="9">
        <v>110</v>
      </c>
      <c r="C25" s="12">
        <v>63</v>
      </c>
      <c r="D25" s="12"/>
      <c r="E25" s="12"/>
      <c r="F25" s="12"/>
      <c r="G25" s="12"/>
      <c r="H25" s="12"/>
      <c r="I25" s="12">
        <v>63</v>
      </c>
      <c r="J25" s="12"/>
      <c r="K25" s="12"/>
    </row>
    <row r="26" spans="1:11" ht="26.25" thickBot="1" x14ac:dyDescent="0.3">
      <c r="A26" s="11" t="s">
        <v>148</v>
      </c>
      <c r="B26" s="9">
        <v>111</v>
      </c>
      <c r="C26" s="12">
        <v>63</v>
      </c>
      <c r="D26" s="12"/>
      <c r="E26" s="12"/>
      <c r="F26" s="12"/>
      <c r="G26" s="12"/>
      <c r="H26" s="12"/>
      <c r="I26" s="12">
        <v>63</v>
      </c>
      <c r="J26" s="12"/>
      <c r="K26" s="12"/>
    </row>
    <row r="27" spans="1:11" ht="15.75" thickBot="1" x14ac:dyDescent="0.3">
      <c r="A27" s="11" t="s">
        <v>149</v>
      </c>
      <c r="B27" s="9">
        <v>112</v>
      </c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15.75" thickBot="1" x14ac:dyDescent="0.3">
      <c r="A28" s="11" t="s">
        <v>150</v>
      </c>
      <c r="B28" s="9">
        <v>113</v>
      </c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13" t="s">
        <v>43</v>
      </c>
      <c r="B29" s="196">
        <v>114</v>
      </c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1" ht="15.75" thickBot="1" x14ac:dyDescent="0.3">
      <c r="A30" s="14" t="s">
        <v>44</v>
      </c>
      <c r="B30" s="197"/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 ht="26.25" thickBot="1" x14ac:dyDescent="0.3">
      <c r="A31" s="14" t="s">
        <v>151</v>
      </c>
      <c r="B31" s="9">
        <v>115</v>
      </c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6.25" thickBot="1" x14ac:dyDescent="0.3">
      <c r="A32" s="14" t="s">
        <v>152</v>
      </c>
      <c r="B32" s="9">
        <v>116</v>
      </c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5.75" thickBot="1" x14ac:dyDescent="0.3">
      <c r="A33" s="11" t="s">
        <v>47</v>
      </c>
      <c r="B33" s="9">
        <v>117</v>
      </c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5.75" thickBot="1" x14ac:dyDescent="0.3">
      <c r="A34" s="193" t="s">
        <v>153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5"/>
    </row>
    <row r="35" spans="1:11" ht="15.75" thickBot="1" x14ac:dyDescent="0.3">
      <c r="A35" s="11" t="s">
        <v>50</v>
      </c>
      <c r="B35" s="9">
        <v>201</v>
      </c>
      <c r="C35" s="12"/>
      <c r="D35" s="12"/>
      <c r="E35" s="12"/>
      <c r="F35" s="12"/>
      <c r="G35" s="12"/>
      <c r="H35" s="12"/>
      <c r="I35" s="12" t="s">
        <v>28</v>
      </c>
      <c r="J35" s="12"/>
      <c r="K35" s="12"/>
    </row>
    <row r="36" spans="1:11" ht="26.25" thickBot="1" x14ac:dyDescent="0.3">
      <c r="A36" s="11" t="s">
        <v>154</v>
      </c>
      <c r="B36" s="9">
        <v>202</v>
      </c>
      <c r="C36" s="12"/>
      <c r="D36" s="12"/>
      <c r="E36" s="12"/>
      <c r="F36" s="12"/>
      <c r="G36" s="12"/>
      <c r="H36" s="12"/>
      <c r="I36" s="12" t="s">
        <v>28</v>
      </c>
      <c r="J36" s="12"/>
      <c r="K36" s="12"/>
    </row>
    <row r="37" spans="1:11" ht="15.75" thickBot="1" x14ac:dyDescent="0.3">
      <c r="A37" s="11" t="s">
        <v>155</v>
      </c>
      <c r="B37" s="9">
        <v>203</v>
      </c>
      <c r="C37" s="15"/>
      <c r="D37" s="12"/>
      <c r="E37" s="12"/>
      <c r="F37" s="12"/>
      <c r="G37" s="12"/>
      <c r="H37" s="12"/>
      <c r="I37" s="12" t="s">
        <v>28</v>
      </c>
      <c r="J37" s="12"/>
      <c r="K37" s="12"/>
    </row>
    <row r="38" spans="1:11" ht="15.75" thickBot="1" x14ac:dyDescent="0.3">
      <c r="A38" s="193" t="s">
        <v>156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51.75" thickBot="1" x14ac:dyDescent="0.3">
      <c r="A39" s="11" t="s">
        <v>157</v>
      </c>
      <c r="B39" s="9">
        <v>301</v>
      </c>
      <c r="C39" s="106">
        <v>4276.0349999999999</v>
      </c>
      <c r="D39" s="106"/>
      <c r="E39" s="106"/>
      <c r="F39" s="106"/>
      <c r="G39" s="106"/>
      <c r="H39" s="106"/>
      <c r="I39" s="106">
        <v>4276.0349999999999</v>
      </c>
      <c r="J39" s="12"/>
      <c r="K39" s="12"/>
    </row>
    <row r="40" spans="1:11" ht="39" thickBot="1" x14ac:dyDescent="0.3">
      <c r="A40" s="11" t="s">
        <v>158</v>
      </c>
      <c r="B40" s="9">
        <v>302</v>
      </c>
      <c r="C40" s="106"/>
      <c r="D40" s="106"/>
      <c r="E40" s="106"/>
      <c r="F40" s="106"/>
      <c r="G40" s="106"/>
      <c r="H40" s="106"/>
      <c r="I40" s="106" t="s">
        <v>28</v>
      </c>
      <c r="J40" s="12"/>
      <c r="K40" s="12"/>
    </row>
    <row r="41" spans="1:11" ht="51.75" thickBot="1" x14ac:dyDescent="0.3">
      <c r="A41" s="11" t="s">
        <v>159</v>
      </c>
      <c r="B41" s="9">
        <v>303</v>
      </c>
      <c r="C41" s="106"/>
      <c r="D41" s="106"/>
      <c r="E41" s="106"/>
      <c r="F41" s="106"/>
      <c r="G41" s="106"/>
      <c r="H41" s="106"/>
      <c r="I41" s="106"/>
      <c r="J41" s="12"/>
      <c r="K41" s="12"/>
    </row>
    <row r="42" spans="1:11" ht="51.75" thickBot="1" x14ac:dyDescent="0.3">
      <c r="A42" s="11" t="s">
        <v>160</v>
      </c>
      <c r="B42" s="9">
        <v>304</v>
      </c>
      <c r="C42" s="106"/>
      <c r="D42" s="106"/>
      <c r="E42" s="106"/>
      <c r="F42" s="106"/>
      <c r="G42" s="106"/>
      <c r="H42" s="106"/>
      <c r="I42" s="106" t="s">
        <v>28</v>
      </c>
      <c r="J42" s="12"/>
      <c r="K42" s="12"/>
    </row>
    <row r="43" spans="1:11" ht="15.75" thickBot="1" x14ac:dyDescent="0.3">
      <c r="A43" s="11" t="s">
        <v>161</v>
      </c>
      <c r="B43" s="9">
        <v>305</v>
      </c>
      <c r="C43" s="106">
        <v>4276.0349999999999</v>
      </c>
      <c r="D43" s="106"/>
      <c r="E43" s="106"/>
      <c r="F43" s="106"/>
      <c r="G43" s="106"/>
      <c r="H43" s="106"/>
      <c r="I43" s="106">
        <v>4276.0349999999999</v>
      </c>
      <c r="J43" s="12"/>
      <c r="K43" s="12"/>
    </row>
    <row r="44" spans="1:11" ht="26.25" thickBot="1" x14ac:dyDescent="0.3">
      <c r="A44" s="11" t="s">
        <v>162</v>
      </c>
      <c r="B44" s="9">
        <v>306</v>
      </c>
      <c r="C44" s="106">
        <v>4276.0349999999999</v>
      </c>
      <c r="D44" s="106"/>
      <c r="E44" s="106"/>
      <c r="F44" s="106"/>
      <c r="G44" s="106"/>
      <c r="H44" s="106"/>
      <c r="I44" s="106">
        <v>4276.0349999999999</v>
      </c>
      <c r="J44" s="12"/>
      <c r="K44" s="12"/>
    </row>
    <row r="45" spans="1:11" ht="15.75" thickBot="1" x14ac:dyDescent="0.3">
      <c r="A45" s="11" t="s">
        <v>163</v>
      </c>
      <c r="B45" s="9">
        <v>310</v>
      </c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5.75" thickBot="1" x14ac:dyDescent="0.3">
      <c r="A46" s="11" t="s">
        <v>164</v>
      </c>
      <c r="B46" s="9">
        <v>311</v>
      </c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5">
      <c r="A47" s="13" t="s">
        <v>43</v>
      </c>
      <c r="B47" s="196">
        <v>312</v>
      </c>
      <c r="C47" s="198"/>
      <c r="D47" s="198"/>
      <c r="E47" s="198"/>
      <c r="F47" s="198"/>
      <c r="G47" s="198"/>
      <c r="H47" s="198"/>
      <c r="I47" s="198"/>
      <c r="J47" s="198"/>
      <c r="K47" s="198"/>
    </row>
    <row r="48" spans="1:11" ht="15.75" thickBot="1" x14ac:dyDescent="0.3">
      <c r="A48" s="14" t="s">
        <v>44</v>
      </c>
      <c r="B48" s="197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26.25" thickBot="1" x14ac:dyDescent="0.3">
      <c r="A49" s="14" t="s">
        <v>151</v>
      </c>
      <c r="B49" s="9">
        <v>313</v>
      </c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6.25" thickBot="1" x14ac:dyDescent="0.3">
      <c r="A50" s="14" t="s">
        <v>152</v>
      </c>
      <c r="B50" s="9">
        <v>314</v>
      </c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thickBot="1" x14ac:dyDescent="0.3">
      <c r="A51" s="11" t="s">
        <v>47</v>
      </c>
      <c r="B51" s="9">
        <v>315</v>
      </c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15.75" x14ac:dyDescent="0.25">
      <c r="A52" s="16"/>
    </row>
    <row r="53" spans="1:11" ht="16.5" thickBot="1" x14ac:dyDescent="0.3">
      <c r="A53" s="192" t="s">
        <v>99</v>
      </c>
      <c r="B53" s="3"/>
      <c r="C53" s="17"/>
      <c r="D53" s="3"/>
      <c r="E53" s="17"/>
    </row>
    <row r="54" spans="1:11" ht="38.25" customHeight="1" x14ac:dyDescent="0.25">
      <c r="A54" s="192"/>
      <c r="B54" s="3"/>
      <c r="C54" s="152" t="s">
        <v>224</v>
      </c>
      <c r="D54" s="152"/>
      <c r="E54" s="153" t="s">
        <v>225</v>
      </c>
      <c r="F54" s="153"/>
    </row>
    <row r="55" spans="1:11" ht="25.5" x14ac:dyDescent="0.25">
      <c r="A55" s="3"/>
      <c r="B55" s="18"/>
      <c r="C55" s="18" t="s">
        <v>100</v>
      </c>
      <c r="D55" s="18"/>
      <c r="E55" s="154" t="s">
        <v>101</v>
      </c>
      <c r="F55" s="154"/>
    </row>
    <row r="56" spans="1:11" ht="15.75" x14ac:dyDescent="0.25">
      <c r="A56" s="3"/>
      <c r="B56" s="18"/>
      <c r="C56" s="18"/>
      <c r="D56" s="18"/>
      <c r="E56" s="18"/>
    </row>
    <row r="57" spans="1:11" ht="16.5" thickBot="1" x14ac:dyDescent="0.3">
      <c r="A57" s="3"/>
      <c r="B57" s="18"/>
      <c r="C57" s="18"/>
      <c r="D57" s="18"/>
      <c r="E57" s="19"/>
    </row>
    <row r="58" spans="1:11" ht="15.75" x14ac:dyDescent="0.25">
      <c r="A58" s="3"/>
      <c r="B58" s="18"/>
      <c r="C58" s="18"/>
      <c r="D58" s="18"/>
      <c r="E58" s="18" t="s">
        <v>102</v>
      </c>
    </row>
    <row r="59" spans="1:11" ht="15.75" x14ac:dyDescent="0.25">
      <c r="A59" s="16"/>
    </row>
    <row r="60" spans="1:11" ht="15.75" x14ac:dyDescent="0.25">
      <c r="A60" s="151" t="s">
        <v>231</v>
      </c>
      <c r="B60" s="151"/>
    </row>
    <row r="61" spans="1:11" ht="15.75" x14ac:dyDescent="0.25">
      <c r="A61" s="151" t="s">
        <v>232</v>
      </c>
      <c r="B61" s="151"/>
    </row>
    <row r="62" spans="1:11" ht="15.75" x14ac:dyDescent="0.25">
      <c r="A62" s="86" t="s">
        <v>278</v>
      </c>
      <c r="B62" s="86"/>
    </row>
  </sheetData>
  <mergeCells count="44">
    <mergeCell ref="B9:J9"/>
    <mergeCell ref="F17:G17"/>
    <mergeCell ref="H17:H18"/>
    <mergeCell ref="I17:I18"/>
    <mergeCell ref="J17:K17"/>
    <mergeCell ref="A15:K15"/>
    <mergeCell ref="K47:K48"/>
    <mergeCell ref="G29:G30"/>
    <mergeCell ref="H29:H30"/>
    <mergeCell ref="I29:I30"/>
    <mergeCell ref="J29:J30"/>
    <mergeCell ref="I47:I48"/>
    <mergeCell ref="A2:K2"/>
    <mergeCell ref="A3:K3"/>
    <mergeCell ref="A4:K4"/>
    <mergeCell ref="K29:K30"/>
    <mergeCell ref="A34:K34"/>
    <mergeCell ref="A20:K20"/>
    <mergeCell ref="B29:B30"/>
    <mergeCell ref="C29:C30"/>
    <mergeCell ref="D29:D30"/>
    <mergeCell ref="E29:E30"/>
    <mergeCell ref="F29:F30"/>
    <mergeCell ref="B6:B7"/>
    <mergeCell ref="A16:A18"/>
    <mergeCell ref="B16:B18"/>
    <mergeCell ref="D16:K16"/>
    <mergeCell ref="D17:E17"/>
    <mergeCell ref="A60:B60"/>
    <mergeCell ref="A61:B61"/>
    <mergeCell ref="C7:I7"/>
    <mergeCell ref="C54:D54"/>
    <mergeCell ref="E54:F54"/>
    <mergeCell ref="E55:F55"/>
    <mergeCell ref="A53:A54"/>
    <mergeCell ref="A38:K38"/>
    <mergeCell ref="B47:B48"/>
    <mergeCell ref="C47:C48"/>
    <mergeCell ref="D47:D48"/>
    <mergeCell ref="E47:E48"/>
    <mergeCell ref="F47:F48"/>
    <mergeCell ref="G47:G48"/>
    <mergeCell ref="H47:H48"/>
    <mergeCell ref="J47:J48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80" zoomScaleNormal="100" zoomScaleSheetLayoutView="80" workbookViewId="0">
      <selection activeCell="F27" sqref="F27"/>
    </sheetView>
  </sheetViews>
  <sheetFormatPr defaultRowHeight="15" x14ac:dyDescent="0.25"/>
  <cols>
    <col min="2" max="2" width="13.140625" customWidth="1"/>
    <col min="3" max="3" width="26.140625" customWidth="1"/>
    <col min="4" max="4" width="37" bestFit="1" customWidth="1"/>
    <col min="5" max="5" width="23" customWidth="1"/>
    <col min="6" max="6" width="21.7109375" customWidth="1"/>
    <col min="7" max="7" width="34.85546875" customWidth="1"/>
    <col min="8" max="8" width="34" customWidth="1"/>
  </cols>
  <sheetData>
    <row r="1" spans="1:8" x14ac:dyDescent="0.25">
      <c r="A1" s="108"/>
      <c r="B1" s="108"/>
      <c r="C1" s="108"/>
      <c r="D1" s="108"/>
      <c r="E1" s="108"/>
      <c r="F1" s="108"/>
      <c r="G1" s="108"/>
      <c r="H1" s="114"/>
    </row>
    <row r="2" spans="1:8" ht="15" customHeight="1" x14ac:dyDescent="0.25">
      <c r="A2" s="208" t="s">
        <v>279</v>
      </c>
      <c r="B2" s="208"/>
      <c r="C2" s="208"/>
      <c r="D2" s="208"/>
      <c r="E2" s="208"/>
      <c r="F2" s="208"/>
      <c r="G2" s="208"/>
      <c r="H2" s="208"/>
    </row>
    <row r="3" spans="1:8" ht="15" customHeight="1" x14ac:dyDescent="0.25">
      <c r="A3" s="209"/>
      <c r="B3" s="209"/>
      <c r="C3" s="209"/>
      <c r="D3" s="209"/>
      <c r="E3" s="209"/>
      <c r="F3" s="209"/>
      <c r="G3" s="209"/>
      <c r="H3" s="209"/>
    </row>
    <row r="4" spans="1:8" ht="16.5" x14ac:dyDescent="0.25">
      <c r="A4" s="210" t="s">
        <v>285</v>
      </c>
      <c r="B4" s="211"/>
      <c r="C4" s="211"/>
      <c r="D4" s="211"/>
      <c r="E4" s="211"/>
      <c r="F4" s="211"/>
      <c r="G4" s="211"/>
      <c r="H4" s="211"/>
    </row>
    <row r="5" spans="1:8" x14ac:dyDescent="0.25">
      <c r="A5" s="212" t="s">
        <v>280</v>
      </c>
      <c r="B5" s="212"/>
      <c r="C5" s="212"/>
      <c r="D5" s="212"/>
      <c r="E5" s="212"/>
      <c r="F5" s="212"/>
      <c r="G5" s="212"/>
      <c r="H5" s="212"/>
    </row>
    <row r="6" spans="1:8" ht="81" customHeight="1" x14ac:dyDescent="0.25">
      <c r="A6" s="215" t="s">
        <v>281</v>
      </c>
      <c r="B6" s="217" t="s">
        <v>282</v>
      </c>
      <c r="C6" s="219" t="s">
        <v>286</v>
      </c>
      <c r="D6" s="220"/>
      <c r="E6" s="221" t="s">
        <v>287</v>
      </c>
      <c r="F6" s="222"/>
      <c r="G6" s="213" t="s">
        <v>283</v>
      </c>
      <c r="H6" s="213" t="s">
        <v>284</v>
      </c>
    </row>
    <row r="7" spans="1:8" ht="92.25" customHeight="1" x14ac:dyDescent="0.25">
      <c r="A7" s="216"/>
      <c r="B7" s="218"/>
      <c r="C7" s="116" t="s">
        <v>288</v>
      </c>
      <c r="D7" s="116" t="s">
        <v>291</v>
      </c>
      <c r="E7" s="116" t="s">
        <v>289</v>
      </c>
      <c r="F7" s="116" t="s">
        <v>290</v>
      </c>
      <c r="G7" s="214"/>
      <c r="H7" s="214"/>
    </row>
    <row r="8" spans="1:8" s="118" customFormat="1" x14ac:dyDescent="0.25">
      <c r="A8" s="109"/>
      <c r="B8" s="109"/>
      <c r="C8" s="109"/>
      <c r="D8" s="109"/>
      <c r="E8" s="109" t="s">
        <v>198</v>
      </c>
      <c r="F8" s="109" t="s">
        <v>195</v>
      </c>
      <c r="G8" s="109" t="s">
        <v>194</v>
      </c>
      <c r="H8" s="109"/>
    </row>
    <row r="9" spans="1:8" x14ac:dyDescent="0.25">
      <c r="A9" s="117"/>
      <c r="B9" s="119"/>
      <c r="C9" s="121">
        <f>D9-10414.794</f>
        <v>19629.326000000001</v>
      </c>
      <c r="D9" s="121">
        <v>30044.12</v>
      </c>
      <c r="E9" s="122">
        <v>19629.32747</v>
      </c>
      <c r="F9" s="122">
        <v>9917.9055900000003</v>
      </c>
      <c r="G9" s="122">
        <v>0</v>
      </c>
      <c r="H9" s="122">
        <f>(SUM(E9:G9)/D9)*100</f>
        <v>98.346142473136183</v>
      </c>
    </row>
    <row r="10" spans="1:8" x14ac:dyDescent="0.25">
      <c r="A10" s="108"/>
      <c r="B10" s="108"/>
      <c r="C10" s="108" t="s">
        <v>292</v>
      </c>
      <c r="D10" s="108" t="s">
        <v>293</v>
      </c>
      <c r="E10" s="120"/>
      <c r="F10" s="108"/>
      <c r="H10" s="124">
        <f>E9/C9*100</f>
        <v>100.00000748879508</v>
      </c>
    </row>
  </sheetData>
  <mergeCells count="9">
    <mergeCell ref="A2:H3"/>
    <mergeCell ref="A4:H4"/>
    <mergeCell ref="A5:H5"/>
    <mergeCell ref="H6:H7"/>
    <mergeCell ref="A6:A7"/>
    <mergeCell ref="B6:B7"/>
    <mergeCell ref="C6:D6"/>
    <mergeCell ref="E6:F6"/>
    <mergeCell ref="G6:G7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№ 1-закупки</vt:lpstr>
      <vt:lpstr>№ 2-закупки</vt:lpstr>
      <vt:lpstr>№ 1а-закупки</vt:lpstr>
      <vt:lpstr>СМП</vt:lpstr>
      <vt:lpstr>'№ 1а-закупки'!Область_печати</vt:lpstr>
      <vt:lpstr>'№ 1-закупки'!Область_печати</vt:lpstr>
      <vt:lpstr>'№ 2-закупки'!Область_печати</vt:lpstr>
      <vt:lpstr>СМП!Область_печати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2021-01-26T11:07:08Z</dcterms:modified>
</cp:coreProperties>
</file>