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оперативка!$A$2:$Y$238</definedName>
  </definedNames>
  <calcPr calcId="145621"/>
</workbook>
</file>

<file path=xl/calcChain.xml><?xml version="1.0" encoding="utf-8"?>
<calcChain xmlns="http://schemas.openxmlformats.org/spreadsheetml/2006/main">
  <c r="S170" i="1" l="1"/>
  <c r="C119" i="1"/>
  <c r="T103" i="1"/>
  <c r="J159" i="1" l="1"/>
  <c r="V205" i="1"/>
  <c r="V133" i="1" l="1"/>
  <c r="Y103" i="1" l="1"/>
  <c r="G227" i="1"/>
  <c r="E133" i="1" l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7" i="1"/>
  <c r="D188" i="1"/>
  <c r="D189" i="1"/>
  <c r="D190" i="1"/>
  <c r="X173" i="1"/>
  <c r="X145" i="1"/>
  <c r="B190" i="1"/>
  <c r="N133" i="1" l="1"/>
  <c r="O133" i="1"/>
  <c r="P133" i="1"/>
  <c r="Q133" i="1"/>
  <c r="H133" i="1"/>
  <c r="L205" i="1" l="1"/>
  <c r="B166" i="1" l="1"/>
  <c r="B170" i="1"/>
  <c r="X133" i="1" l="1"/>
  <c r="W133" i="1"/>
  <c r="F133" i="1" l="1"/>
  <c r="G133" i="1"/>
  <c r="I133" i="1"/>
  <c r="J133" i="1"/>
  <c r="K133" i="1"/>
  <c r="L133" i="1"/>
  <c r="M133" i="1"/>
  <c r="R133" i="1"/>
  <c r="S133" i="1"/>
  <c r="T133" i="1"/>
  <c r="Y133" i="1"/>
  <c r="L170" i="1" l="1"/>
  <c r="R205" i="1"/>
  <c r="R170" i="1"/>
  <c r="U205" i="1" l="1"/>
  <c r="I205" i="1" l="1"/>
  <c r="E206" i="1" l="1"/>
  <c r="X205" i="1" l="1"/>
  <c r="P200" i="1"/>
  <c r="M205" i="1"/>
  <c r="T205" i="1"/>
  <c r="N205" i="1"/>
  <c r="F145" i="1"/>
  <c r="N173" i="1" l="1"/>
  <c r="O205" i="1"/>
  <c r="X190" i="1" l="1"/>
  <c r="D160" i="1" l="1"/>
  <c r="D161" i="1"/>
  <c r="D162" i="1"/>
  <c r="D163" i="1"/>
  <c r="C102" i="1"/>
  <c r="C111" i="1"/>
  <c r="C126" i="1" s="1"/>
  <c r="J126" i="1"/>
  <c r="I126" i="1"/>
  <c r="H126" i="1"/>
  <c r="G126" i="1"/>
  <c r="F126" i="1"/>
  <c r="E126" i="1"/>
  <c r="P170" i="1" l="1"/>
  <c r="E205" i="1" l="1"/>
  <c r="F205" i="1" l="1"/>
  <c r="Q205" i="1" l="1"/>
  <c r="G205" i="1"/>
  <c r="T173" i="1" l="1"/>
  <c r="W170" i="1" l="1"/>
  <c r="Q128" i="1"/>
  <c r="Y170" i="1"/>
  <c r="Y159" i="1"/>
  <c r="L145" i="1" l="1"/>
  <c r="L128" i="1"/>
  <c r="L129" i="1"/>
  <c r="P205" i="1" l="1"/>
  <c r="W205" i="1"/>
  <c r="Y205" i="1"/>
  <c r="H205" i="1"/>
  <c r="J205" i="1"/>
  <c r="O227" i="1"/>
  <c r="J145" i="1"/>
  <c r="B159" i="1" l="1"/>
  <c r="X159" i="1" l="1"/>
  <c r="J170" i="1"/>
  <c r="B173" i="1" l="1"/>
  <c r="Q103" i="1" l="1"/>
  <c r="Q105" i="1" s="1"/>
  <c r="Q104" i="1" l="1"/>
  <c r="G170" i="1"/>
  <c r="N155" i="1" l="1"/>
  <c r="X170" i="1"/>
  <c r="B205" i="1"/>
  <c r="D140" i="1" l="1"/>
  <c r="D141" i="1"/>
  <c r="D142" i="1"/>
  <c r="B145" i="1"/>
  <c r="D203" i="1" l="1"/>
  <c r="E103" i="1" l="1"/>
  <c r="E104" i="1" s="1"/>
  <c r="F103" i="1"/>
  <c r="F104" i="1" s="1"/>
  <c r="H170" i="1" l="1"/>
  <c r="H173" i="1"/>
  <c r="J173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D131" i="1" l="1"/>
  <c r="M173" i="1" l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H128" i="1" l="1"/>
  <c r="C157" i="1" l="1"/>
  <c r="C135" i="1"/>
  <c r="D135" i="1" s="1"/>
  <c r="C136" i="1"/>
  <c r="D136" i="1" s="1"/>
  <c r="C137" i="1"/>
  <c r="D137" i="1" s="1"/>
  <c r="C139" i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D157" i="1" l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0" i="1"/>
  <c r="C161" i="1"/>
  <c r="C162" i="1"/>
  <c r="C168" i="1"/>
  <c r="D168" i="1" s="1"/>
  <c r="C169" i="1"/>
  <c r="D169" i="1" s="1"/>
  <c r="C171" i="1"/>
  <c r="C172" i="1"/>
  <c r="D172" i="1" s="1"/>
  <c r="C174" i="1"/>
  <c r="C175" i="1"/>
  <c r="C177" i="1"/>
  <c r="C178" i="1"/>
  <c r="C180" i="1"/>
  <c r="C181" i="1"/>
  <c r="C183" i="1"/>
  <c r="C184" i="1"/>
  <c r="C186" i="1"/>
  <c r="C187" i="1"/>
  <c r="C188" i="1"/>
  <c r="C189" i="1"/>
  <c r="C191" i="1"/>
  <c r="D191" i="1" s="1"/>
  <c r="C192" i="1"/>
  <c r="D192" i="1" s="1"/>
  <c r="O126" i="1"/>
  <c r="V129" i="1"/>
  <c r="V126" i="1"/>
  <c r="D158" i="1" l="1"/>
  <c r="C159" i="1"/>
  <c r="D171" i="1"/>
  <c r="C173" i="1"/>
  <c r="C170" i="1"/>
  <c r="D170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G127" i="1"/>
  <c r="P227" i="1" l="1"/>
  <c r="M127" i="1" l="1"/>
  <c r="M126" i="1"/>
  <c r="S227" i="1" l="1"/>
  <c r="E127" i="1" l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C113" i="1"/>
  <c r="D113" i="1" s="1"/>
  <c r="C114" i="1"/>
  <c r="D114" i="1" s="1"/>
  <c r="C116" i="1"/>
  <c r="D116" i="1" s="1"/>
  <c r="C117" i="1"/>
  <c r="C118" i="1"/>
  <c r="D118" i="1" s="1"/>
  <c r="D119" i="1"/>
  <c r="C121" i="1"/>
  <c r="D121" i="1" s="1"/>
  <c r="C122" i="1"/>
  <c r="D122" i="1" s="1"/>
  <c r="C123" i="1"/>
  <c r="C124" i="1"/>
  <c r="D124" i="1" s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C130" i="1"/>
  <c r="D130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N112" i="1" l="1"/>
  <c r="W137" i="1" l="1"/>
  <c r="W103" i="1"/>
  <c r="W105" i="1" s="1"/>
  <c r="V138" i="1" l="1"/>
  <c r="T137" i="1" l="1"/>
  <c r="T138" i="1"/>
  <c r="B105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H138" i="1" l="1"/>
  <c r="O103" i="1" l="1"/>
  <c r="Q163" i="1"/>
  <c r="V103" i="1" l="1"/>
  <c r="G163" i="1" l="1"/>
  <c r="O149" i="1"/>
  <c r="M103" i="1" l="1"/>
  <c r="M104" i="1" l="1"/>
  <c r="M112" i="1"/>
  <c r="B156" i="1"/>
  <c r="H164" i="1" l="1"/>
  <c r="H167" i="1" s="1"/>
  <c r="I163" i="1" l="1"/>
  <c r="C163" i="1" s="1"/>
  <c r="E149" i="1" l="1"/>
  <c r="E105" i="1" l="1"/>
  <c r="E156" i="1"/>
  <c r="W138" i="1"/>
  <c r="E167" i="1" l="1"/>
  <c r="Y164" i="1" l="1"/>
  <c r="Y167" i="1" s="1"/>
  <c r="Y165" i="1"/>
  <c r="Y166" i="1" l="1"/>
  <c r="L167" i="1" l="1"/>
  <c r="G164" i="1"/>
  <c r="G167" i="1" l="1"/>
  <c r="I164" i="1"/>
  <c r="I167" i="1" s="1"/>
  <c r="J167" i="1"/>
  <c r="K164" i="1"/>
  <c r="M164" i="1"/>
  <c r="M167" i="1" s="1"/>
  <c r="N167" i="1"/>
  <c r="O167" i="1"/>
  <c r="K167" i="1" l="1"/>
  <c r="F167" i="1"/>
  <c r="X164" i="1"/>
  <c r="X167" i="1" s="1"/>
  <c r="Q167" i="1" l="1"/>
  <c r="R105" i="1"/>
  <c r="M105" i="1"/>
  <c r="I165" i="1"/>
  <c r="K165" i="1"/>
  <c r="M165" i="1"/>
  <c r="P165" i="1"/>
  <c r="W165" i="1"/>
  <c r="X165" i="1"/>
  <c r="P164" i="1"/>
  <c r="R167" i="1"/>
  <c r="S167" i="1"/>
  <c r="U167" i="1"/>
  <c r="V167" i="1"/>
  <c r="W164" i="1"/>
  <c r="W167" i="1" s="1"/>
  <c r="G165" i="1"/>
  <c r="C165" i="1" l="1"/>
  <c r="T167" i="1"/>
  <c r="C164" i="1"/>
  <c r="D164" i="1" s="1"/>
  <c r="P167" i="1"/>
  <c r="C167" i="1" l="1"/>
  <c r="D167" i="1" s="1"/>
  <c r="D165" i="1"/>
  <c r="C166" i="1"/>
  <c r="D166" i="1" s="1"/>
  <c r="T131" i="1"/>
  <c r="R130" i="1" l="1"/>
  <c r="M131" i="1" l="1"/>
  <c r="G131" i="1"/>
  <c r="S131" i="1" l="1"/>
  <c r="X131" i="1"/>
  <c r="X103" i="1" l="1"/>
  <c r="X105" i="1" s="1"/>
  <c r="Y105" i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M166" i="1" l="1"/>
  <c r="I166" i="1"/>
  <c r="T166" i="1"/>
  <c r="H166" i="1"/>
  <c r="J166" i="1"/>
  <c r="P166" i="1"/>
  <c r="X166" i="1"/>
  <c r="W166" i="1"/>
  <c r="K166" i="1"/>
  <c r="G166" i="1"/>
  <c r="T105" i="1" l="1"/>
  <c r="T199" i="1" l="1"/>
  <c r="O199" i="1" l="1"/>
  <c r="G130" i="1" l="1"/>
  <c r="X130" i="1"/>
  <c r="C207" i="1" l="1"/>
  <c r="D207" i="1" s="1"/>
  <c r="C206" i="1"/>
  <c r="D206" i="1" s="1"/>
  <c r="R199" i="1" l="1"/>
  <c r="S199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6" i="1"/>
  <c r="D103" i="1" l="1"/>
  <c r="C105" i="1"/>
  <c r="D105" i="1" s="1"/>
  <c r="H199" i="1" l="1"/>
  <c r="B199" i="1" l="1"/>
  <c r="C198" i="1" l="1"/>
  <c r="D198" i="1" s="1"/>
  <c r="C197" i="1"/>
  <c r="D197" i="1" s="1"/>
  <c r="C199" i="1" l="1"/>
  <c r="D199" i="1" s="1"/>
  <c r="W199" i="1" l="1"/>
  <c r="C179" i="1" l="1"/>
  <c r="C190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S205" i="1"/>
  <c r="K205" i="1"/>
  <c r="C204" i="1"/>
  <c r="D204" i="1" s="1"/>
  <c r="C202" i="1"/>
  <c r="D202" i="1" s="1"/>
  <c r="C200" i="1"/>
  <c r="D200" i="1" s="1"/>
  <c r="C185" i="1"/>
  <c r="C182" i="1"/>
  <c r="B182" i="1"/>
  <c r="B179" i="1"/>
  <c r="I173" i="1"/>
  <c r="D173" i="1" s="1"/>
  <c r="D159" i="1"/>
  <c r="Y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<sst xmlns="http://schemas.openxmlformats.org/spreadsheetml/2006/main" count="275" uniqueCount="219">
  <si>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</si>
  <si>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</si>
  <si>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</si>
  <si>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</si>
  <si>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</si>
  <si>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</si>
  <si>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</si>
  <si>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</si>
  <si>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</si>
  <si>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</si>
  <si>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</si>
  <si>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</si>
  <si>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</si>
  <si>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</si>
  <si>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</si>
  <si>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</si>
  <si>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</si>
  <si>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</si>
  <si>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</si>
  <si>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</si>
  <si>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</si>
  <si>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</si>
  <si>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</si>
  <si>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</si>
  <si>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</si>
  <si>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</si>
  <si>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</si>
  <si>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</si>
  <si>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</si>
  <si>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</si>
  <si>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</si>
  <si>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</si>
  <si>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</si>
  <si>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</si>
  <si>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</si>
  <si>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</si>
  <si>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</si>
  <si>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</si>
  <si>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</si>
  <si>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</si>
  <si>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</si>
  <si>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</si>
  <si>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</si>
  <si>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</si>
  <si>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</si>
  <si>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</si>
  <si>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</si>
  <si>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</si>
  <si>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</si>
  <si>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</si>
  <si>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</si>
  <si>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</si>
  <si>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</si>
  <si>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</si>
  <si>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</si>
  <si>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</si>
  <si>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</si>
  <si>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</si>
  <si>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</si>
  <si>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</si>
  <si>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</si>
  <si>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</si>
  <si>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</si>
  <si>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</si>
  <si>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</si>
  <si>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</si>
  <si>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</si>
  <si>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</si>
  <si>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</si>
  <si>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</si>
  <si>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</si>
  <si>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</si>
  <si>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</si>
  <si>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</si>
  <si>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</si>
  <si>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</si>
  <si>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</si>
  <si>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</si>
  <si>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</si>
  <si>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</si>
  <si>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</si>
  <si>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</si>
  <si>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</si>
  <si>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</si>
  <si>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</si>
  <si>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</si>
  <si>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</si>
  <si>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</si>
  <si>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</si>
  <si>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</si>
  <si>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</si>
  <si>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</si>
  <si>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</si>
  <si>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</si>
  <si>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</si>
  <si>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</si>
  <si>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</si>
  <si>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</si>
  <si>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</si>
  <si>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</si>
  <si>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</si>
  <si>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</si>
  <si>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</si>
  <si>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</si>
  <si>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</si>
  <si>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</si>
  <si>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</si>
  <si>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</si>
  <si>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</si>
  <si>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</si>
  <si>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</si>
  <si>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</si>
  <si>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</si>
  <si>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</si>
  <si>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</si>
  <si>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</si>
  <si>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</si>
  <si>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</si>
  <si>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</si>
  <si>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</si>
  <si>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</si>
  <si>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</si>
  <si>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</si>
  <si>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</si>
  <si>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</si>
  <si>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</si>
  <si>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</si>
  <si>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</si>
  <si>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</si>
  <si>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</si>
  <si>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</si>
  <si>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</si>
  <si>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</si>
  <si>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</si>
  <si>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</si>
  <si>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</si>
  <si>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</si>
  <si>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</si>
  <si>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</si>
  <si>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</si>
  <si>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</si>
  <si>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</si>
  <si>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</si>
  <si>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</si>
  <si>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</si>
  <si>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</si>
  <si>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</si>
  <si>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</si>
  <si>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</si>
  <si>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</si>
  <si>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</si>
  <si>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</si>
  <si>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</si>
  <si>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</si>
  <si>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</si>
  <si>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</si>
  <si>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</si>
  <si>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</si>
  <si>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</si>
  <si>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</si>
  <si>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</si>
  <si>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</si>
  <si>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</si>
  <si>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</si>
  <si>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</si>
  <si>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</si>
  <si>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</si>
  <si>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</si>
  <si>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</si>
  <si>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</si>
  <si>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</si>
  <si>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</si>
  <si>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</si>
  <si>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</si>
  <si>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</si>
  <si>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</si>
  <si>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</si>
  <si>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</si>
  <si>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</si>
  <si>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</si>
  <si>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</si>
  <si>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</si>
  <si>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</si>
  <si>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</si>
  <si>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</si>
  <si>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</si>
  <si>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</si>
  <si>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</si>
  <si>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</si>
  <si>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</si>
  <si>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</si>
  <si>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</si>
  <si>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</si>
  <si>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</si>
  <si>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</si>
  <si>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</si>
  <si>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</si>
  <si>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</si>
  <si>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</si>
  <si>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</si>
  <si>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</si>
  <si>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</si>
  <si>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</si>
  <si>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</si>
  <si>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</si>
  <si>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</si>
  <si>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</si>
  <si>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</si>
  <si>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</si>
  <si>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</si>
  <si>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</si>
  <si>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</si>
  <si>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</si>
  <si>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</si>
  <si>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</si>
  <si>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</si>
  <si>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</si>
  <si>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</si>
  <si>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25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</si>
</sst>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8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E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8" t="s">
        <v>218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9" t="s">
        <v>3</v>
      </c>
      <c r="B4" s="172" t="s">
        <v>210</v>
      </c>
      <c r="C4" s="175" t="s">
        <v>211</v>
      </c>
      <c r="D4" s="175" t="s">
        <v>212</v>
      </c>
      <c r="E4" s="178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80"/>
      <c r="Z4" s="2" t="s">
        <v>0</v>
      </c>
    </row>
    <row r="5" spans="1:26" s="2" customFormat="1" ht="87" customHeight="1" x14ac:dyDescent="0.25">
      <c r="A5" s="170"/>
      <c r="B5" s="173"/>
      <c r="C5" s="176"/>
      <c r="D5" s="176"/>
      <c r="E5" s="181" t="s">
        <v>5</v>
      </c>
      <c r="F5" s="181" t="s">
        <v>6</v>
      </c>
      <c r="G5" s="181" t="s">
        <v>7</v>
      </c>
      <c r="H5" s="181" t="s">
        <v>8</v>
      </c>
      <c r="I5" s="181" t="s">
        <v>9</v>
      </c>
      <c r="J5" s="181" t="s">
        <v>10</v>
      </c>
      <c r="K5" s="186" t="s">
        <v>11</v>
      </c>
      <c r="L5" s="186" t="s">
        <v>12</v>
      </c>
      <c r="M5" s="181" t="s">
        <v>13</v>
      </c>
      <c r="N5" s="181" t="s">
        <v>14</v>
      </c>
      <c r="O5" s="181" t="s">
        <v>15</v>
      </c>
      <c r="P5" s="181" t="s">
        <v>16</v>
      </c>
      <c r="Q5" s="181" t="s">
        <v>17</v>
      </c>
      <c r="R5" s="181" t="s">
        <v>18</v>
      </c>
      <c r="S5" s="181" t="s">
        <v>19</v>
      </c>
      <c r="T5" s="181" t="s">
        <v>20</v>
      </c>
      <c r="U5" s="181" t="s">
        <v>21</v>
      </c>
      <c r="V5" s="181" t="s">
        <v>22</v>
      </c>
      <c r="W5" s="181" t="s">
        <v>23</v>
      </c>
      <c r="X5" s="181" t="s">
        <v>24</v>
      </c>
      <c r="Y5" s="181" t="s">
        <v>25</v>
      </c>
    </row>
    <row r="6" spans="1:26" s="2" customFormat="1" ht="69.75" customHeight="1" thickBot="1" x14ac:dyDescent="0.3">
      <c r="A6" s="171"/>
      <c r="B6" s="174"/>
      <c r="C6" s="177"/>
      <c r="D6" s="177"/>
      <c r="E6" s="182"/>
      <c r="F6" s="182"/>
      <c r="G6" s="182"/>
      <c r="H6" s="182"/>
      <c r="I6" s="182"/>
      <c r="J6" s="182"/>
      <c r="K6" s="187"/>
      <c r="L6" s="187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1235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>
        <v>667</v>
      </c>
      <c r="Q100" s="9">
        <v>458</v>
      </c>
      <c r="R100" s="9"/>
      <c r="S100" s="9"/>
      <c r="T100" s="9">
        <v>110</v>
      </c>
      <c r="U100" s="9"/>
      <c r="V100" s="9"/>
      <c r="W100" s="9"/>
      <c r="X100" s="9"/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9" customFormat="1" ht="30" customHeight="1" collapsed="1" x14ac:dyDescent="0.2">
      <c r="A102" s="124" t="s">
        <v>91</v>
      </c>
      <c r="B102" s="103">
        <v>198283</v>
      </c>
      <c r="C102" s="22">
        <f>SUM(E102:Y102)</f>
        <v>248492.4</v>
      </c>
      <c r="D102" s="14">
        <f t="shared" si="14"/>
        <v>1.2532209014388525</v>
      </c>
      <c r="E102" s="88">
        <v>21235</v>
      </c>
      <c r="F102" s="88">
        <v>6640</v>
      </c>
      <c r="G102" s="88">
        <v>16167</v>
      </c>
      <c r="H102" s="88">
        <v>15821</v>
      </c>
      <c r="I102" s="88">
        <v>6280</v>
      </c>
      <c r="J102" s="88">
        <v>18353</v>
      </c>
      <c r="K102" s="88">
        <v>8506</v>
      </c>
      <c r="L102" s="88">
        <v>12456</v>
      </c>
      <c r="M102" s="88">
        <v>12223</v>
      </c>
      <c r="N102" s="88">
        <v>3583.5</v>
      </c>
      <c r="O102" s="88">
        <v>7332</v>
      </c>
      <c r="P102" s="88">
        <v>11523</v>
      </c>
      <c r="Q102" s="88">
        <v>12366</v>
      </c>
      <c r="R102" s="88">
        <v>15775</v>
      </c>
      <c r="S102" s="88">
        <v>15481</v>
      </c>
      <c r="T102" s="88">
        <v>9504.9</v>
      </c>
      <c r="U102" s="88">
        <v>10003</v>
      </c>
      <c r="V102" s="88">
        <v>3396</v>
      </c>
      <c r="W102" s="88">
        <v>11091</v>
      </c>
      <c r="X102" s="88">
        <v>22972</v>
      </c>
      <c r="Y102" s="88">
        <v>7784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294471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14503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17176</v>
      </c>
      <c r="S103" s="88">
        <f t="shared" si="25"/>
        <v>18065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23407</v>
      </c>
      <c r="Y103" s="88">
        <f>Y101-Y100-Y99</f>
        <v>9812</v>
      </c>
    </row>
    <row r="104" spans="1:26" s="11" customFormat="1" ht="30" customHeight="1" x14ac:dyDescent="0.2">
      <c r="A104" s="12" t="s">
        <v>172</v>
      </c>
      <c r="B104" s="26">
        <v>0.66200000000000003</v>
      </c>
      <c r="C104" s="166">
        <f>C102/C103</f>
        <v>0.8438603461800992</v>
      </c>
      <c r="D104" s="14">
        <f t="shared" si="14"/>
        <v>1.2747135138672192</v>
      </c>
      <c r="E104" s="27">
        <f>E102/E103</f>
        <v>0.784998706147647</v>
      </c>
      <c r="F104" s="27">
        <f>F102/F103</f>
        <v>0.77281191806331473</v>
      </c>
      <c r="G104" s="27">
        <f t="shared" ref="G104:Y104" si="26">G102/G103</f>
        <v>0.97344653179190754</v>
      </c>
      <c r="H104" s="27">
        <f t="shared" si="26"/>
        <v>0.83664727657324167</v>
      </c>
      <c r="I104" s="27">
        <f t="shared" si="26"/>
        <v>0.67628688348050825</v>
      </c>
      <c r="J104" s="27">
        <f t="shared" si="26"/>
        <v>0.90978039954394485</v>
      </c>
      <c r="K104" s="27">
        <f t="shared" si="26"/>
        <v>0.92577274706138446</v>
      </c>
      <c r="L104" s="27">
        <f t="shared" si="26"/>
        <v>0.88661114670083285</v>
      </c>
      <c r="M104" s="27">
        <f>M102/M103</f>
        <v>0.84279114665931187</v>
      </c>
      <c r="N104" s="27">
        <f t="shared" si="26"/>
        <v>0.71856827752155605</v>
      </c>
      <c r="O104" s="27">
        <f t="shared" si="26"/>
        <v>0.84538222068488411</v>
      </c>
      <c r="P104" s="27">
        <f t="shared" si="26"/>
        <v>0.80310844717033736</v>
      </c>
      <c r="Q104" s="27">
        <f>Q102/Q103</f>
        <v>0.75674683311914814</v>
      </c>
      <c r="R104" s="27">
        <f t="shared" si="26"/>
        <v>0.91843269678621331</v>
      </c>
      <c r="S104" s="27">
        <f t="shared" si="26"/>
        <v>0.85696097425961804</v>
      </c>
      <c r="T104" s="27">
        <f t="shared" si="26"/>
        <v>0.75688007644529376</v>
      </c>
      <c r="U104" s="27">
        <f t="shared" si="26"/>
        <v>1</v>
      </c>
      <c r="V104" s="27">
        <f t="shared" si="26"/>
        <v>0.64342553997726415</v>
      </c>
      <c r="W104" s="27">
        <f t="shared" si="26"/>
        <v>0.7172605574597426</v>
      </c>
      <c r="X104" s="27">
        <f>X102/X103</f>
        <v>0.98141581578160375</v>
      </c>
      <c r="Y104" s="27">
        <f t="shared" si="26"/>
        <v>0.79331430900937627</v>
      </c>
    </row>
    <row r="105" spans="1:26" s="82" customFormat="1" ht="31.9" hidden="1" customHeight="1" x14ac:dyDescent="0.2">
      <c r="A105" s="80" t="s">
        <v>96</v>
      </c>
      <c r="B105" s="83">
        <f>B101-B102</f>
        <v>104944</v>
      </c>
      <c r="C105" s="22">
        <f t="shared" si="23"/>
        <v>45978.6</v>
      </c>
      <c r="D105" s="14">
        <f t="shared" si="14"/>
        <v>0.43812509528891597</v>
      </c>
      <c r="E105" s="117">
        <f>E103-E102</f>
        <v>5816</v>
      </c>
      <c r="F105" s="117">
        <f t="shared" ref="F105:L105" si="27">F103-F102</f>
        <v>1952</v>
      </c>
      <c r="G105" s="117">
        <f t="shared" si="27"/>
        <v>441</v>
      </c>
      <c r="H105" s="117">
        <f>H103-H102</f>
        <v>3089</v>
      </c>
      <c r="I105" s="117">
        <f>I103-I102</f>
        <v>3006</v>
      </c>
      <c r="J105" s="117">
        <f t="shared" si="27"/>
        <v>1820</v>
      </c>
      <c r="K105" s="117">
        <f t="shared" si="27"/>
        <v>682</v>
      </c>
      <c r="L105" s="117">
        <f t="shared" si="27"/>
        <v>1593</v>
      </c>
      <c r="M105" s="117">
        <f>M103-M102</f>
        <v>2280</v>
      </c>
      <c r="N105" s="117">
        <f>N103-N102</f>
        <v>1403.5</v>
      </c>
      <c r="O105" s="117">
        <f t="shared" ref="O105:Y105" si="28">O103-O102</f>
        <v>1341</v>
      </c>
      <c r="P105" s="117">
        <f t="shared" si="28"/>
        <v>2825</v>
      </c>
      <c r="Q105" s="117">
        <f>Q103-Q102</f>
        <v>3975</v>
      </c>
      <c r="R105" s="117">
        <f t="shared" si="28"/>
        <v>1401</v>
      </c>
      <c r="S105" s="117">
        <f t="shared" si="28"/>
        <v>2584</v>
      </c>
      <c r="T105" s="117">
        <f t="shared" si="28"/>
        <v>3053.1000000000004</v>
      </c>
      <c r="U105" s="117">
        <f t="shared" si="28"/>
        <v>0</v>
      </c>
      <c r="V105" s="117">
        <f t="shared" si="28"/>
        <v>1882</v>
      </c>
      <c r="W105" s="117">
        <f>W103-W102</f>
        <v>4372</v>
      </c>
      <c r="X105" s="117">
        <f t="shared" si="28"/>
        <v>435</v>
      </c>
      <c r="Y105" s="117">
        <f t="shared" si="28"/>
        <v>2028</v>
      </c>
      <c r="Z105" s="120"/>
    </row>
    <row r="106" spans="1:26" s="11" customFormat="1" ht="30" customHeight="1" x14ac:dyDescent="0.2">
      <c r="A106" s="10" t="s">
        <v>92</v>
      </c>
      <c r="B106" s="88">
        <v>104445</v>
      </c>
      <c r="C106" s="88">
        <f t="shared" si="23"/>
        <v>133963.90000000002</v>
      </c>
      <c r="D106" s="14">
        <f t="shared" si="14"/>
        <v>1.2826262626262628</v>
      </c>
      <c r="E106" s="9">
        <v>18810</v>
      </c>
      <c r="F106" s="9">
        <v>2952</v>
      </c>
      <c r="G106" s="9">
        <v>7136</v>
      </c>
      <c r="H106" s="9">
        <v>7032</v>
      </c>
      <c r="I106" s="9">
        <v>2555</v>
      </c>
      <c r="J106" s="9">
        <v>10281</v>
      </c>
      <c r="K106" s="9">
        <v>3770</v>
      </c>
      <c r="L106" s="9">
        <v>5808</v>
      </c>
      <c r="M106" s="9">
        <v>6998.1</v>
      </c>
      <c r="N106" s="9">
        <v>1528.5</v>
      </c>
      <c r="O106" s="9">
        <v>2252</v>
      </c>
      <c r="P106" s="9">
        <v>5687</v>
      </c>
      <c r="Q106" s="9">
        <v>8790</v>
      </c>
      <c r="R106" s="9">
        <v>9856</v>
      </c>
      <c r="S106" s="9">
        <v>9664</v>
      </c>
      <c r="T106" s="9">
        <v>3697.3</v>
      </c>
      <c r="U106" s="9">
        <v>5231</v>
      </c>
      <c r="V106" s="9">
        <v>1328</v>
      </c>
      <c r="W106" s="9">
        <v>5449</v>
      </c>
      <c r="X106" s="9">
        <v>12501</v>
      </c>
      <c r="Y106" s="9">
        <v>2638</v>
      </c>
    </row>
    <row r="107" spans="1:26" s="11" customFormat="1" ht="30" customHeight="1" x14ac:dyDescent="0.2">
      <c r="A107" s="10" t="s">
        <v>93</v>
      </c>
      <c r="B107" s="88">
        <v>10216</v>
      </c>
      <c r="C107" s="88">
        <f t="shared" si="23"/>
        <v>8592</v>
      </c>
      <c r="D107" s="14">
        <f t="shared" si="14"/>
        <v>0.84103367267032103</v>
      </c>
      <c r="E107" s="9">
        <v>315</v>
      </c>
      <c r="F107" s="9">
        <v>278</v>
      </c>
      <c r="G107" s="9"/>
      <c r="H107" s="9">
        <v>391</v>
      </c>
      <c r="I107" s="9">
        <v>66</v>
      </c>
      <c r="J107" s="9">
        <v>862</v>
      </c>
      <c r="K107" s="9">
        <v>1313</v>
      </c>
      <c r="L107" s="9">
        <v>424</v>
      </c>
      <c r="M107" s="9">
        <v>83</v>
      </c>
      <c r="N107" s="9"/>
      <c r="O107" s="9">
        <v>674</v>
      </c>
      <c r="P107" s="9">
        <v>174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1082</v>
      </c>
    </row>
    <row r="108" spans="1:26" s="11" customFormat="1" ht="30" customHeight="1" x14ac:dyDescent="0.2">
      <c r="A108" s="10" t="s">
        <v>94</v>
      </c>
      <c r="B108" s="88">
        <v>65896</v>
      </c>
      <c r="C108" s="88">
        <f t="shared" si="23"/>
        <v>81398.600000000006</v>
      </c>
      <c r="D108" s="14">
        <f t="shared" si="14"/>
        <v>1.2352585892922181</v>
      </c>
      <c r="E108" s="9">
        <v>780</v>
      </c>
      <c r="F108" s="9">
        <v>2698</v>
      </c>
      <c r="G108" s="9">
        <v>6990</v>
      </c>
      <c r="H108" s="9">
        <v>7567</v>
      </c>
      <c r="I108" s="9">
        <v>2639</v>
      </c>
      <c r="J108" s="9">
        <v>5350</v>
      </c>
      <c r="K108" s="9">
        <v>2061</v>
      </c>
      <c r="L108" s="9">
        <v>4575</v>
      </c>
      <c r="M108" s="9">
        <v>2854</v>
      </c>
      <c r="N108" s="9">
        <v>1580</v>
      </c>
      <c r="O108" s="9">
        <v>3798</v>
      </c>
      <c r="P108" s="9">
        <v>4329</v>
      </c>
      <c r="Q108" s="9">
        <v>2086</v>
      </c>
      <c r="R108" s="9">
        <v>4744</v>
      </c>
      <c r="S108" s="9">
        <v>4473</v>
      </c>
      <c r="T108" s="9">
        <v>4565.6000000000004</v>
      </c>
      <c r="U108" s="9">
        <v>3614</v>
      </c>
      <c r="V108" s="9">
        <v>1820</v>
      </c>
      <c r="W108" s="9">
        <v>3867</v>
      </c>
      <c r="X108" s="9">
        <v>7557</v>
      </c>
      <c r="Y108" s="9">
        <v>3451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196318</v>
      </c>
      <c r="C111" s="22">
        <f>SUM(E111:Y111)</f>
        <v>248492.5</v>
      </c>
      <c r="D111" s="14">
        <f t="shared" si="29"/>
        <v>1.2657652380321722</v>
      </c>
      <c r="E111" s="88">
        <v>21235</v>
      </c>
      <c r="F111" s="88">
        <v>6640</v>
      </c>
      <c r="G111" s="88">
        <v>16167</v>
      </c>
      <c r="H111" s="88">
        <v>15821</v>
      </c>
      <c r="I111" s="88">
        <v>6280</v>
      </c>
      <c r="J111" s="88">
        <v>18353</v>
      </c>
      <c r="K111" s="88">
        <v>8506</v>
      </c>
      <c r="L111" s="88">
        <v>12456</v>
      </c>
      <c r="M111" s="88">
        <v>12223</v>
      </c>
      <c r="N111" s="88">
        <v>3583.5</v>
      </c>
      <c r="O111" s="88">
        <v>7332</v>
      </c>
      <c r="P111" s="88">
        <v>11523</v>
      </c>
      <c r="Q111" s="88">
        <v>12366</v>
      </c>
      <c r="R111" s="88">
        <v>15775</v>
      </c>
      <c r="S111" s="88">
        <v>15481</v>
      </c>
      <c r="T111" s="88">
        <v>9505</v>
      </c>
      <c r="U111" s="88">
        <v>10003</v>
      </c>
      <c r="V111" s="88">
        <v>3396</v>
      </c>
      <c r="W111" s="88">
        <v>11091</v>
      </c>
      <c r="X111" s="88">
        <v>22972</v>
      </c>
      <c r="Y111" s="88">
        <v>7784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0.64742915373630971</v>
      </c>
      <c r="C112" s="22">
        <f t="shared" si="23"/>
        <v>17.539009651427801</v>
      </c>
      <c r="D112" s="14">
        <f t="shared" si="29"/>
        <v>27.090237673435436</v>
      </c>
      <c r="E112" s="27">
        <f t="shared" ref="E112" si="30">E111/E101</f>
        <v>0.784998706147647</v>
      </c>
      <c r="F112" s="27">
        <f>F111/F101</f>
        <v>0.77281191806331473</v>
      </c>
      <c r="G112" s="27">
        <f t="shared" ref="G112:Y112" si="31">G111/G101</f>
        <v>0.97344653179190754</v>
      </c>
      <c r="H112" s="27">
        <f t="shared" si="31"/>
        <v>0.87699556541019952</v>
      </c>
      <c r="I112" s="27">
        <f t="shared" si="31"/>
        <v>0.67628688348050825</v>
      </c>
      <c r="J112" s="27">
        <f t="shared" si="31"/>
        <v>0.90978039954394485</v>
      </c>
      <c r="K112" s="27">
        <f t="shared" si="31"/>
        <v>0.92577274706138446</v>
      </c>
      <c r="L112" s="27">
        <f t="shared" si="31"/>
        <v>0.88661114670083285</v>
      </c>
      <c r="M112" s="27">
        <f>M103/M102</f>
        <v>1.1865335842264584</v>
      </c>
      <c r="N112" s="27">
        <f>N111/N101</f>
        <v>0.71856827752155605</v>
      </c>
      <c r="O112" s="27">
        <f t="shared" si="31"/>
        <v>0.84538222068488411</v>
      </c>
      <c r="P112" s="27">
        <f t="shared" si="31"/>
        <v>0.76743256743256738</v>
      </c>
      <c r="Q112" s="27">
        <f t="shared" si="31"/>
        <v>0.73611524495505687</v>
      </c>
      <c r="R112" s="27">
        <f t="shared" si="31"/>
        <v>0.87318720247979631</v>
      </c>
      <c r="S112" s="27">
        <f t="shared" si="31"/>
        <v>0.85696097425961804</v>
      </c>
      <c r="T112" s="27">
        <f t="shared" si="31"/>
        <v>0.74061087735702047</v>
      </c>
      <c r="U112" s="27">
        <f t="shared" si="31"/>
        <v>1</v>
      </c>
      <c r="V112" s="27">
        <f t="shared" si="31"/>
        <v>0.64342553997726415</v>
      </c>
      <c r="W112" s="27">
        <f t="shared" si="31"/>
        <v>0.7172605574597426</v>
      </c>
      <c r="X112" s="27">
        <f t="shared" si="31"/>
        <v>0.98141581578160375</v>
      </c>
      <c r="Y112" s="27">
        <f t="shared" si="31"/>
        <v>0.66541289109249446</v>
      </c>
    </row>
    <row r="113" spans="1:25" s="11" customFormat="1" ht="30" customHeight="1" x14ac:dyDescent="0.2">
      <c r="A113" s="10" t="s">
        <v>193</v>
      </c>
      <c r="B113" s="88">
        <v>103087</v>
      </c>
      <c r="C113" s="88">
        <f t="shared" si="23"/>
        <v>133963.6</v>
      </c>
      <c r="D113" s="14">
        <f t="shared" si="29"/>
        <v>1.2995198230620739</v>
      </c>
      <c r="E113" s="9">
        <v>18810</v>
      </c>
      <c r="F113" s="9">
        <v>2952</v>
      </c>
      <c r="G113" s="9">
        <v>7136</v>
      </c>
      <c r="H113" s="9">
        <v>7032</v>
      </c>
      <c r="I113" s="9">
        <v>2555</v>
      </c>
      <c r="J113" s="9">
        <v>10281</v>
      </c>
      <c r="K113" s="9">
        <v>3770</v>
      </c>
      <c r="L113" s="9">
        <v>5808</v>
      </c>
      <c r="M113" s="9">
        <v>6998.1</v>
      </c>
      <c r="N113" s="9">
        <v>1528.5</v>
      </c>
      <c r="O113" s="9">
        <v>2252</v>
      </c>
      <c r="P113" s="9">
        <v>5687</v>
      </c>
      <c r="Q113" s="9">
        <v>8790</v>
      </c>
      <c r="R113" s="9">
        <v>9856</v>
      </c>
      <c r="S113" s="9">
        <v>9664</v>
      </c>
      <c r="T113" s="9">
        <v>3697</v>
      </c>
      <c r="U113" s="9">
        <v>5231</v>
      </c>
      <c r="V113" s="9">
        <v>1328</v>
      </c>
      <c r="W113" s="9">
        <v>5449</v>
      </c>
      <c r="X113" s="9">
        <v>12501</v>
      </c>
      <c r="Y113" s="9">
        <v>2638</v>
      </c>
    </row>
    <row r="114" spans="1:25" s="11" customFormat="1" ht="30" customHeight="1" x14ac:dyDescent="0.2">
      <c r="A114" s="10" t="s">
        <v>93</v>
      </c>
      <c r="B114" s="88">
        <v>10216</v>
      </c>
      <c r="C114" s="88">
        <f t="shared" si="23"/>
        <v>8592</v>
      </c>
      <c r="D114" s="14">
        <f t="shared" si="29"/>
        <v>0.84103367267032103</v>
      </c>
      <c r="E114" s="9">
        <v>315</v>
      </c>
      <c r="F114" s="9">
        <v>278</v>
      </c>
      <c r="G114" s="9"/>
      <c r="H114" s="9">
        <v>391</v>
      </c>
      <c r="I114" s="9">
        <v>66</v>
      </c>
      <c r="J114" s="9">
        <v>862</v>
      </c>
      <c r="K114" s="9">
        <v>1313</v>
      </c>
      <c r="L114" s="9">
        <v>424</v>
      </c>
      <c r="M114" s="9">
        <v>83</v>
      </c>
      <c r="N114" s="9"/>
      <c r="O114" s="9">
        <v>674</v>
      </c>
      <c r="P114" s="9">
        <v>174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1082</v>
      </c>
    </row>
    <row r="115" spans="1:25" s="11" customFormat="1" ht="30" customHeight="1" x14ac:dyDescent="0.2">
      <c r="A115" s="10" t="s">
        <v>94</v>
      </c>
      <c r="B115" s="88">
        <v>65690</v>
      </c>
      <c r="C115" s="88">
        <f>SUM(E115:Y115)</f>
        <v>81418.600000000006</v>
      </c>
      <c r="D115" s="14">
        <f t="shared" si="29"/>
        <v>1.2394367483635258</v>
      </c>
      <c r="E115" s="9">
        <v>780</v>
      </c>
      <c r="F115" s="9">
        <v>2698</v>
      </c>
      <c r="G115" s="9">
        <v>6990</v>
      </c>
      <c r="H115" s="9">
        <v>7567</v>
      </c>
      <c r="I115" s="9">
        <v>2639</v>
      </c>
      <c r="J115" s="9">
        <v>5350</v>
      </c>
      <c r="K115" s="9">
        <v>2061</v>
      </c>
      <c r="L115" s="9">
        <v>4595</v>
      </c>
      <c r="M115" s="9">
        <v>2854</v>
      </c>
      <c r="N115" s="9">
        <v>1580</v>
      </c>
      <c r="O115" s="9">
        <v>3798</v>
      </c>
      <c r="P115" s="9">
        <v>4329</v>
      </c>
      <c r="Q115" s="9">
        <v>2086</v>
      </c>
      <c r="R115" s="9">
        <v>4744</v>
      </c>
      <c r="S115" s="9">
        <v>4473</v>
      </c>
      <c r="T115" s="9">
        <v>4565.6000000000004</v>
      </c>
      <c r="U115" s="9">
        <v>3614</v>
      </c>
      <c r="V115" s="9">
        <v>1820</v>
      </c>
      <c r="W115" s="9">
        <v>3867</v>
      </c>
      <c r="X115" s="9">
        <v>7557</v>
      </c>
      <c r="Y115" s="9">
        <v>3451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679567</v>
      </c>
      <c r="C119" s="22">
        <f>SUM(E119:Y119)</f>
        <v>831729.36</v>
      </c>
      <c r="D119" s="14">
        <f t="shared" si="29"/>
        <v>1.2239107549365993</v>
      </c>
      <c r="E119" s="88">
        <v>87276</v>
      </c>
      <c r="F119" s="88">
        <v>17264</v>
      </c>
      <c r="G119" s="88">
        <v>54231</v>
      </c>
      <c r="H119" s="88">
        <v>54163</v>
      </c>
      <c r="I119" s="88">
        <v>18972</v>
      </c>
      <c r="J119" s="88">
        <v>63765</v>
      </c>
      <c r="K119" s="88">
        <v>27383</v>
      </c>
      <c r="L119" s="88">
        <v>35399</v>
      </c>
      <c r="M119" s="88">
        <v>36061</v>
      </c>
      <c r="N119" s="88">
        <v>10872</v>
      </c>
      <c r="O119" s="88">
        <v>22143</v>
      </c>
      <c r="P119" s="88">
        <v>34132</v>
      </c>
      <c r="Q119" s="88">
        <v>39582</v>
      </c>
      <c r="R119" s="88">
        <v>51792</v>
      </c>
      <c r="S119" s="88">
        <v>60052</v>
      </c>
      <c r="T119" s="88">
        <v>30853.4</v>
      </c>
      <c r="U119" s="88">
        <v>34360.01</v>
      </c>
      <c r="V119" s="88">
        <v>10377.950000000001</v>
      </c>
      <c r="W119" s="88">
        <v>39205</v>
      </c>
      <c r="X119" s="88">
        <v>80486</v>
      </c>
      <c r="Y119" s="88">
        <v>23360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356199</v>
      </c>
      <c r="C121" s="88">
        <f t="shared" si="23"/>
        <v>476407.55</v>
      </c>
      <c r="D121" s="14">
        <f t="shared" si="29"/>
        <v>1.3374758211000031</v>
      </c>
      <c r="E121" s="9">
        <v>81270</v>
      </c>
      <c r="F121" s="9">
        <v>7675</v>
      </c>
      <c r="G121" s="9">
        <v>24654</v>
      </c>
      <c r="H121" s="9">
        <v>23528</v>
      </c>
      <c r="I121" s="9">
        <v>7993</v>
      </c>
      <c r="J121" s="9">
        <v>35224</v>
      </c>
      <c r="K121" s="9">
        <v>13909</v>
      </c>
      <c r="L121" s="9">
        <v>16680</v>
      </c>
      <c r="M121" s="9">
        <v>21630</v>
      </c>
      <c r="N121" s="9">
        <v>4874</v>
      </c>
      <c r="O121" s="9">
        <v>7384</v>
      </c>
      <c r="P121" s="9">
        <v>18408</v>
      </c>
      <c r="Q121" s="9">
        <v>30508</v>
      </c>
      <c r="R121" s="9">
        <v>36484</v>
      </c>
      <c r="S121" s="9">
        <v>40440</v>
      </c>
      <c r="T121" s="9">
        <v>11590</v>
      </c>
      <c r="U121" s="9">
        <v>17450.55</v>
      </c>
      <c r="V121" s="9">
        <v>3576</v>
      </c>
      <c r="W121" s="9">
        <v>19893</v>
      </c>
      <c r="X121" s="9">
        <v>45103</v>
      </c>
      <c r="Y121" s="9">
        <v>8134</v>
      </c>
    </row>
    <row r="122" spans="1:25" s="11" customFormat="1" ht="30" customHeight="1" x14ac:dyDescent="0.2">
      <c r="A122" s="10" t="s">
        <v>93</v>
      </c>
      <c r="B122" s="24">
        <v>31509</v>
      </c>
      <c r="C122" s="88">
        <f t="shared" si="23"/>
        <v>27713</v>
      </c>
      <c r="D122" s="14">
        <f t="shared" si="29"/>
        <v>0.87952648449649307</v>
      </c>
      <c r="E122" s="9">
        <v>945</v>
      </c>
      <c r="F122" s="9">
        <v>695</v>
      </c>
      <c r="G122" s="9"/>
      <c r="H122" s="9">
        <v>1258</v>
      </c>
      <c r="I122" s="9">
        <v>181</v>
      </c>
      <c r="J122" s="9">
        <v>3293</v>
      </c>
      <c r="K122" s="9">
        <v>3608</v>
      </c>
      <c r="L122" s="9">
        <v>1069</v>
      </c>
      <c r="M122" s="9">
        <v>172</v>
      </c>
      <c r="N122" s="9"/>
      <c r="O122" s="9">
        <v>1674</v>
      </c>
      <c r="P122" s="9">
        <v>608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5289</v>
      </c>
      <c r="X122" s="9">
        <v>3072</v>
      </c>
      <c r="Y122" s="9">
        <v>3620</v>
      </c>
    </row>
    <row r="123" spans="1:25" s="11" customFormat="1" ht="30.75" customHeight="1" x14ac:dyDescent="0.2">
      <c r="A123" s="10" t="s">
        <v>94</v>
      </c>
      <c r="B123" s="24">
        <v>221759</v>
      </c>
      <c r="C123" s="88">
        <f t="shared" si="23"/>
        <v>259537.31</v>
      </c>
      <c r="D123" s="14">
        <f t="shared" si="29"/>
        <v>1.1703575052196302</v>
      </c>
      <c r="E123" s="9">
        <v>2574</v>
      </c>
      <c r="F123" s="9">
        <v>6745</v>
      </c>
      <c r="G123" s="9">
        <v>23710</v>
      </c>
      <c r="H123" s="9">
        <v>27297</v>
      </c>
      <c r="I123" s="9">
        <v>7712</v>
      </c>
      <c r="J123" s="9">
        <v>17490</v>
      </c>
      <c r="K123" s="9">
        <v>5983</v>
      </c>
      <c r="L123" s="9">
        <v>13845</v>
      </c>
      <c r="M123" s="9">
        <v>8824</v>
      </c>
      <c r="N123" s="9">
        <v>4786</v>
      </c>
      <c r="O123" s="9">
        <v>11892</v>
      </c>
      <c r="P123" s="9">
        <v>11143</v>
      </c>
      <c r="Q123" s="9">
        <v>5099</v>
      </c>
      <c r="R123" s="9">
        <v>12501</v>
      </c>
      <c r="S123" s="9">
        <v>15448</v>
      </c>
      <c r="T123" s="9">
        <v>15733.4</v>
      </c>
      <c r="U123" s="9">
        <v>13154.96</v>
      </c>
      <c r="V123" s="9">
        <v>6092.95</v>
      </c>
      <c r="W123" s="9">
        <v>12286</v>
      </c>
      <c r="X123" s="9">
        <v>27145</v>
      </c>
      <c r="Y123" s="9">
        <v>10076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34.6</v>
      </c>
      <c r="C126" s="18">
        <f>C119/C111*10</f>
        <v>33.471004557481614</v>
      </c>
      <c r="D126" s="14">
        <f t="shared" ref="D126:D131" si="33">C126/B126</f>
        <v>0.96737007391565355</v>
      </c>
      <c r="E126" s="113">
        <f t="shared" ref="E126:M126" si="34">E119/E111*10</f>
        <v>41.100070638097478</v>
      </c>
      <c r="F126" s="113">
        <f t="shared" si="34"/>
        <v>26</v>
      </c>
      <c r="G126" s="113">
        <f t="shared" si="34"/>
        <v>33.544256819447021</v>
      </c>
      <c r="H126" s="113">
        <f t="shared" si="34"/>
        <v>34.234877694203909</v>
      </c>
      <c r="I126" s="113">
        <f t="shared" si="34"/>
        <v>30.210191082802549</v>
      </c>
      <c r="J126" s="113">
        <f t="shared" si="34"/>
        <v>34.743638642183839</v>
      </c>
      <c r="K126" s="113">
        <f t="shared" si="34"/>
        <v>32.192569950623088</v>
      </c>
      <c r="L126" s="113">
        <f t="shared" si="34"/>
        <v>28.419235709698135</v>
      </c>
      <c r="M126" s="113">
        <f t="shared" si="34"/>
        <v>29.502577108729447</v>
      </c>
      <c r="N126" s="113">
        <f t="shared" ref="N126:O126" si="35">N119/N111*10</f>
        <v>30.339053997488492</v>
      </c>
      <c r="O126" s="113">
        <f t="shared" si="35"/>
        <v>30.200490998363342</v>
      </c>
      <c r="P126" s="113">
        <f>P119/P111*10</f>
        <v>29.620758483033931</v>
      </c>
      <c r="Q126" s="113">
        <f t="shared" ref="Q126" si="36">Q119/Q111*10</f>
        <v>32.008733624454145</v>
      </c>
      <c r="R126" s="113">
        <f>R119/R111*10</f>
        <v>32.831695721077658</v>
      </c>
      <c r="S126" s="113">
        <f>S119/S111*10</f>
        <v>38.790775789677667</v>
      </c>
      <c r="T126" s="113">
        <f t="shared" ref="T126:V126" si="37">T119/T111*10</f>
        <v>32.460178853235142</v>
      </c>
      <c r="U126" s="113">
        <f t="shared" si="37"/>
        <v>34.349705088473456</v>
      </c>
      <c r="V126" s="113">
        <f t="shared" si="37"/>
        <v>30.559334511189636</v>
      </c>
      <c r="W126" s="113">
        <f>W119/W111*10</f>
        <v>35.34848075015779</v>
      </c>
      <c r="X126" s="113">
        <f>X119/X111*10</f>
        <v>35.036566254570779</v>
      </c>
      <c r="Y126" s="113">
        <f>Y119/Y111*10</f>
        <v>30.01027749229188</v>
      </c>
    </row>
    <row r="127" spans="1:25" s="11" customFormat="1" ht="30" customHeight="1" x14ac:dyDescent="0.2">
      <c r="A127" s="10" t="s">
        <v>92</v>
      </c>
      <c r="B127" s="113">
        <v>34.6</v>
      </c>
      <c r="C127" s="113">
        <f>C121/C113*10</f>
        <v>35.562462489810663</v>
      </c>
      <c r="D127" s="14">
        <f t="shared" si="33"/>
        <v>1.027816834965626</v>
      </c>
      <c r="E127" s="114">
        <f t="shared" ref="E127" si="38">E121/E113*10</f>
        <v>43.205741626794264</v>
      </c>
      <c r="F127" s="114">
        <f t="shared" ref="F127:G127" si="39">F121/F113*10</f>
        <v>25.99932249322493</v>
      </c>
      <c r="G127" s="114">
        <f t="shared" si="39"/>
        <v>34.548766816143498</v>
      </c>
      <c r="H127" s="114">
        <f t="shared" ref="H127:I127" si="40">H121/H113*10</f>
        <v>33.4584755403868</v>
      </c>
      <c r="I127" s="114">
        <f t="shared" si="40"/>
        <v>31.283757338551862</v>
      </c>
      <c r="J127" s="114">
        <f>J121/J113*10</f>
        <v>34.261258632428749</v>
      </c>
      <c r="K127" s="114">
        <f>K121/K113*10</f>
        <v>36.893899204244029</v>
      </c>
      <c r="L127" s="114">
        <f>L121/L113*10</f>
        <v>28.719008264462808</v>
      </c>
      <c r="M127" s="114">
        <f>M121/M113*10</f>
        <v>30.908389419985426</v>
      </c>
      <c r="N127" s="114">
        <f t="shared" ref="N127:R127" si="41">N121/N113*10</f>
        <v>31.887471377167156</v>
      </c>
      <c r="O127" s="114">
        <f t="shared" si="41"/>
        <v>32.788632326820604</v>
      </c>
      <c r="P127" s="114">
        <f t="shared" si="41"/>
        <v>32.368559873395462</v>
      </c>
      <c r="Q127" s="114">
        <f t="shared" si="41"/>
        <v>34.707622298065985</v>
      </c>
      <c r="R127" s="114">
        <f t="shared" si="41"/>
        <v>37.017045454545453</v>
      </c>
      <c r="S127" s="114">
        <f>S121/S113*10</f>
        <v>41.846026490066222</v>
      </c>
      <c r="T127" s="114">
        <f t="shared" ref="T127:U127" si="42">T121/T113*10</f>
        <v>31.349743034893155</v>
      </c>
      <c r="U127" s="114">
        <f t="shared" si="42"/>
        <v>33.359873829095775</v>
      </c>
      <c r="V127" s="114">
        <f>V121/V113*10</f>
        <v>26.927710843373497</v>
      </c>
      <c r="W127" s="114">
        <f t="shared" ref="W127:Y127" si="43">W121/W113*10</f>
        <v>36.507616076344284</v>
      </c>
      <c r="X127" s="114">
        <f>X121/X113*10</f>
        <v>36.079513638908892</v>
      </c>
      <c r="Y127" s="114">
        <f t="shared" si="43"/>
        <v>30.833965125094768</v>
      </c>
    </row>
    <row r="128" spans="1:25" s="11" customFormat="1" ht="30" customHeight="1" x14ac:dyDescent="0.2">
      <c r="A128" s="10" t="s">
        <v>93</v>
      </c>
      <c r="B128" s="48">
        <v>30.8</v>
      </c>
      <c r="C128" s="113">
        <f t="shared" ref="C128:C131" si="44">C121/C113*10</f>
        <v>35.562462489810663</v>
      </c>
      <c r="D128" s="14">
        <f t="shared" si="33"/>
        <v>1.1546254055133331</v>
      </c>
      <c r="E128" s="108">
        <f>E122/E114*10</f>
        <v>30</v>
      </c>
      <c r="F128" s="108">
        <f t="shared" ref="F128:I128" si="45">F122/F114*10</f>
        <v>25</v>
      </c>
      <c r="G128" s="108"/>
      <c r="H128" s="108">
        <f t="shared" si="45"/>
        <v>32.173913043478265</v>
      </c>
      <c r="I128" s="108">
        <f t="shared" si="45"/>
        <v>27.424242424242422</v>
      </c>
      <c r="J128" s="108">
        <f>J122/J114*10</f>
        <v>38.201856148491878</v>
      </c>
      <c r="K128" s="108">
        <f>K122/K114*10</f>
        <v>27.479055597867479</v>
      </c>
      <c r="L128" s="108">
        <f t="shared" ref="L128" si="46">L122/L114*10</f>
        <v>25.212264150943398</v>
      </c>
      <c r="M128" s="108">
        <f t="shared" ref="M128:O128" si="47">M122/M114*10</f>
        <v>20.722891566265062</v>
      </c>
      <c r="N128" s="108"/>
      <c r="O128" s="108">
        <f t="shared" si="47"/>
        <v>24.836795252225521</v>
      </c>
      <c r="P128" s="108">
        <f t="shared" ref="P128:R128" si="48">P122/P114*10</f>
        <v>34.942528735632187</v>
      </c>
      <c r="Q128" s="108">
        <f t="shared" si="48"/>
        <v>26.666666666666664</v>
      </c>
      <c r="R128" s="108">
        <f t="shared" si="48"/>
        <v>26.302325581395351</v>
      </c>
      <c r="S128" s="108">
        <f t="shared" ref="S128:T128" si="49">S122/S114*10</f>
        <v>32.592592592592588</v>
      </c>
      <c r="T128" s="108">
        <f t="shared" si="49"/>
        <v>54.074074074074076</v>
      </c>
      <c r="U128" s="108"/>
      <c r="V128" s="108"/>
      <c r="W128" s="108">
        <f>W122/W114*10</f>
        <v>43</v>
      </c>
      <c r="X128" s="108">
        <f>X122/X114*10</f>
        <v>32.680851063829785</v>
      </c>
      <c r="Y128" s="108">
        <f>Y122/Y114*10</f>
        <v>33.456561922365992</v>
      </c>
    </row>
    <row r="129" spans="1:26" s="11" customFormat="1" ht="30" customHeight="1" x14ac:dyDescent="0.2">
      <c r="A129" s="10" t="s">
        <v>94</v>
      </c>
      <c r="B129" s="48">
        <v>33.799999999999997</v>
      </c>
      <c r="C129" s="113">
        <f>C123/C115*10</f>
        <v>31.876906505393112</v>
      </c>
      <c r="D129" s="14">
        <f t="shared" si="33"/>
        <v>0.94310374276310993</v>
      </c>
      <c r="E129" s="108">
        <f>E123/E115*10</f>
        <v>33</v>
      </c>
      <c r="F129" s="108">
        <f>F123/F115*10</f>
        <v>25</v>
      </c>
      <c r="G129" s="108">
        <f>G123/G115*10</f>
        <v>33.919885550786837</v>
      </c>
      <c r="H129" s="114">
        <f t="shared" ref="H129" si="50">H123/H115*10</f>
        <v>36.073741244879081</v>
      </c>
      <c r="I129" s="114">
        <f>I123/I115*10</f>
        <v>29.223190602500946</v>
      </c>
      <c r="J129" s="114">
        <f>J123/J115*10</f>
        <v>32.691588785046733</v>
      </c>
      <c r="K129" s="108">
        <f t="shared" ref="K129:L129" si="51">K123/K115*10</f>
        <v>29.029597282872391</v>
      </c>
      <c r="L129" s="108">
        <f t="shared" si="51"/>
        <v>30.130576713819369</v>
      </c>
      <c r="M129" s="108">
        <f t="shared" ref="M129:O129" si="52">M123/M115*10</f>
        <v>30.918009810791872</v>
      </c>
      <c r="N129" s="108">
        <f t="shared" si="52"/>
        <v>30.291139240506332</v>
      </c>
      <c r="O129" s="108">
        <f t="shared" si="52"/>
        <v>31.31121642969984</v>
      </c>
      <c r="P129" s="108">
        <f t="shared" ref="P129:R129" si="53">P123/P115*10</f>
        <v>25.740355740355739</v>
      </c>
      <c r="Q129" s="108">
        <f t="shared" si="53"/>
        <v>24.443911792905084</v>
      </c>
      <c r="R129" s="108">
        <f t="shared" si="53"/>
        <v>26.351180438448566</v>
      </c>
      <c r="S129" s="108">
        <f t="shared" ref="S129:V129" si="54">S123/S115*10</f>
        <v>34.536105522021018</v>
      </c>
      <c r="T129" s="108">
        <f t="shared" si="54"/>
        <v>34.460749956194142</v>
      </c>
      <c r="U129" s="108">
        <f t="shared" si="54"/>
        <v>36.4</v>
      </c>
      <c r="V129" s="108">
        <f t="shared" si="54"/>
        <v>33.47774725274725</v>
      </c>
      <c r="W129" s="108">
        <f>W123/W115*10</f>
        <v>31.771399017326093</v>
      </c>
      <c r="X129" s="108">
        <f>X123/X115*10</f>
        <v>35.920338758766704</v>
      </c>
      <c r="Y129" s="108">
        <f>Y123/Y115*10</f>
        <v>29.197334106056214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4"/>
        <v>31.876906505393112</v>
      </c>
      <c r="D130" s="15" t="e">
        <f t="shared" si="33"/>
        <v>#DIV/0!</v>
      </c>
      <c r="E130" s="108" t="e">
        <f>E124/E116*10</f>
        <v>#DIV/0!</v>
      </c>
      <c r="F130" s="48"/>
      <c r="G130" s="88" t="e">
        <f t="shared" ref="G130" si="55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6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4"/>
        <v>#DIV/0!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7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8">S125/S118*10</f>
        <v>#DIV/0!</v>
      </c>
      <c r="T131" s="88" t="e">
        <f t="shared" si="58"/>
        <v>#DIV/0!</v>
      </c>
      <c r="U131" s="88"/>
      <c r="V131" s="88"/>
      <c r="W131" s="88"/>
      <c r="X131" s="88" t="e">
        <f t="shared" si="58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21235</v>
      </c>
      <c r="F132" s="88">
        <v>6564</v>
      </c>
      <c r="G132" s="88">
        <v>16107</v>
      </c>
      <c r="H132" s="88">
        <v>15651</v>
      </c>
      <c r="I132" s="88">
        <v>6204</v>
      </c>
      <c r="J132" s="88">
        <v>18073</v>
      </c>
      <c r="K132" s="88">
        <v>8321</v>
      </c>
      <c r="L132" s="88">
        <v>12456</v>
      </c>
      <c r="M132" s="88">
        <v>11940</v>
      </c>
      <c r="N132" s="88">
        <v>3583.5</v>
      </c>
      <c r="O132" s="88">
        <v>6758</v>
      </c>
      <c r="P132" s="88">
        <v>10838</v>
      </c>
      <c r="Q132" s="88">
        <v>12016</v>
      </c>
      <c r="R132" s="88">
        <v>15400</v>
      </c>
      <c r="S132" s="88">
        <v>14047</v>
      </c>
      <c r="T132" s="88">
        <v>9077.7999999999993</v>
      </c>
      <c r="U132" s="88">
        <v>10003</v>
      </c>
      <c r="V132" s="88">
        <v>2712</v>
      </c>
      <c r="W132" s="88">
        <v>11091</v>
      </c>
      <c r="X132" s="88">
        <v>22841</v>
      </c>
      <c r="Y132" s="88">
        <v>7514</v>
      </c>
    </row>
    <row r="133" spans="1:26" s="11" customFormat="1" ht="30" hidden="1" customHeight="1" x14ac:dyDescent="0.2">
      <c r="A133" s="49" t="s">
        <v>99</v>
      </c>
      <c r="B133" s="22">
        <v>9977</v>
      </c>
      <c r="C133" s="22">
        <f>SUM(E133:Y133)</f>
        <v>6060.2000000000007</v>
      </c>
      <c r="D133" s="14">
        <f t="shared" ref="D133:D197" si="59">C133/B133</f>
        <v>0.60741705923624345</v>
      </c>
      <c r="E133" s="45">
        <f>(E111-E132)</f>
        <v>0</v>
      </c>
      <c r="F133" s="45">
        <f t="shared" ref="F133:Y133" si="60">(F111-F132)</f>
        <v>76</v>
      </c>
      <c r="G133" s="45">
        <f t="shared" si="60"/>
        <v>60</v>
      </c>
      <c r="H133" s="45">
        <f t="shared" si="60"/>
        <v>170</v>
      </c>
      <c r="I133" s="45">
        <f t="shared" si="60"/>
        <v>76</v>
      </c>
      <c r="J133" s="45">
        <f t="shared" si="60"/>
        <v>280</v>
      </c>
      <c r="K133" s="45">
        <f t="shared" si="60"/>
        <v>185</v>
      </c>
      <c r="L133" s="45">
        <f t="shared" si="60"/>
        <v>0</v>
      </c>
      <c r="M133" s="45">
        <f t="shared" si="60"/>
        <v>283</v>
      </c>
      <c r="N133" s="45">
        <f t="shared" si="60"/>
        <v>0</v>
      </c>
      <c r="O133" s="45">
        <f t="shared" si="60"/>
        <v>574</v>
      </c>
      <c r="P133" s="45">
        <f t="shared" si="60"/>
        <v>685</v>
      </c>
      <c r="Q133" s="45">
        <f t="shared" si="60"/>
        <v>350</v>
      </c>
      <c r="R133" s="45">
        <f t="shared" si="60"/>
        <v>375</v>
      </c>
      <c r="S133" s="45">
        <f t="shared" si="60"/>
        <v>1434</v>
      </c>
      <c r="T133" s="45">
        <f t="shared" si="60"/>
        <v>427.20000000000073</v>
      </c>
      <c r="U133" s="45">
        <v>0</v>
      </c>
      <c r="V133" s="45">
        <f t="shared" si="60"/>
        <v>684</v>
      </c>
      <c r="W133" s="45">
        <f t="shared" si="60"/>
        <v>0</v>
      </c>
      <c r="X133" s="45">
        <f>(X111-X132)</f>
        <v>131</v>
      </c>
      <c r="Y133" s="45">
        <f t="shared" si="60"/>
        <v>270</v>
      </c>
    </row>
    <row r="134" spans="1:26" s="11" customFormat="1" ht="30" customHeight="1" x14ac:dyDescent="0.2">
      <c r="A134" s="29" t="s">
        <v>100</v>
      </c>
      <c r="B134" s="22">
        <v>698</v>
      </c>
      <c r="C134" s="22">
        <f>SUM(E134:Y134)</f>
        <v>630</v>
      </c>
      <c r="D134" s="14">
        <f t="shared" si="59"/>
        <v>0.90257879656160456</v>
      </c>
      <c r="E134" s="136">
        <v>52</v>
      </c>
      <c r="F134" s="136">
        <v>10</v>
      </c>
      <c r="G134" s="88">
        <v>60</v>
      </c>
      <c r="H134" s="88">
        <v>51</v>
      </c>
      <c r="I134" s="88">
        <v>20</v>
      </c>
      <c r="J134" s="88">
        <v>32</v>
      </c>
      <c r="K134" s="88">
        <v>14</v>
      </c>
      <c r="L134" s="88">
        <v>54</v>
      </c>
      <c r="M134" s="88">
        <v>22</v>
      </c>
      <c r="N134" s="88">
        <v>19</v>
      </c>
      <c r="O134" s="88">
        <v>20</v>
      </c>
      <c r="P134" s="88">
        <v>38</v>
      </c>
      <c r="Q134" s="88">
        <v>36</v>
      </c>
      <c r="R134" s="88">
        <v>20</v>
      </c>
      <c r="S134" s="88">
        <v>38</v>
      </c>
      <c r="T134" s="88">
        <v>28</v>
      </c>
      <c r="U134" s="88">
        <v>31</v>
      </c>
      <c r="V134" s="88">
        <v>5</v>
      </c>
      <c r="W134" s="88">
        <v>26</v>
      </c>
      <c r="X134" s="88">
        <v>10</v>
      </c>
      <c r="Y134" s="88">
        <v>44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1">SUM(E135:Y135)</f>
        <v>0</v>
      </c>
      <c r="D135" s="14" t="e">
        <f t="shared" si="59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1"/>
        <v>5700</v>
      </c>
      <c r="D136" s="14">
        <f t="shared" si="5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1"/>
        <v>629.5</v>
      </c>
      <c r="D137" s="14" t="e">
        <f t="shared" si="59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1"/>
        <v>5178</v>
      </c>
      <c r="D138" s="14">
        <f t="shared" si="59"/>
        <v>1.0580302411115652</v>
      </c>
      <c r="E138" s="45">
        <v>158</v>
      </c>
      <c r="F138" s="45">
        <f t="shared" ref="F138:Y138" si="62">F136-F137</f>
        <v>54</v>
      </c>
      <c r="G138" s="45">
        <f t="shared" si="62"/>
        <v>782</v>
      </c>
      <c r="H138" s="45">
        <f>377-H137</f>
        <v>343</v>
      </c>
      <c r="I138" s="45">
        <f t="shared" si="62"/>
        <v>10</v>
      </c>
      <c r="J138" s="45">
        <f t="shared" si="62"/>
        <v>144</v>
      </c>
      <c r="K138" s="45">
        <v>604.5</v>
      </c>
      <c r="L138" s="45">
        <f t="shared" si="62"/>
        <v>739</v>
      </c>
      <c r="M138" s="45">
        <f t="shared" si="62"/>
        <v>217</v>
      </c>
      <c r="N138" s="45">
        <f t="shared" si="62"/>
        <v>30</v>
      </c>
      <c r="O138" s="45">
        <v>194</v>
      </c>
      <c r="P138" s="45">
        <f t="shared" si="62"/>
        <v>232</v>
      </c>
      <c r="Q138" s="45">
        <v>14</v>
      </c>
      <c r="R138" s="45">
        <f t="shared" si="62"/>
        <v>679</v>
      </c>
      <c r="S138" s="45">
        <f t="shared" si="62"/>
        <v>154</v>
      </c>
      <c r="T138" s="45">
        <f>T136-T137</f>
        <v>46</v>
      </c>
      <c r="U138" s="45">
        <f t="shared" si="62"/>
        <v>115</v>
      </c>
      <c r="V138" s="45">
        <f>V136-V137</f>
        <v>23.5</v>
      </c>
      <c r="W138" s="45">
        <f>W136-W137</f>
        <v>256</v>
      </c>
      <c r="X138" s="45">
        <f t="shared" si="62"/>
        <v>383</v>
      </c>
      <c r="Y138" s="45">
        <f t="shared" si="62"/>
        <v>0</v>
      </c>
      <c r="Z138" s="67"/>
    </row>
    <row r="139" spans="1:26" s="109" customFormat="1" ht="30" customHeight="1" outlineLevel="1" x14ac:dyDescent="0.2">
      <c r="A139" s="49" t="s">
        <v>105</v>
      </c>
      <c r="B139" s="22">
        <v>167</v>
      </c>
      <c r="C139" s="22">
        <f t="shared" si="61"/>
        <v>171.2</v>
      </c>
      <c r="D139" s="14">
        <f t="shared" si="59"/>
        <v>1.0251497005988024</v>
      </c>
      <c r="E139" s="88">
        <v>22</v>
      </c>
      <c r="F139" s="88">
        <v>12</v>
      </c>
      <c r="G139" s="88"/>
      <c r="H139" s="88"/>
      <c r="I139" s="88"/>
      <c r="J139" s="88">
        <v>3</v>
      </c>
      <c r="K139" s="88">
        <v>125</v>
      </c>
      <c r="L139" s="88">
        <v>8</v>
      </c>
      <c r="M139" s="88"/>
      <c r="N139" s="88"/>
      <c r="O139" s="88"/>
      <c r="P139" s="88"/>
      <c r="Q139" s="88"/>
      <c r="R139" s="88"/>
      <c r="S139" s="88"/>
      <c r="T139" s="113">
        <v>0.2</v>
      </c>
      <c r="U139" s="88"/>
      <c r="V139" s="88"/>
      <c r="W139" s="88"/>
      <c r="X139" s="88">
        <v>1</v>
      </c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1"/>
        <v>0</v>
      </c>
      <c r="D140" s="14" t="e">
        <f t="shared" si="59"/>
        <v>#DIV/0!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1"/>
        <v>0</v>
      </c>
      <c r="D141" s="14" t="e">
        <f t="shared" si="59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1"/>
        <v>0</v>
      </c>
      <c r="D142" s="14" t="e">
        <f t="shared" si="59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>
        <v>3423</v>
      </c>
      <c r="C143" s="22">
        <f>SUM(E143:Y143)</f>
        <v>3491.6</v>
      </c>
      <c r="D143" s="14">
        <f t="shared" si="59"/>
        <v>1.0200408997955011</v>
      </c>
      <c r="E143" s="88">
        <v>469</v>
      </c>
      <c r="F143" s="88">
        <v>240</v>
      </c>
      <c r="G143" s="88"/>
      <c r="H143" s="88"/>
      <c r="I143" s="88"/>
      <c r="J143" s="88">
        <v>45</v>
      </c>
      <c r="K143" s="88">
        <v>2394</v>
      </c>
      <c r="L143" s="88">
        <v>320</v>
      </c>
      <c r="M143" s="88"/>
      <c r="N143" s="88"/>
      <c r="O143" s="88"/>
      <c r="P143" s="88"/>
      <c r="Q143" s="88"/>
      <c r="R143" s="88"/>
      <c r="S143" s="88"/>
      <c r="T143" s="88">
        <v>3.6</v>
      </c>
      <c r="U143" s="88"/>
      <c r="V143" s="88"/>
      <c r="W143" s="88"/>
      <c r="X143" s="88">
        <v>20</v>
      </c>
      <c r="Y143" s="88"/>
    </row>
    <row r="144" spans="1:26" s="11" customFormat="1" ht="31.15" hidden="1" customHeight="1" x14ac:dyDescent="0.2">
      <c r="A144" s="12" t="s">
        <v>52</v>
      </c>
      <c r="B144" s="167" t="e">
        <f>B143/B142</f>
        <v>#DIV/0!</v>
      </c>
      <c r="C144" s="22" t="e">
        <f t="shared" si="61"/>
        <v>#DIV/0!</v>
      </c>
      <c r="D144" s="14" t="e">
        <f t="shared" si="59"/>
        <v>#DIV/0!</v>
      </c>
      <c r="E144" s="27" t="e">
        <f t="shared" ref="E144:Y144" si="63">E143/E142</f>
        <v>#DIV/0!</v>
      </c>
      <c r="F144" s="27" t="e">
        <f t="shared" si="63"/>
        <v>#DIV/0!</v>
      </c>
      <c r="G144" s="88" t="e">
        <f t="shared" si="63"/>
        <v>#DIV/0!</v>
      </c>
      <c r="H144" s="88" t="e">
        <f t="shared" si="63"/>
        <v>#DIV/0!</v>
      </c>
      <c r="I144" s="88" t="e">
        <f t="shared" si="63"/>
        <v>#DIV/0!</v>
      </c>
      <c r="J144" s="88" t="e">
        <f t="shared" si="63"/>
        <v>#DIV/0!</v>
      </c>
      <c r="K144" s="88" t="e">
        <f t="shared" si="63"/>
        <v>#DIV/0!</v>
      </c>
      <c r="L144" s="88" t="e">
        <f t="shared" si="63"/>
        <v>#DIV/0!</v>
      </c>
      <c r="M144" s="88" t="e">
        <f t="shared" si="63"/>
        <v>#DIV/0!</v>
      </c>
      <c r="N144" s="88" t="e">
        <f t="shared" si="63"/>
        <v>#DIV/0!</v>
      </c>
      <c r="O144" s="88" t="e">
        <f t="shared" si="63"/>
        <v>#DIV/0!</v>
      </c>
      <c r="P144" s="88" t="e">
        <f t="shared" si="63"/>
        <v>#DIV/0!</v>
      </c>
      <c r="Q144" s="88" t="e">
        <f t="shared" si="63"/>
        <v>#DIV/0!</v>
      </c>
      <c r="R144" s="88" t="e">
        <f t="shared" si="63"/>
        <v>#DIV/0!</v>
      </c>
      <c r="S144" s="88" t="e">
        <f t="shared" si="63"/>
        <v>#DIV/0!</v>
      </c>
      <c r="T144" s="88" t="e">
        <f t="shared" si="63"/>
        <v>#DIV/0!</v>
      </c>
      <c r="U144" s="88" t="e">
        <f t="shared" si="63"/>
        <v>#DIV/0!</v>
      </c>
      <c r="V144" s="88" t="e">
        <f t="shared" si="63"/>
        <v>#DIV/0!</v>
      </c>
      <c r="W144" s="88" t="e">
        <f t="shared" si="63"/>
        <v>#DIV/0!</v>
      </c>
      <c r="X144" s="88" t="e">
        <f t="shared" si="63"/>
        <v>#DIV/0!</v>
      </c>
      <c r="Y144" s="88" t="e">
        <f t="shared" si="63"/>
        <v>#DIV/0!</v>
      </c>
    </row>
    <row r="145" spans="1:26" s="11" customFormat="1" ht="30" customHeight="1" x14ac:dyDescent="0.2">
      <c r="A145" s="29" t="s">
        <v>98</v>
      </c>
      <c r="B145" s="18">
        <f>B143/B139*10</f>
        <v>204.97005988023949</v>
      </c>
      <c r="C145" s="18">
        <f>C143/C139*10</f>
        <v>203.94859813084113</v>
      </c>
      <c r="D145" s="14">
        <f t="shared" si="59"/>
        <v>0.99501653192668638</v>
      </c>
      <c r="E145" s="113">
        <f t="shared" ref="E145" si="64">E143/E139*10</f>
        <v>213.18181818181816</v>
      </c>
      <c r="F145" s="113">
        <f>F143/F139*10</f>
        <v>200</v>
      </c>
      <c r="G145" s="113"/>
      <c r="H145" s="113"/>
      <c r="I145" s="113"/>
      <c r="J145" s="113">
        <f>J143/J139*10</f>
        <v>150</v>
      </c>
      <c r="K145" s="113">
        <f>K143/K139*10</f>
        <v>191.52</v>
      </c>
      <c r="L145" s="113">
        <f>L143/L139*10</f>
        <v>400</v>
      </c>
      <c r="M145" s="113"/>
      <c r="N145" s="113"/>
      <c r="O145" s="113"/>
      <c r="P145" s="113"/>
      <c r="Q145" s="113"/>
      <c r="R145" s="113"/>
      <c r="S145" s="113"/>
      <c r="T145" s="113">
        <f>T143/T139*10</f>
        <v>180</v>
      </c>
      <c r="U145" s="113"/>
      <c r="V145" s="113"/>
      <c r="W145" s="113"/>
      <c r="X145" s="113">
        <f>X143/X139*10</f>
        <v>200</v>
      </c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1"/>
        <v>961.5</v>
      </c>
      <c r="D146" s="14">
        <f t="shared" si="59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1"/>
        <v>0</v>
      </c>
      <c r="D147" s="14" t="e">
        <f t="shared" si="59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1"/>
        <v>48</v>
      </c>
      <c r="D148" s="14" t="e">
        <f t="shared" si="59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1"/>
        <v>900.1</v>
      </c>
      <c r="D149" s="14">
        <f t="shared" si="5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62</v>
      </c>
      <c r="C150" s="22">
        <f t="shared" si="61"/>
        <v>49.3</v>
      </c>
      <c r="D150" s="14">
        <f t="shared" si="59"/>
        <v>0.79516129032258065</v>
      </c>
      <c r="E150" s="88">
        <v>9</v>
      </c>
      <c r="F150" s="88"/>
      <c r="G150" s="88"/>
      <c r="H150" s="88"/>
      <c r="I150" s="88"/>
      <c r="J150" s="88"/>
      <c r="K150" s="88">
        <v>35</v>
      </c>
      <c r="L150" s="88"/>
      <c r="M150" s="88"/>
      <c r="N150" s="88">
        <v>2</v>
      </c>
      <c r="O150" s="88"/>
      <c r="P150" s="88"/>
      <c r="Q150" s="88"/>
      <c r="R150" s="88"/>
      <c r="S150" s="88"/>
      <c r="T150" s="88">
        <v>3.3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7.2941176470588232E-2</v>
      </c>
      <c r="C151" s="22">
        <f t="shared" si="61"/>
        <v>0</v>
      </c>
      <c r="D151" s="14">
        <f t="shared" si="59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61"/>
        <v>0</v>
      </c>
      <c r="D152" s="14" t="e">
        <f t="shared" si="59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1807</v>
      </c>
      <c r="C153" s="22">
        <f t="shared" si="61"/>
        <v>2433</v>
      </c>
      <c r="D153" s="14">
        <f t="shared" si="59"/>
        <v>1.3464305478693968</v>
      </c>
      <c r="E153" s="88">
        <v>162</v>
      </c>
      <c r="F153" s="88"/>
      <c r="G153" s="88"/>
      <c r="H153" s="88"/>
      <c r="I153" s="88"/>
      <c r="J153" s="88"/>
      <c r="K153" s="88">
        <v>2170</v>
      </c>
      <c r="L153" s="88"/>
      <c r="M153" s="88"/>
      <c r="N153" s="88">
        <v>4</v>
      </c>
      <c r="O153" s="88"/>
      <c r="P153" s="88"/>
      <c r="Q153" s="88"/>
      <c r="R153" s="88"/>
      <c r="S153" s="88"/>
      <c r="T153" s="88">
        <v>97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1"/>
        <v>#DIV/0!</v>
      </c>
      <c r="D154" s="14" t="e">
        <f t="shared" si="59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5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293.7</v>
      </c>
      <c r="C155" s="18">
        <f>C153/C150*10</f>
        <v>493.50912778904672</v>
      </c>
      <c r="D155" s="14">
        <f t="shared" si="59"/>
        <v>1.6803170847430942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6">K153/K150*10</f>
        <v>620</v>
      </c>
      <c r="L155" s="52"/>
      <c r="M155" s="52"/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788</v>
      </c>
      <c r="C156" s="18">
        <f t="shared" si="61"/>
        <v>850.80000000000007</v>
      </c>
      <c r="D156" s="14">
        <f t="shared" si="59"/>
        <v>1.0796954314720812</v>
      </c>
      <c r="E156" s="116">
        <f>E149-E150</f>
        <v>13</v>
      </c>
      <c r="F156" s="116">
        <f t="shared" ref="F156:Y156" si="67">F149-F150</f>
        <v>86</v>
      </c>
      <c r="G156" s="116">
        <f>G149-G150</f>
        <v>86.3</v>
      </c>
      <c r="H156" s="116">
        <f>H149-H150</f>
        <v>0</v>
      </c>
      <c r="I156" s="116">
        <f t="shared" si="67"/>
        <v>16</v>
      </c>
      <c r="J156" s="116">
        <f t="shared" si="67"/>
        <v>7</v>
      </c>
      <c r="K156" s="116">
        <f t="shared" si="67"/>
        <v>91.7</v>
      </c>
      <c r="L156" s="116">
        <f t="shared" si="67"/>
        <v>94</v>
      </c>
      <c r="M156" s="116">
        <f t="shared" si="67"/>
        <v>47</v>
      </c>
      <c r="N156" s="116">
        <f t="shared" si="67"/>
        <v>22</v>
      </c>
      <c r="O156" s="116">
        <f t="shared" si="67"/>
        <v>28</v>
      </c>
      <c r="P156" s="116">
        <f t="shared" si="67"/>
        <v>129</v>
      </c>
      <c r="Q156" s="116">
        <f t="shared" si="67"/>
        <v>0</v>
      </c>
      <c r="R156" s="116">
        <f t="shared" si="67"/>
        <v>7.1</v>
      </c>
      <c r="S156" s="116">
        <f t="shared" si="67"/>
        <v>36</v>
      </c>
      <c r="T156" s="116">
        <f t="shared" si="67"/>
        <v>17.7</v>
      </c>
      <c r="U156" s="116">
        <f t="shared" si="67"/>
        <v>0</v>
      </c>
      <c r="V156" s="116">
        <f t="shared" si="67"/>
        <v>11</v>
      </c>
      <c r="W156" s="116">
        <f t="shared" si="67"/>
        <v>95</v>
      </c>
      <c r="X156" s="116">
        <f t="shared" si="67"/>
        <v>58</v>
      </c>
      <c r="Y156" s="116">
        <f t="shared" si="67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310</v>
      </c>
      <c r="C157" s="18">
        <f>SUM(E157:Y157)</f>
        <v>630</v>
      </c>
      <c r="D157" s="14">
        <f t="shared" si="59"/>
        <v>2.032258064516129</v>
      </c>
      <c r="E157" s="34"/>
      <c r="F157" s="33"/>
      <c r="G157" s="51">
        <v>565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33">
        <v>33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1" si="68">SUM(E158:Y158)</f>
        <v>7186.5</v>
      </c>
      <c r="D158" s="14">
        <f t="shared" si="59"/>
        <v>1.7192583732057416</v>
      </c>
      <c r="E158" s="34"/>
      <c r="F158" s="33"/>
      <c r="G158" s="33">
        <v>6667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276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134.83870967741936</v>
      </c>
      <c r="C159" s="18">
        <f>C158/C157*10</f>
        <v>114.07142857142857</v>
      </c>
      <c r="D159" s="14">
        <f t="shared" si="59"/>
        <v>0.84598427887901573</v>
      </c>
      <c r="E159" s="34"/>
      <c r="F159" s="52"/>
      <c r="G159" s="52">
        <f>G158/G157*10</f>
        <v>118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83.636363636363626</v>
      </c>
      <c r="Y159" s="52">
        <f>Y158/Y157*10</f>
        <v>5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68"/>
        <v>34305.599999999999</v>
      </c>
      <c r="D160" s="14" t="e">
        <f t="shared" si="5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8"/>
        <v>352.4</v>
      </c>
      <c r="D161" s="14" t="e">
        <f t="shared" si="5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8"/>
        <v>48.3</v>
      </c>
      <c r="D162" s="14" t="e">
        <f t="shared" si="5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8"/>
        <v>34598.5</v>
      </c>
      <c r="D163" s="14" t="e">
        <f t="shared" si="5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9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customHeight="1" x14ac:dyDescent="0.2">
      <c r="A164" s="29" t="s">
        <v>202</v>
      </c>
      <c r="B164" s="107">
        <v>2965</v>
      </c>
      <c r="C164" s="18">
        <f>SUM(E164:Y164)</f>
        <v>8836.7000000000007</v>
      </c>
      <c r="D164" s="14">
        <f t="shared" si="59"/>
        <v>2.9803372681281624</v>
      </c>
      <c r="E164" s="115"/>
      <c r="F164" s="115"/>
      <c r="G164" s="115">
        <f>G168+G171+G188+G174+G183</f>
        <v>150</v>
      </c>
      <c r="H164" s="149">
        <f>H168+H171+H188+H174</f>
        <v>938</v>
      </c>
      <c r="I164" s="149">
        <f>I168+I171+I188+I174</f>
        <v>845</v>
      </c>
      <c r="J164" s="149">
        <f>J168+J188+J183+J171</f>
        <v>2612</v>
      </c>
      <c r="K164" s="149">
        <f>K168+K171+K188+K174</f>
        <v>336</v>
      </c>
      <c r="L164" s="149"/>
      <c r="M164" s="149">
        <f>M168+M171+M188+M174</f>
        <v>1545</v>
      </c>
      <c r="N164" s="149"/>
      <c r="O164" s="149"/>
      <c r="P164" s="149">
        <f t="shared" ref="P164:Y164" si="70">P168+P171+P188+P174+P177+P183</f>
        <v>143</v>
      </c>
      <c r="Q164" s="149"/>
      <c r="R164" s="149"/>
      <c r="S164" s="149"/>
      <c r="T164" s="149">
        <v>590</v>
      </c>
      <c r="U164" s="149"/>
      <c r="V164" s="149"/>
      <c r="W164" s="149">
        <f t="shared" si="70"/>
        <v>569</v>
      </c>
      <c r="X164" s="149">
        <f t="shared" si="70"/>
        <v>1008.7</v>
      </c>
      <c r="Y164" s="149">
        <f t="shared" si="70"/>
        <v>100</v>
      </c>
    </row>
    <row r="165" spans="1:26" s="11" customFormat="1" ht="31.5" customHeight="1" x14ac:dyDescent="0.2">
      <c r="A165" s="104" t="s">
        <v>203</v>
      </c>
      <c r="B165" s="107">
        <v>2838</v>
      </c>
      <c r="C165" s="18">
        <f>SUM(E165:Y165)</f>
        <v>9832</v>
      </c>
      <c r="D165" s="14">
        <f t="shared" si="59"/>
        <v>3.4644115574348131</v>
      </c>
      <c r="E165" s="51"/>
      <c r="F165" s="51"/>
      <c r="G165" s="51">
        <f t="shared" ref="G165:Y165" si="71">G169+G172+G175+G189+G178+G184</f>
        <v>225</v>
      </c>
      <c r="H165" s="51">
        <v>893</v>
      </c>
      <c r="I165" s="51">
        <f t="shared" si="71"/>
        <v>856</v>
      </c>
      <c r="J165" s="51">
        <f>J169+J172+J175+J189+J178+J184</f>
        <v>3206</v>
      </c>
      <c r="K165" s="51">
        <f t="shared" si="71"/>
        <v>247</v>
      </c>
      <c r="L165" s="51"/>
      <c r="M165" s="51">
        <f t="shared" si="71"/>
        <v>852</v>
      </c>
      <c r="N165" s="51"/>
      <c r="O165" s="51"/>
      <c r="P165" s="51">
        <f t="shared" si="71"/>
        <v>143</v>
      </c>
      <c r="Q165" s="51"/>
      <c r="R165" s="51"/>
      <c r="S165" s="51"/>
      <c r="T165" s="51">
        <v>393</v>
      </c>
      <c r="U165" s="51"/>
      <c r="V165" s="51"/>
      <c r="W165" s="51">
        <f t="shared" si="71"/>
        <v>825</v>
      </c>
      <c r="X165" s="51">
        <f t="shared" si="71"/>
        <v>2092</v>
      </c>
      <c r="Y165" s="51">
        <f t="shared" si="71"/>
        <v>100</v>
      </c>
    </row>
    <row r="166" spans="1:26" s="11" customFormat="1" ht="30" customHeight="1" x14ac:dyDescent="0.2">
      <c r="A166" s="29" t="s">
        <v>98</v>
      </c>
      <c r="B166" s="53">
        <f>B165/B164*10</f>
        <v>9.5716694772344013</v>
      </c>
      <c r="C166" s="18">
        <f>C165/C164*10</f>
        <v>11.126325438229204</v>
      </c>
      <c r="D166" s="14">
        <f t="shared" si="59"/>
        <v>1.1624226541349396</v>
      </c>
      <c r="E166" s="52"/>
      <c r="F166" s="52"/>
      <c r="G166" s="52">
        <f t="shared" ref="G166:X166" si="72">G165/G164*10</f>
        <v>15</v>
      </c>
      <c r="H166" s="52">
        <f t="shared" si="72"/>
        <v>9.520255863539445</v>
      </c>
      <c r="I166" s="52">
        <f t="shared" si="72"/>
        <v>10.1301775147929</v>
      </c>
      <c r="J166" s="52">
        <f t="shared" si="72"/>
        <v>12.274119448698315</v>
      </c>
      <c r="K166" s="52">
        <f t="shared" si="72"/>
        <v>7.3511904761904763</v>
      </c>
      <c r="L166" s="52"/>
      <c r="M166" s="52">
        <f t="shared" si="72"/>
        <v>5.5145631067961167</v>
      </c>
      <c r="N166" s="52"/>
      <c r="O166" s="52"/>
      <c r="P166" s="52">
        <f t="shared" si="72"/>
        <v>10</v>
      </c>
      <c r="Q166" s="52"/>
      <c r="R166" s="52"/>
      <c r="S166" s="52"/>
      <c r="T166" s="52">
        <f t="shared" si="72"/>
        <v>6.6610169491525433</v>
      </c>
      <c r="U166" s="52"/>
      <c r="V166" s="52"/>
      <c r="W166" s="52">
        <f t="shared" si="72"/>
        <v>14.499121265377857</v>
      </c>
      <c r="X166" s="52">
        <f t="shared" si="72"/>
        <v>20.739565777733716</v>
      </c>
      <c r="Y166" s="52">
        <f t="shared" ref="Y166" si="73">Y165/Y164*10</f>
        <v>10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8"/>
        <v>25761.8</v>
      </c>
      <c r="D167" s="14" t="e">
        <f t="shared" si="59"/>
        <v>#DIV/0!</v>
      </c>
      <c r="E167" s="116">
        <f t="shared" ref="E167:U167" si="74">E163-E164</f>
        <v>6450</v>
      </c>
      <c r="F167" s="116">
        <f t="shared" si="74"/>
        <v>579</v>
      </c>
      <c r="G167" s="116">
        <f>G163-G164</f>
        <v>1012.5999999999999</v>
      </c>
      <c r="H167" s="116">
        <f>H163-H164</f>
        <v>106</v>
      </c>
      <c r="I167" s="116">
        <f t="shared" si="74"/>
        <v>144</v>
      </c>
      <c r="J167" s="116">
        <f t="shared" si="74"/>
        <v>2941</v>
      </c>
      <c r="K167" s="116">
        <f t="shared" si="74"/>
        <v>58</v>
      </c>
      <c r="L167" s="116">
        <f t="shared" si="74"/>
        <v>1480.3</v>
      </c>
      <c r="M167" s="116">
        <f t="shared" si="74"/>
        <v>-476</v>
      </c>
      <c r="N167" s="116">
        <f t="shared" si="74"/>
        <v>218</v>
      </c>
      <c r="O167" s="116">
        <f t="shared" si="74"/>
        <v>650</v>
      </c>
      <c r="P167" s="116">
        <f t="shared" si="74"/>
        <v>1046</v>
      </c>
      <c r="Q167" s="116">
        <f t="shared" si="74"/>
        <v>5278</v>
      </c>
      <c r="R167" s="116">
        <f>R163-R164</f>
        <v>525.5</v>
      </c>
      <c r="S167" s="116">
        <f t="shared" si="74"/>
        <v>1005.6</v>
      </c>
      <c r="T167" s="116">
        <f t="shared" si="74"/>
        <v>584.5</v>
      </c>
      <c r="U167" s="116">
        <f t="shared" si="74"/>
        <v>2255</v>
      </c>
      <c r="V167" s="116">
        <f>V160-V164</f>
        <v>522</v>
      </c>
      <c r="W167" s="116">
        <f>W163-W164</f>
        <v>884</v>
      </c>
      <c r="X167" s="116">
        <f>X163-X164</f>
        <v>368.29999999999995</v>
      </c>
      <c r="Y167" s="116">
        <f>Y163-Y164</f>
        <v>130</v>
      </c>
      <c r="Z167" s="121"/>
    </row>
    <row r="168" spans="1:26" s="106" customFormat="1" ht="30" customHeight="1" x14ac:dyDescent="0.2">
      <c r="A168" s="49" t="s">
        <v>111</v>
      </c>
      <c r="B168" s="25">
        <v>510</v>
      </c>
      <c r="C168" s="22">
        <f t="shared" si="68"/>
        <v>3951.7</v>
      </c>
      <c r="D168" s="14">
        <f t="shared" si="59"/>
        <v>7.7484313725490193</v>
      </c>
      <c r="E168" s="33"/>
      <c r="F168" s="33"/>
      <c r="G168" s="33">
        <v>150</v>
      </c>
      <c r="H168" s="33">
        <v>30</v>
      </c>
      <c r="I168" s="33"/>
      <c r="J168" s="33">
        <v>1445</v>
      </c>
      <c r="K168" s="33"/>
      <c r="L168" s="33">
        <v>230</v>
      </c>
      <c r="M168" s="33"/>
      <c r="N168" s="33"/>
      <c r="O168" s="33"/>
      <c r="P168" s="33">
        <v>143</v>
      </c>
      <c r="Q168" s="33"/>
      <c r="R168" s="33">
        <v>423</v>
      </c>
      <c r="S168" s="33">
        <v>10</v>
      </c>
      <c r="T168" s="33"/>
      <c r="U168" s="33"/>
      <c r="V168" s="33"/>
      <c r="W168" s="33">
        <v>569</v>
      </c>
      <c r="X168" s="43">
        <v>851.7</v>
      </c>
      <c r="Y168" s="33">
        <v>100</v>
      </c>
    </row>
    <row r="169" spans="1:26" s="11" customFormat="1" ht="30" customHeight="1" x14ac:dyDescent="0.2">
      <c r="A169" s="104" t="s">
        <v>112</v>
      </c>
      <c r="B169" s="22">
        <v>617</v>
      </c>
      <c r="C169" s="22">
        <f t="shared" si="68"/>
        <v>5983.3</v>
      </c>
      <c r="D169" s="14">
        <f t="shared" si="59"/>
        <v>9.69740680713128</v>
      </c>
      <c r="E169" s="152"/>
      <c r="F169" s="88"/>
      <c r="G169" s="88">
        <v>225</v>
      </c>
      <c r="H169" s="88">
        <v>30</v>
      </c>
      <c r="I169" s="88"/>
      <c r="J169" s="88">
        <v>1806</v>
      </c>
      <c r="K169" s="88"/>
      <c r="L169" s="105">
        <v>345</v>
      </c>
      <c r="M169" s="105"/>
      <c r="N169" s="147"/>
      <c r="O169" s="152"/>
      <c r="P169" s="152">
        <v>143</v>
      </c>
      <c r="Q169" s="105"/>
      <c r="R169" s="105">
        <v>623</v>
      </c>
      <c r="S169" s="105">
        <v>5.3</v>
      </c>
      <c r="T169" s="105"/>
      <c r="U169" s="105"/>
      <c r="V169" s="105"/>
      <c r="W169" s="105">
        <v>825</v>
      </c>
      <c r="X169" s="105">
        <v>1881</v>
      </c>
      <c r="Y169" s="33">
        <v>100</v>
      </c>
    </row>
    <row r="170" spans="1:26" s="11" customFormat="1" ht="30" customHeight="1" x14ac:dyDescent="0.2">
      <c r="A170" s="29" t="s">
        <v>98</v>
      </c>
      <c r="B170" s="47">
        <f>B169/B168*10</f>
        <v>12.098039215686274</v>
      </c>
      <c r="C170" s="18">
        <f>C169/C168*10</f>
        <v>15.141078523167247</v>
      </c>
      <c r="D170" s="14">
        <f t="shared" si="59"/>
        <v>1.2515316121256557</v>
      </c>
      <c r="E170" s="52"/>
      <c r="F170" s="52"/>
      <c r="G170" s="52">
        <f>G169/G168*10</f>
        <v>15</v>
      </c>
      <c r="H170" s="52">
        <f>H169/H168*10</f>
        <v>10</v>
      </c>
      <c r="I170" s="52"/>
      <c r="J170" s="52">
        <f>J169/J168*10</f>
        <v>12.498269896193772</v>
      </c>
      <c r="K170" s="52"/>
      <c r="L170" s="52">
        <f>L169/L168*10</f>
        <v>15</v>
      </c>
      <c r="M170" s="52"/>
      <c r="N170" s="52"/>
      <c r="O170" s="52"/>
      <c r="P170" s="52">
        <f>P169/P168*10</f>
        <v>10</v>
      </c>
      <c r="Q170" s="52"/>
      <c r="R170" s="52">
        <f>R169/R168*10</f>
        <v>14.728132387706856</v>
      </c>
      <c r="S170" s="52">
        <f>S169/S168*10</f>
        <v>5.3000000000000007</v>
      </c>
      <c r="T170" s="52"/>
      <c r="U170" s="52"/>
      <c r="V170" s="52"/>
      <c r="W170" s="52">
        <f>W169/W168*10</f>
        <v>14.499121265377857</v>
      </c>
      <c r="X170" s="52">
        <f>X169/X168*10</f>
        <v>22.085241282141599</v>
      </c>
      <c r="Y170" s="24">
        <f>Y169/Y168*10</f>
        <v>10</v>
      </c>
    </row>
    <row r="171" spans="1:26" s="11" customFormat="1" ht="30" customHeight="1" x14ac:dyDescent="0.2">
      <c r="A171" s="49" t="s">
        <v>174</v>
      </c>
      <c r="B171" s="25">
        <v>2425</v>
      </c>
      <c r="C171" s="22">
        <f t="shared" si="68"/>
        <v>5498</v>
      </c>
      <c r="D171" s="14">
        <f t="shared" si="59"/>
        <v>2.267216494845361</v>
      </c>
      <c r="E171" s="33"/>
      <c r="F171" s="33"/>
      <c r="G171" s="33"/>
      <c r="H171" s="33">
        <v>908</v>
      </c>
      <c r="I171" s="33">
        <v>845</v>
      </c>
      <c r="J171" s="33">
        <v>1167</v>
      </c>
      <c r="K171" s="33">
        <v>336</v>
      </c>
      <c r="L171" s="33"/>
      <c r="M171" s="33">
        <v>1545</v>
      </c>
      <c r="N171" s="33">
        <v>60</v>
      </c>
      <c r="O171" s="33"/>
      <c r="P171" s="33"/>
      <c r="Q171" s="33"/>
      <c r="R171" s="33"/>
      <c r="S171" s="33"/>
      <c r="T171" s="24">
        <v>590</v>
      </c>
      <c r="U171" s="33"/>
      <c r="V171" s="33"/>
      <c r="W171" s="33"/>
      <c r="X171" s="33">
        <v>47</v>
      </c>
      <c r="Y171" s="33"/>
    </row>
    <row r="172" spans="1:26" s="11" customFormat="1" ht="30" customHeight="1" x14ac:dyDescent="0.2">
      <c r="A172" s="29" t="s">
        <v>175</v>
      </c>
      <c r="B172" s="25">
        <v>2185</v>
      </c>
      <c r="C172" s="22">
        <f t="shared" si="68"/>
        <v>4747</v>
      </c>
      <c r="D172" s="14">
        <f t="shared" si="59"/>
        <v>2.1725400457665902</v>
      </c>
      <c r="E172" s="33"/>
      <c r="F172" s="24"/>
      <c r="G172" s="24"/>
      <c r="H172" s="24">
        <v>893</v>
      </c>
      <c r="I172" s="24">
        <v>856</v>
      </c>
      <c r="J172" s="24">
        <v>1400</v>
      </c>
      <c r="K172" s="24">
        <v>247</v>
      </c>
      <c r="L172" s="34"/>
      <c r="M172" s="34">
        <v>852</v>
      </c>
      <c r="N172" s="24">
        <v>60</v>
      </c>
      <c r="O172" s="32"/>
      <c r="P172" s="34"/>
      <c r="Q172" s="34"/>
      <c r="R172" s="34"/>
      <c r="S172" s="34"/>
      <c r="T172" s="24">
        <v>393</v>
      </c>
      <c r="U172" s="32"/>
      <c r="V172" s="34"/>
      <c r="W172" s="32"/>
      <c r="X172" s="34">
        <v>46</v>
      </c>
      <c r="Y172" s="32"/>
    </row>
    <row r="173" spans="1:26" s="11" customFormat="1" ht="30" customHeight="1" x14ac:dyDescent="0.2">
      <c r="A173" s="29" t="s">
        <v>98</v>
      </c>
      <c r="B173" s="47">
        <f>B172/B171*10</f>
        <v>9.0103092783505154</v>
      </c>
      <c r="C173" s="18">
        <f>C172/C171*10</f>
        <v>8.6340487449981804</v>
      </c>
      <c r="D173" s="14">
        <f t="shared" si="59"/>
        <v>0.95824110785448913</v>
      </c>
      <c r="E173" s="48"/>
      <c r="F173" s="48"/>
      <c r="G173" s="48"/>
      <c r="H173" s="48">
        <f>H172/H171*10</f>
        <v>9.8348017621145374</v>
      </c>
      <c r="I173" s="48">
        <f>I172/I171*10</f>
        <v>10.1301775147929</v>
      </c>
      <c r="J173" s="48">
        <f>J172/J171*10</f>
        <v>11.996572407883461</v>
      </c>
      <c r="K173" s="48">
        <f>K172/K171*10</f>
        <v>7.3511904761904763</v>
      </c>
      <c r="L173" s="48"/>
      <c r="M173" s="48">
        <f>M172/M171*10</f>
        <v>5.5145631067961167</v>
      </c>
      <c r="N173" s="48">
        <f>N172/N171*10</f>
        <v>10</v>
      </c>
      <c r="O173" s="48"/>
      <c r="P173" s="48"/>
      <c r="Q173" s="48"/>
      <c r="R173" s="48"/>
      <c r="S173" s="48"/>
      <c r="T173" s="48">
        <f>T172/T171*10</f>
        <v>6.6610169491525433</v>
      </c>
      <c r="U173" s="48"/>
      <c r="V173" s="48"/>
      <c r="W173" s="48"/>
      <c r="X173" s="48">
        <f>X172/X171*10</f>
        <v>9.787234042553191</v>
      </c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8"/>
        <v>0</v>
      </c>
      <c r="D174" s="14">
        <f t="shared" si="59"/>
        <v>0</v>
      </c>
      <c r="E174" s="48"/>
      <c r="F174" s="48"/>
      <c r="G174" s="48"/>
      <c r="H174" s="48"/>
      <c r="I174" s="24"/>
      <c r="J174" s="48"/>
      <c r="K174" s="48"/>
      <c r="L174" s="48"/>
      <c r="M174" s="48"/>
      <c r="N174" s="48"/>
      <c r="O174" s="48"/>
      <c r="P174" s="48"/>
      <c r="Q174" s="48"/>
      <c r="R174" s="48"/>
      <c r="S174" s="24"/>
      <c r="T174" s="24"/>
      <c r="U174" s="24"/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8"/>
        <v>0</v>
      </c>
      <c r="D175" s="14">
        <f t="shared" si="59"/>
        <v>0</v>
      </c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8"/>
        <v>0</v>
      </c>
      <c r="D176" s="14">
        <f t="shared" si="59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8"/>
        <v>0</v>
      </c>
      <c r="D177" s="14">
        <f t="shared" si="59"/>
        <v>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8"/>
        <v>0</v>
      </c>
      <c r="D178" s="14">
        <f t="shared" si="59"/>
        <v>0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/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8"/>
        <v>0</v>
      </c>
      <c r="D179" s="14">
        <f t="shared" si="59"/>
        <v>0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/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8"/>
        <v>0</v>
      </c>
      <c r="D180" s="14">
        <f t="shared" si="59"/>
        <v>0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8"/>
        <v>0</v>
      </c>
      <c r="D181" s="14">
        <f t="shared" si="59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8"/>
        <v>0</v>
      </c>
      <c r="D182" s="14">
        <f t="shared" si="59"/>
        <v>0</v>
      </c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8"/>
        <v>0</v>
      </c>
      <c r="D183" s="14">
        <f t="shared" si="59"/>
        <v>0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8"/>
        <v>0</v>
      </c>
      <c r="D184" s="14">
        <f t="shared" si="59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8"/>
        <v>0</v>
      </c>
      <c r="D185" s="14">
        <f t="shared" si="59"/>
        <v>0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</row>
    <row r="186" spans="1:25" s="109" customFormat="1" ht="30" customHeight="1" x14ac:dyDescent="0.2">
      <c r="A186" s="49" t="s">
        <v>116</v>
      </c>
      <c r="B186" s="22"/>
      <c r="C186" s="18">
        <f t="shared" si="68"/>
        <v>13</v>
      </c>
      <c r="D186" s="14"/>
      <c r="E186" s="33"/>
      <c r="F186" s="33"/>
      <c r="G186" s="33">
        <v>13</v>
      </c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s="11" customFormat="1" ht="30" hidden="1" customHeight="1" x14ac:dyDescent="0.2">
      <c r="A187" s="49" t="s">
        <v>117</v>
      </c>
      <c r="B187" s="22"/>
      <c r="C187" s="18">
        <f t="shared" si="68"/>
        <v>0</v>
      </c>
      <c r="D187" s="14" t="e">
        <f t="shared" si="59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s="11" customFormat="1" ht="30" customHeight="1" x14ac:dyDescent="0.2">
      <c r="A188" s="49" t="s">
        <v>194</v>
      </c>
      <c r="B188" s="22">
        <v>30</v>
      </c>
      <c r="C188" s="22">
        <f t="shared" si="68"/>
        <v>110</v>
      </c>
      <c r="D188" s="14">
        <f t="shared" si="59"/>
        <v>3.6666666666666665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>
        <v>36</v>
      </c>
      <c r="C189" s="22">
        <f t="shared" si="68"/>
        <v>165</v>
      </c>
      <c r="D189" s="14">
        <f t="shared" si="59"/>
        <v>4.583333333333333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>
        <f>B189/B188*10</f>
        <v>12</v>
      </c>
      <c r="C190" s="18">
        <f t="shared" si="68"/>
        <v>15</v>
      </c>
      <c r="D190" s="14">
        <f t="shared" si="59"/>
        <v>1.25</v>
      </c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8"/>
        <v>39.25</v>
      </c>
      <c r="D191" s="14" t="e">
        <f t="shared" si="59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75">SUM(E192:Y192)</f>
        <v>51.5</v>
      </c>
      <c r="D192" s="14" t="e">
        <f t="shared" si="59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75"/>
        <v>42.22</v>
      </c>
      <c r="D193" s="14" t="e">
        <f t="shared" si="59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75"/>
        <v>67.19</v>
      </c>
      <c r="D194" s="14" t="e">
        <f t="shared" si="59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9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9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59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76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76"/>
        <v>1.1732036905939913</v>
      </c>
      <c r="E199" s="152"/>
      <c r="F199" s="152"/>
      <c r="G199" s="102"/>
      <c r="H199" s="102">
        <f t="shared" ref="H199" si="77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78">O198/O197*10</f>
        <v>5.2</v>
      </c>
      <c r="P199" s="102"/>
      <c r="Q199" s="102"/>
      <c r="R199" s="102">
        <f t="shared" ref="R199:T199" si="79">R198/R197*10</f>
        <v>16.700000000000003</v>
      </c>
      <c r="S199" s="102">
        <f t="shared" si="79"/>
        <v>11.210191082802549</v>
      </c>
      <c r="T199" s="102">
        <f t="shared" si="79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81745</v>
      </c>
      <c r="C200" s="25">
        <f>SUM(E200:Y200)</f>
        <v>85635.1</v>
      </c>
      <c r="D200" s="14">
        <f t="shared" ref="D200:D205" si="80">C200/B200</f>
        <v>1.0475882316961282</v>
      </c>
      <c r="E200" s="88">
        <v>7500</v>
      </c>
      <c r="F200" s="88">
        <v>2260</v>
      </c>
      <c r="G200" s="88">
        <v>5500</v>
      </c>
      <c r="H200" s="88">
        <v>4024</v>
      </c>
      <c r="I200" s="88">
        <v>2630</v>
      </c>
      <c r="J200" s="88">
        <v>5900</v>
      </c>
      <c r="K200" s="88">
        <v>4090</v>
      </c>
      <c r="L200" s="88">
        <v>3200</v>
      </c>
      <c r="M200" s="88">
        <v>3310</v>
      </c>
      <c r="N200" s="88">
        <v>1435</v>
      </c>
      <c r="O200" s="88">
        <v>2223</v>
      </c>
      <c r="P200" s="88">
        <f>6250+300</f>
        <v>6550</v>
      </c>
      <c r="Q200" s="88">
        <v>5229</v>
      </c>
      <c r="R200" s="88">
        <v>3259</v>
      </c>
      <c r="S200" s="88">
        <v>7277</v>
      </c>
      <c r="T200" s="88">
        <v>2481.1</v>
      </c>
      <c r="U200" s="88">
        <v>3200</v>
      </c>
      <c r="V200" s="88">
        <v>1210</v>
      </c>
      <c r="W200" s="88">
        <v>6100</v>
      </c>
      <c r="X200" s="88">
        <v>5747</v>
      </c>
      <c r="Y200" s="88">
        <v>2510</v>
      </c>
    </row>
    <row r="201" spans="1:25" s="44" customFormat="1" ht="30" customHeight="1" x14ac:dyDescent="0.2">
      <c r="A201" s="12" t="s">
        <v>119</v>
      </c>
      <c r="B201" s="165">
        <f>B200/B203</f>
        <v>0.77852380952380951</v>
      </c>
      <c r="C201" s="165">
        <f>C200/C203</f>
        <v>0.81557238095238105</v>
      </c>
      <c r="D201" s="14">
        <f t="shared" si="80"/>
        <v>1.0475882316961282</v>
      </c>
      <c r="E201" s="160">
        <f>E200/E203</f>
        <v>1.0071169598496039</v>
      </c>
      <c r="F201" s="160">
        <f t="shared" ref="F201:Y201" si="81">F200/F203</f>
        <v>0.55310817425354875</v>
      </c>
      <c r="G201" s="160">
        <f t="shared" si="81"/>
        <v>1.0009099181073704</v>
      </c>
      <c r="H201" s="160">
        <f t="shared" si="81"/>
        <v>0.59176470588235297</v>
      </c>
      <c r="I201" s="160">
        <f t="shared" si="81"/>
        <v>0.78018392168495998</v>
      </c>
      <c r="J201" s="160">
        <f t="shared" si="81"/>
        <v>1</v>
      </c>
      <c r="K201" s="160">
        <f t="shared" si="81"/>
        <v>0.95138404280065136</v>
      </c>
      <c r="L201" s="160">
        <f t="shared" si="81"/>
        <v>0.63353791328449816</v>
      </c>
      <c r="M201" s="160">
        <f t="shared" si="81"/>
        <v>0.73213890732138909</v>
      </c>
      <c r="N201" s="160">
        <f t="shared" si="81"/>
        <v>0.64378645132346346</v>
      </c>
      <c r="O201" s="160">
        <f t="shared" si="81"/>
        <v>0.65382352941176469</v>
      </c>
      <c r="P201" s="160">
        <f t="shared" si="81"/>
        <v>0.92868283000141783</v>
      </c>
      <c r="Q201" s="160">
        <f t="shared" si="81"/>
        <v>0.7313286713286713</v>
      </c>
      <c r="R201" s="160">
        <f t="shared" si="81"/>
        <v>0.63789391270307305</v>
      </c>
      <c r="S201" s="160">
        <f t="shared" si="81"/>
        <v>0.94962808299621559</v>
      </c>
      <c r="T201" s="160">
        <f t="shared" si="81"/>
        <v>0.60736842105263156</v>
      </c>
      <c r="U201" s="160">
        <f t="shared" si="81"/>
        <v>0.97175827512906165</v>
      </c>
      <c r="V201" s="160">
        <f t="shared" si="81"/>
        <v>0.55000000000000004</v>
      </c>
      <c r="W201" s="160">
        <f t="shared" si="81"/>
        <v>1</v>
      </c>
      <c r="X201" s="160">
        <f t="shared" si="81"/>
        <v>0.83277785828140849</v>
      </c>
      <c r="Y201" s="160">
        <f t="shared" si="81"/>
        <v>0.88162978573937478</v>
      </c>
    </row>
    <row r="202" spans="1:25" s="109" customFormat="1" ht="30" customHeight="1" x14ac:dyDescent="0.2">
      <c r="A202" s="29" t="s">
        <v>120</v>
      </c>
      <c r="B202" s="22">
        <v>16815</v>
      </c>
      <c r="C202" s="25">
        <f>SUM(E202:Y202)</f>
        <v>50620</v>
      </c>
      <c r="D202" s="14">
        <f t="shared" si="80"/>
        <v>3.0104073743681239</v>
      </c>
      <c r="E202" s="9"/>
      <c r="F202" s="9">
        <v>240</v>
      </c>
      <c r="G202" s="9">
        <v>12010</v>
      </c>
      <c r="H202" s="9">
        <v>5200</v>
      </c>
      <c r="I202" s="9">
        <v>1930</v>
      </c>
      <c r="J202" s="9">
        <v>9860</v>
      </c>
      <c r="K202" s="9">
        <v>1655</v>
      </c>
      <c r="L202" s="9">
        <v>2104</v>
      </c>
      <c r="M202" s="9">
        <v>416</v>
      </c>
      <c r="N202" s="9">
        <v>615</v>
      </c>
      <c r="O202" s="9">
        <v>573</v>
      </c>
      <c r="P202" s="9">
        <v>1290</v>
      </c>
      <c r="Q202" s="9"/>
      <c r="R202" s="9">
        <v>2845</v>
      </c>
      <c r="S202" s="9"/>
      <c r="T202" s="9">
        <v>268</v>
      </c>
      <c r="U202" s="9">
        <v>580</v>
      </c>
      <c r="V202" s="9"/>
      <c r="W202" s="9"/>
      <c r="X202" s="9">
        <v>10234</v>
      </c>
      <c r="Y202" s="9">
        <v>800</v>
      </c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80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customHeight="1" outlineLevel="1" x14ac:dyDescent="0.2">
      <c r="A204" s="29" t="s">
        <v>122</v>
      </c>
      <c r="B204" s="22">
        <v>16623</v>
      </c>
      <c r="C204" s="25">
        <f>SUM(E204:Y204)</f>
        <v>25070</v>
      </c>
      <c r="D204" s="14">
        <f t="shared" si="80"/>
        <v>1.508151356554172</v>
      </c>
      <c r="E204" s="88">
        <v>2000</v>
      </c>
      <c r="F204" s="88">
        <v>1300</v>
      </c>
      <c r="G204" s="88">
        <v>1020</v>
      </c>
      <c r="H204" s="88">
        <v>1507</v>
      </c>
      <c r="I204" s="88">
        <v>298</v>
      </c>
      <c r="J204" s="88">
        <v>1890</v>
      </c>
      <c r="K204" s="88">
        <v>1210</v>
      </c>
      <c r="L204" s="88">
        <v>515</v>
      </c>
      <c r="M204" s="88">
        <v>1820</v>
      </c>
      <c r="N204" s="88">
        <v>480</v>
      </c>
      <c r="O204" s="88">
        <v>222</v>
      </c>
      <c r="P204" s="88">
        <v>3991</v>
      </c>
      <c r="Q204" s="88">
        <v>1855</v>
      </c>
      <c r="R204" s="88">
        <v>487</v>
      </c>
      <c r="S204" s="88">
        <v>2228</v>
      </c>
      <c r="T204" s="88">
        <v>435</v>
      </c>
      <c r="U204" s="88">
        <v>30</v>
      </c>
      <c r="V204" s="88">
        <v>10</v>
      </c>
      <c r="W204" s="88">
        <v>1805</v>
      </c>
      <c r="X204" s="88">
        <v>1237</v>
      </c>
      <c r="Y204" s="88">
        <v>730</v>
      </c>
    </row>
    <row r="205" spans="1:25" s="11" customFormat="1" ht="30" customHeight="1" x14ac:dyDescent="0.2">
      <c r="A205" s="12" t="s">
        <v>52</v>
      </c>
      <c r="B205" s="79">
        <f>B204/B203</f>
        <v>0.15831428571428571</v>
      </c>
      <c r="C205" s="79">
        <f>C204/C203</f>
        <v>0.23876190476190476</v>
      </c>
      <c r="D205" s="14">
        <f t="shared" si="80"/>
        <v>1.508151356554172</v>
      </c>
      <c r="E205" s="15">
        <f t="shared" ref="E205:J205" si="82">E204/E203</f>
        <v>0.26856452262656105</v>
      </c>
      <c r="F205" s="15">
        <f t="shared" si="82"/>
        <v>0.31815956926089084</v>
      </c>
      <c r="G205" s="15">
        <f t="shared" si="82"/>
        <v>0.18562329390354868</v>
      </c>
      <c r="H205" s="15">
        <f t="shared" si="82"/>
        <v>0.22161764705882353</v>
      </c>
      <c r="I205" s="15">
        <f t="shared" si="82"/>
        <v>8.8401067932364283E-2</v>
      </c>
      <c r="J205" s="15">
        <f t="shared" si="82"/>
        <v>0.32033898305084746</v>
      </c>
      <c r="K205" s="15">
        <f t="shared" ref="K205:Y205" si="83">K204/K203</f>
        <v>0.28146080483833452</v>
      </c>
      <c r="L205" s="15">
        <f t="shared" si="83"/>
        <v>0.10196000791922391</v>
      </c>
      <c r="M205" s="15">
        <f t="shared" si="83"/>
        <v>0.40256580402565806</v>
      </c>
      <c r="N205" s="15">
        <f t="shared" si="83"/>
        <v>0.21534320323014805</v>
      </c>
      <c r="O205" s="15">
        <f t="shared" si="83"/>
        <v>6.5294117647058822E-2</v>
      </c>
      <c r="P205" s="15">
        <f t="shared" si="83"/>
        <v>0.56585849992910819</v>
      </c>
      <c r="Q205" s="15">
        <f t="shared" si="83"/>
        <v>0.25944055944055944</v>
      </c>
      <c r="R205" s="15">
        <f t="shared" si="83"/>
        <v>9.5321980818164023E-2</v>
      </c>
      <c r="S205" s="15">
        <f t="shared" si="83"/>
        <v>0.29074774892339816</v>
      </c>
      <c r="T205" s="15">
        <f t="shared" si="83"/>
        <v>0.10648714810281518</v>
      </c>
      <c r="U205" s="15">
        <f t="shared" si="83"/>
        <v>9.1102338293349537E-3</v>
      </c>
      <c r="V205" s="15">
        <f t="shared" si="83"/>
        <v>4.5454545454545452E-3</v>
      </c>
      <c r="W205" s="15">
        <f t="shared" si="83"/>
        <v>0.29590163934426228</v>
      </c>
      <c r="X205" s="15">
        <f t="shared" si="83"/>
        <v>0.17924938414722505</v>
      </c>
      <c r="Y205" s="15">
        <f t="shared" si="83"/>
        <v>0.25641025641025639</v>
      </c>
    </row>
    <row r="206" spans="1:25" s="11" customFormat="1" ht="30" customHeight="1" x14ac:dyDescent="0.2">
      <c r="A206" s="10" t="s">
        <v>123</v>
      </c>
      <c r="B206" s="24">
        <v>12981</v>
      </c>
      <c r="C206" s="24">
        <f>SUM(E206:Y206)</f>
        <v>21427</v>
      </c>
      <c r="D206" s="14">
        <f t="shared" ref="D206:D209" si="84">C206/B206</f>
        <v>1.6506432478237425</v>
      </c>
      <c r="E206" s="9">
        <f>E204-E207</f>
        <v>1700</v>
      </c>
      <c r="F206" s="9">
        <v>1100</v>
      </c>
      <c r="G206" s="9">
        <v>1020</v>
      </c>
      <c r="H206" s="9">
        <v>1348</v>
      </c>
      <c r="I206" s="9">
        <v>298</v>
      </c>
      <c r="J206" s="9">
        <v>1790</v>
      </c>
      <c r="K206" s="9">
        <v>858</v>
      </c>
      <c r="L206" s="9">
        <v>615</v>
      </c>
      <c r="M206" s="9">
        <v>1820</v>
      </c>
      <c r="N206" s="9">
        <v>65</v>
      </c>
      <c r="O206" s="9">
        <v>130</v>
      </c>
      <c r="P206" s="9">
        <v>3941</v>
      </c>
      <c r="Q206" s="9">
        <v>1855</v>
      </c>
      <c r="R206" s="9">
        <v>437</v>
      </c>
      <c r="S206" s="9">
        <v>1375</v>
      </c>
      <c r="T206" s="9">
        <v>281</v>
      </c>
      <c r="U206" s="9">
        <v>30</v>
      </c>
      <c r="V206" s="9">
        <v>10</v>
      </c>
      <c r="W206" s="9">
        <v>1805</v>
      </c>
      <c r="X206" s="9">
        <v>629</v>
      </c>
      <c r="Y206" s="9">
        <v>320</v>
      </c>
    </row>
    <row r="207" spans="1:25" s="11" customFormat="1" ht="30" customHeight="1" x14ac:dyDescent="0.2">
      <c r="A207" s="10" t="s">
        <v>124</v>
      </c>
      <c r="B207" s="24">
        <v>3270</v>
      </c>
      <c r="C207" s="24">
        <f>SUM(E207:Y207)</f>
        <v>2361</v>
      </c>
      <c r="D207" s="14">
        <f t="shared" si="84"/>
        <v>0.72201834862385317</v>
      </c>
      <c r="E207" s="9">
        <v>300</v>
      </c>
      <c r="F207" s="9">
        <v>200</v>
      </c>
      <c r="G207" s="9"/>
      <c r="H207" s="9">
        <v>159</v>
      </c>
      <c r="I207" s="9"/>
      <c r="J207" s="9">
        <v>100</v>
      </c>
      <c r="K207" s="9">
        <v>352</v>
      </c>
      <c r="L207" s="9"/>
      <c r="M207" s="9"/>
      <c r="N207" s="9"/>
      <c r="O207" s="9"/>
      <c r="P207" s="9">
        <v>50</v>
      </c>
      <c r="Q207" s="9"/>
      <c r="R207" s="9">
        <v>50</v>
      </c>
      <c r="S207" s="9"/>
      <c r="T207" s="9">
        <v>132</v>
      </c>
      <c r="U207" s="9"/>
      <c r="V207" s="9"/>
      <c r="W207" s="9"/>
      <c r="X207" s="9">
        <v>608</v>
      </c>
      <c r="Y207" s="9">
        <v>410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8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84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hidden="1" customHeight="1" outlineLevel="1" x14ac:dyDescent="0.2">
      <c r="A210" s="29" t="s">
        <v>216</v>
      </c>
      <c r="B210" s="25">
        <v>82711</v>
      </c>
      <c r="C210" s="25">
        <f>SUM(E210:Y210)</f>
        <v>86667.9</v>
      </c>
      <c r="D210" s="14">
        <f t="shared" ref="D210:D226" si="85">C210/B210</f>
        <v>1.047840069640072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hidden="1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85"/>
        <v>1.0382582606539861</v>
      </c>
      <c r="E211" s="66">
        <f t="shared" ref="E211:Y211" si="86">E210/E209</f>
        <v>1.0038071221339471</v>
      </c>
      <c r="F211" s="66">
        <f t="shared" si="86"/>
        <v>1.205217632440619</v>
      </c>
      <c r="G211" s="66">
        <f t="shared" si="86"/>
        <v>1.0006675089994517</v>
      </c>
      <c r="H211" s="66">
        <f t="shared" si="86"/>
        <v>0.77369224365200495</v>
      </c>
      <c r="I211" s="66">
        <f t="shared" si="86"/>
        <v>0.90046507441709933</v>
      </c>
      <c r="J211" s="66">
        <f t="shared" si="86"/>
        <v>1</v>
      </c>
      <c r="K211" s="66">
        <f t="shared" si="86"/>
        <v>1.1207714195384129</v>
      </c>
      <c r="L211" s="66">
        <f t="shared" si="86"/>
        <v>1.3202894666309299</v>
      </c>
      <c r="M211" s="66">
        <f t="shared" si="86"/>
        <v>0.95905397795833014</v>
      </c>
      <c r="N211" s="66">
        <f t="shared" si="86"/>
        <v>0.99985477781004939</v>
      </c>
      <c r="O211" s="66">
        <f t="shared" si="86"/>
        <v>1.0470753831717234</v>
      </c>
      <c r="P211" s="66">
        <f t="shared" si="86"/>
        <v>1.0189191264944575</v>
      </c>
      <c r="Q211" s="66">
        <f t="shared" si="86"/>
        <v>0.97840886986967512</v>
      </c>
      <c r="R211" s="66">
        <f t="shared" si="86"/>
        <v>0.82616892911010553</v>
      </c>
      <c r="S211" s="66">
        <f t="shared" si="86"/>
        <v>1.2597204221440474</v>
      </c>
      <c r="T211" s="66">
        <f t="shared" si="86"/>
        <v>1</v>
      </c>
      <c r="U211" s="66">
        <f t="shared" si="86"/>
        <v>1.2243159799850953</v>
      </c>
      <c r="V211" s="66">
        <f t="shared" si="86"/>
        <v>0.99980732177263976</v>
      </c>
      <c r="W211" s="66">
        <f t="shared" si="86"/>
        <v>0.97430145803871859</v>
      </c>
      <c r="X211" s="66">
        <f t="shared" si="86"/>
        <v>0.99994816534104314</v>
      </c>
      <c r="Y211" s="66">
        <f t="shared" si="86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85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collapsed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106666</v>
      </c>
      <c r="C216" s="25">
        <f>SUM(E216:Y216)</f>
        <v>95221</v>
      </c>
      <c r="D216" s="14">
        <f t="shared" si="85"/>
        <v>0.89270245439033991</v>
      </c>
      <c r="E216" s="24">
        <v>2500</v>
      </c>
      <c r="F216" s="24">
        <v>2880</v>
      </c>
      <c r="G216" s="24">
        <v>13010</v>
      </c>
      <c r="H216" s="24">
        <v>6243</v>
      </c>
      <c r="I216" s="24">
        <v>3701</v>
      </c>
      <c r="J216" s="24">
        <v>5330</v>
      </c>
      <c r="K216" s="24">
        <v>3765</v>
      </c>
      <c r="L216" s="24">
        <v>5966</v>
      </c>
      <c r="M216" s="24">
        <v>2564</v>
      </c>
      <c r="N216" s="24">
        <v>4360</v>
      </c>
      <c r="O216" s="24">
        <v>2265</v>
      </c>
      <c r="P216" s="24">
        <v>4843</v>
      </c>
      <c r="Q216" s="24">
        <v>8104</v>
      </c>
      <c r="R216" s="24">
        <v>1606</v>
      </c>
      <c r="S216" s="24">
        <v>2579</v>
      </c>
      <c r="T216" s="24">
        <v>2610</v>
      </c>
      <c r="U216" s="24">
        <v>2400</v>
      </c>
      <c r="V216" s="24">
        <v>787</v>
      </c>
      <c r="W216" s="24">
        <v>5874</v>
      </c>
      <c r="X216" s="24">
        <v>6214</v>
      </c>
      <c r="Y216" s="24">
        <v>7620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85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47999.700000000004</v>
      </c>
      <c r="C218" s="25">
        <f>C216*0.45</f>
        <v>42849.450000000004</v>
      </c>
      <c r="D218" s="14">
        <f t="shared" si="85"/>
        <v>0.89270245439033991</v>
      </c>
      <c r="E218" s="24">
        <f>E216*0.45</f>
        <v>1125</v>
      </c>
      <c r="F218" s="24">
        <f t="shared" ref="F218:X218" si="87">F216*0.45</f>
        <v>1296</v>
      </c>
      <c r="G218" s="24">
        <f t="shared" si="87"/>
        <v>5854.5</v>
      </c>
      <c r="H218" s="24">
        <f t="shared" si="87"/>
        <v>2809.35</v>
      </c>
      <c r="I218" s="24">
        <f t="shared" si="87"/>
        <v>1665.45</v>
      </c>
      <c r="J218" s="24">
        <f t="shared" si="87"/>
        <v>2398.5</v>
      </c>
      <c r="K218" s="24">
        <f t="shared" si="87"/>
        <v>1694.25</v>
      </c>
      <c r="L218" s="24">
        <f t="shared" si="87"/>
        <v>2684.7000000000003</v>
      </c>
      <c r="M218" s="24">
        <f t="shared" si="87"/>
        <v>1153.8</v>
      </c>
      <c r="N218" s="24">
        <f t="shared" si="87"/>
        <v>1962</v>
      </c>
      <c r="O218" s="24">
        <f t="shared" si="87"/>
        <v>1019.25</v>
      </c>
      <c r="P218" s="24">
        <f t="shared" si="87"/>
        <v>2179.35</v>
      </c>
      <c r="Q218" s="24">
        <f t="shared" si="87"/>
        <v>3646.8</v>
      </c>
      <c r="R218" s="24">
        <f t="shared" si="87"/>
        <v>722.7</v>
      </c>
      <c r="S218" s="24">
        <f t="shared" si="87"/>
        <v>1160.55</v>
      </c>
      <c r="T218" s="24">
        <f t="shared" si="87"/>
        <v>1174.5</v>
      </c>
      <c r="U218" s="24">
        <f t="shared" si="87"/>
        <v>1080</v>
      </c>
      <c r="V218" s="24">
        <f t="shared" si="87"/>
        <v>354.15000000000003</v>
      </c>
      <c r="W218" s="24">
        <f t="shared" si="87"/>
        <v>2643.3</v>
      </c>
      <c r="X218" s="24">
        <f t="shared" si="87"/>
        <v>2796.3</v>
      </c>
      <c r="Y218" s="24">
        <f>Y216*0.45</f>
        <v>3429</v>
      </c>
      <c r="Z218" s="57"/>
    </row>
    <row r="219" spans="1:35" s="44" customFormat="1" ht="30" customHeight="1" collapsed="1" x14ac:dyDescent="0.2">
      <c r="A219" s="12" t="s">
        <v>133</v>
      </c>
      <c r="B219" s="46">
        <v>0.92500000000000004</v>
      </c>
      <c r="C219" s="46">
        <f>C216/C217</f>
        <v>0.90151641686758854</v>
      </c>
      <c r="D219" s="14">
        <f t="shared" si="85"/>
        <v>0.97461234255955509</v>
      </c>
      <c r="E219" s="66">
        <f t="shared" ref="E219:Y219" si="88">E216/E217</f>
        <v>0.9840453448094888</v>
      </c>
      <c r="F219" s="66">
        <f t="shared" si="88"/>
        <v>0.94111495980654869</v>
      </c>
      <c r="G219" s="66">
        <f t="shared" si="88"/>
        <v>1.0086637575043109</v>
      </c>
      <c r="H219" s="66">
        <f t="shared" si="88"/>
        <v>0.69366666666666665</v>
      </c>
      <c r="I219" s="66">
        <f t="shared" si="88"/>
        <v>0.55355458924723866</v>
      </c>
      <c r="J219" s="66">
        <f t="shared" si="88"/>
        <v>1.1610564669901264</v>
      </c>
      <c r="K219" s="66">
        <f t="shared" si="88"/>
        <v>0.6618408116299288</v>
      </c>
      <c r="L219" s="66">
        <f t="shared" si="88"/>
        <v>0.7824686452948707</v>
      </c>
      <c r="M219" s="66">
        <f t="shared" si="88"/>
        <v>0.51130979782044839</v>
      </c>
      <c r="N219" s="66">
        <f t="shared" si="88"/>
        <v>1.0487061467649821</v>
      </c>
      <c r="O219" s="66">
        <f t="shared" si="88"/>
        <v>0.72538123347475858</v>
      </c>
      <c r="P219" s="66">
        <f t="shared" si="88"/>
        <v>0.9393115154975733</v>
      </c>
      <c r="Q219" s="66">
        <f t="shared" si="88"/>
        <v>2.8942857142857141</v>
      </c>
      <c r="R219" s="66">
        <f t="shared" si="88"/>
        <v>0.50173562899194668</v>
      </c>
      <c r="S219" s="66">
        <f t="shared" si="88"/>
        <v>0.53270008785385969</v>
      </c>
      <c r="T219" s="66">
        <f t="shared" si="88"/>
        <v>0.7851607624181749</v>
      </c>
      <c r="U219" s="66">
        <f t="shared" si="88"/>
        <v>0.99585429545152759</v>
      </c>
      <c r="V219" s="66">
        <f t="shared" si="88"/>
        <v>0.69500456271525723</v>
      </c>
      <c r="W219" s="66">
        <f t="shared" si="88"/>
        <v>1.0083081570996979</v>
      </c>
      <c r="X219" s="66">
        <f t="shared" si="88"/>
        <v>1.1204471691309053</v>
      </c>
      <c r="Y219" s="66">
        <f t="shared" si="88"/>
        <v>1.0880258267949192</v>
      </c>
    </row>
    <row r="220" spans="1:35" s="111" customFormat="1" ht="30" customHeight="1" outlineLevel="1" x14ac:dyDescent="0.2">
      <c r="A220" s="49" t="s">
        <v>134</v>
      </c>
      <c r="B220" s="22">
        <v>285798</v>
      </c>
      <c r="C220" s="25">
        <f>SUM(E220:Y220)</f>
        <v>292713.5</v>
      </c>
      <c r="D220" s="14">
        <f t="shared" si="85"/>
        <v>1.0241971602320521</v>
      </c>
      <c r="E220" s="24">
        <v>570</v>
      </c>
      <c r="F220" s="24">
        <v>8600</v>
      </c>
      <c r="G220" s="24">
        <v>27210</v>
      </c>
      <c r="H220" s="24">
        <v>20450</v>
      </c>
      <c r="I220" s="24">
        <v>10226</v>
      </c>
      <c r="J220" s="24">
        <v>10150</v>
      </c>
      <c r="K220" s="24">
        <v>4754</v>
      </c>
      <c r="L220" s="24">
        <v>17888</v>
      </c>
      <c r="M220" s="24">
        <v>12770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39569.5</v>
      </c>
      <c r="U220" s="24">
        <v>5100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85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85739.4</v>
      </c>
      <c r="C222" s="25">
        <f>C220*0.3</f>
        <v>87814.05</v>
      </c>
      <c r="D222" s="14">
        <f t="shared" si="85"/>
        <v>1.0241971602320521</v>
      </c>
      <c r="E222" s="24">
        <f>E220*0.3</f>
        <v>171</v>
      </c>
      <c r="F222" s="24">
        <f t="shared" ref="F222:Y222" si="89">F220*0.3</f>
        <v>2580</v>
      </c>
      <c r="G222" s="24">
        <f t="shared" si="89"/>
        <v>8163</v>
      </c>
      <c r="H222" s="24">
        <f t="shared" si="89"/>
        <v>6135</v>
      </c>
      <c r="I222" s="24">
        <f t="shared" si="89"/>
        <v>3067.7999999999997</v>
      </c>
      <c r="J222" s="24">
        <f t="shared" si="89"/>
        <v>3045</v>
      </c>
      <c r="K222" s="24">
        <f t="shared" si="89"/>
        <v>1426.2</v>
      </c>
      <c r="L222" s="24">
        <f t="shared" si="89"/>
        <v>5366.4</v>
      </c>
      <c r="M222" s="24">
        <f t="shared" si="89"/>
        <v>3831</v>
      </c>
      <c r="N222" s="24">
        <f t="shared" si="89"/>
        <v>3990</v>
      </c>
      <c r="O222" s="24">
        <f t="shared" si="89"/>
        <v>2922</v>
      </c>
      <c r="P222" s="24">
        <f t="shared" si="89"/>
        <v>6495</v>
      </c>
      <c r="Q222" s="24">
        <f t="shared" si="89"/>
        <v>572.4</v>
      </c>
      <c r="R222" s="24">
        <f t="shared" si="89"/>
        <v>1155</v>
      </c>
      <c r="S222" s="24">
        <f t="shared" si="89"/>
        <v>3390</v>
      </c>
      <c r="T222" s="24">
        <f t="shared" si="89"/>
        <v>11870.85</v>
      </c>
      <c r="U222" s="24">
        <f t="shared" si="89"/>
        <v>1530</v>
      </c>
      <c r="V222" s="24">
        <f t="shared" si="89"/>
        <v>330</v>
      </c>
      <c r="W222" s="24">
        <f t="shared" si="89"/>
        <v>2967.2999999999997</v>
      </c>
      <c r="X222" s="24">
        <f t="shared" si="89"/>
        <v>13010.1</v>
      </c>
      <c r="Y222" s="24">
        <f t="shared" si="89"/>
        <v>5796</v>
      </c>
    </row>
    <row r="223" spans="1:35" s="56" customFormat="1" ht="30" customHeight="1" collapsed="1" x14ac:dyDescent="0.2">
      <c r="A223" s="12" t="s">
        <v>133</v>
      </c>
      <c r="B223" s="8">
        <v>0.999</v>
      </c>
      <c r="C223" s="8">
        <f>C220/C221</f>
        <v>0.97077366462593606</v>
      </c>
      <c r="D223" s="14">
        <f t="shared" si="85"/>
        <v>0.97174541003597203</v>
      </c>
      <c r="E223" s="160">
        <f t="shared" ref="E223:Y223" si="90">E220/E221</f>
        <v>0.78512396694214881</v>
      </c>
      <c r="F223" s="160">
        <f t="shared" si="90"/>
        <v>1.0407842188067289</v>
      </c>
      <c r="G223" s="160">
        <f t="shared" si="90"/>
        <v>1.0196357640710485</v>
      </c>
      <c r="H223" s="87">
        <f t="shared" si="90"/>
        <v>1.0635531516538381</v>
      </c>
      <c r="I223" s="87">
        <f t="shared" si="90"/>
        <v>1.124230430958663</v>
      </c>
      <c r="J223" s="87">
        <f t="shared" si="90"/>
        <v>0.84576285309557542</v>
      </c>
      <c r="K223" s="87">
        <f t="shared" si="90"/>
        <v>1.3582857142857143</v>
      </c>
      <c r="L223" s="87">
        <f t="shared" si="90"/>
        <v>0.94570446735395186</v>
      </c>
      <c r="M223" s="87">
        <f t="shared" si="90"/>
        <v>0.92328826549056464</v>
      </c>
      <c r="N223" s="87">
        <f t="shared" si="90"/>
        <v>0.93065565740675948</v>
      </c>
      <c r="O223" s="87">
        <f t="shared" si="90"/>
        <v>1.2873380914618029</v>
      </c>
      <c r="P223" s="87">
        <f t="shared" si="90"/>
        <v>1.4295146913172665</v>
      </c>
      <c r="Q223" s="87">
        <f t="shared" si="90"/>
        <v>0.57993920972644375</v>
      </c>
      <c r="R223" s="87">
        <f t="shared" si="90"/>
        <v>1.02803738317757</v>
      </c>
      <c r="S223" s="87">
        <f t="shared" si="90"/>
        <v>1.0796866042423083</v>
      </c>
      <c r="T223" s="87">
        <f t="shared" si="90"/>
        <v>0.66131026990891617</v>
      </c>
      <c r="U223" s="87">
        <f t="shared" si="90"/>
        <v>1.2345679012345678</v>
      </c>
      <c r="V223" s="87">
        <f t="shared" si="90"/>
        <v>1.9434628975265018</v>
      </c>
      <c r="W223" s="87">
        <f t="shared" si="90"/>
        <v>1.3315831987075928</v>
      </c>
      <c r="X223" s="87">
        <f t="shared" si="90"/>
        <v>1.0176463686495365</v>
      </c>
      <c r="Y223" s="87">
        <f t="shared" si="90"/>
        <v>0.95634095634095639</v>
      </c>
    </row>
    <row r="224" spans="1:35" s="111" customFormat="1" ht="30" customHeight="1" outlineLevel="1" x14ac:dyDescent="0.2">
      <c r="A224" s="49" t="s">
        <v>135</v>
      </c>
      <c r="B224" s="22">
        <v>17044</v>
      </c>
      <c r="C224" s="25">
        <f>SUM(E224:Y224)</f>
        <v>13710</v>
      </c>
      <c r="D224" s="8">
        <f t="shared" si="85"/>
        <v>0.80438864116404596</v>
      </c>
      <c r="E224" s="159"/>
      <c r="F224" s="158"/>
      <c r="G224" s="159">
        <v>600</v>
      </c>
      <c r="H224" s="157">
        <v>1000</v>
      </c>
      <c r="I224" s="157">
        <v>3850</v>
      </c>
      <c r="J224" s="158">
        <v>560</v>
      </c>
      <c r="K224" s="158">
        <v>3000</v>
      </c>
      <c r="L224" s="159"/>
      <c r="M224" s="158"/>
      <c r="N224" s="158"/>
      <c r="O224" s="159">
        <v>1000</v>
      </c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85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2604.9</v>
      </c>
      <c r="D226" s="8">
        <f t="shared" si="85"/>
        <v>3.0681978798586576</v>
      </c>
      <c r="E226" s="159"/>
      <c r="F226" s="159">
        <f t="shared" ref="F226:Y226" si="91">F224*0.19</f>
        <v>0</v>
      </c>
      <c r="G226" s="159">
        <f t="shared" si="91"/>
        <v>114</v>
      </c>
      <c r="H226" s="159">
        <f t="shared" si="91"/>
        <v>190</v>
      </c>
      <c r="I226" s="159">
        <f t="shared" si="91"/>
        <v>731.5</v>
      </c>
      <c r="J226" s="159">
        <f t="shared" si="91"/>
        <v>106.4</v>
      </c>
      <c r="K226" s="159">
        <f t="shared" si="91"/>
        <v>570</v>
      </c>
      <c r="L226" s="159">
        <f t="shared" si="91"/>
        <v>0</v>
      </c>
      <c r="M226" s="159">
        <f t="shared" si="91"/>
        <v>0</v>
      </c>
      <c r="N226" s="159">
        <f t="shared" si="91"/>
        <v>0</v>
      </c>
      <c r="O226" s="159">
        <f t="shared" si="91"/>
        <v>190</v>
      </c>
      <c r="P226" s="159">
        <f t="shared" si="91"/>
        <v>608</v>
      </c>
      <c r="Q226" s="159">
        <f t="shared" si="91"/>
        <v>0</v>
      </c>
      <c r="R226" s="159">
        <f t="shared" si="91"/>
        <v>0</v>
      </c>
      <c r="S226" s="159">
        <f t="shared" si="91"/>
        <v>95</v>
      </c>
      <c r="T226" s="159">
        <f t="shared" si="91"/>
        <v>0</v>
      </c>
      <c r="U226" s="159">
        <f t="shared" si="91"/>
        <v>0</v>
      </c>
      <c r="V226" s="159"/>
      <c r="W226" s="159">
        <f t="shared" si="91"/>
        <v>0</v>
      </c>
      <c r="X226" s="159">
        <f t="shared" si="91"/>
        <v>0</v>
      </c>
      <c r="Y226" s="159">
        <f t="shared" si="91"/>
        <v>0</v>
      </c>
    </row>
    <row r="227" spans="1:25" s="56" customFormat="1" ht="30" customHeight="1" collapsed="1" x14ac:dyDescent="0.2">
      <c r="A227" s="12" t="s">
        <v>137</v>
      </c>
      <c r="B227" s="8">
        <v>6.4000000000000001E-2</v>
      </c>
      <c r="C227" s="8">
        <f>C224/C225</f>
        <v>5.1183262961013359E-2</v>
      </c>
      <c r="D227" s="8">
        <f>C227/B227</f>
        <v>0.79973848376583367</v>
      </c>
      <c r="E227" s="160"/>
      <c r="F227" s="160"/>
      <c r="G227" s="160">
        <f>G224/G225</f>
        <v>1.740694537120311E-2</v>
      </c>
      <c r="H227" s="160">
        <f>H224/H225</f>
        <v>3.9840637450199202E-2</v>
      </c>
      <c r="I227" s="160">
        <f t="shared" ref="I227:S227" si="92">I224/I225</f>
        <v>0.55023581534943544</v>
      </c>
      <c r="J227" s="160">
        <f t="shared" si="92"/>
        <v>0.42682926829268292</v>
      </c>
      <c r="K227" s="160">
        <f t="shared" si="92"/>
        <v>0.81037277147487841</v>
      </c>
      <c r="L227" s="160"/>
      <c r="M227" s="160"/>
      <c r="N227" s="160"/>
      <c r="O227" s="160">
        <f t="shared" si="92"/>
        <v>0.10407993338884262</v>
      </c>
      <c r="P227" s="160">
        <f t="shared" si="92"/>
        <v>0.20545746388443017</v>
      </c>
      <c r="Q227" s="160"/>
      <c r="R227" s="160"/>
      <c r="S227" s="160">
        <f t="shared" si="92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93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93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93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133073.13</v>
      </c>
      <c r="C233" s="25">
        <f>C231+C229+C226+C222+C218</f>
        <v>133276.80000000002</v>
      </c>
      <c r="D233" s="8">
        <f t="shared" si="93"/>
        <v>1.0015305118321032</v>
      </c>
      <c r="E233" s="159">
        <f>E231+E229+E226+E222+E218</f>
        <v>1296</v>
      </c>
      <c r="F233" s="159">
        <f>F231+F229+F226+F222+F218</f>
        <v>3876</v>
      </c>
      <c r="G233" s="159">
        <f t="shared" ref="G233:Y233" si="94">G231+G229+G226+G222+G218</f>
        <v>14131.5</v>
      </c>
      <c r="H233" s="159">
        <f>H231+H229+H226+H222+H218</f>
        <v>9134.35</v>
      </c>
      <c r="I233" s="159">
        <f t="shared" si="94"/>
        <v>5464.75</v>
      </c>
      <c r="J233" s="159">
        <f t="shared" si="94"/>
        <v>5549.9</v>
      </c>
      <c r="K233" s="159">
        <f t="shared" si="94"/>
        <v>3690.45</v>
      </c>
      <c r="L233" s="159">
        <f t="shared" si="94"/>
        <v>8051.1</v>
      </c>
      <c r="M233" s="159">
        <f t="shared" si="94"/>
        <v>4984.8</v>
      </c>
      <c r="N233" s="159">
        <f t="shared" si="94"/>
        <v>5952</v>
      </c>
      <c r="O233" s="159">
        <f>O231+O229+O226+O222+O218</f>
        <v>4131.25</v>
      </c>
      <c r="P233" s="156">
        <f t="shared" si="94"/>
        <v>9290.75</v>
      </c>
      <c r="Q233" s="159">
        <f t="shared" si="94"/>
        <v>4219.2</v>
      </c>
      <c r="R233" s="159">
        <f t="shared" si="94"/>
        <v>1877.7</v>
      </c>
      <c r="S233" s="159">
        <f t="shared" si="94"/>
        <v>4645.55</v>
      </c>
      <c r="T233" s="159">
        <f t="shared" si="94"/>
        <v>13045.35</v>
      </c>
      <c r="U233" s="159">
        <f t="shared" si="94"/>
        <v>2610</v>
      </c>
      <c r="V233" s="159">
        <f t="shared" si="94"/>
        <v>684.15000000000009</v>
      </c>
      <c r="W233" s="159">
        <f t="shared" si="94"/>
        <v>5610.6</v>
      </c>
      <c r="X233" s="159">
        <f t="shared" si="94"/>
        <v>15806.400000000001</v>
      </c>
      <c r="Y233" s="159">
        <f t="shared" si="94"/>
        <v>9225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19.399999999999999</v>
      </c>
      <c r="C235" s="47">
        <f>C233/C234*10</f>
        <v>18.092528236316252</v>
      </c>
      <c r="D235" s="8">
        <f>C235/B235</f>
        <v>0.93260454826372441</v>
      </c>
      <c r="E235" s="155">
        <f>E233/E234*10</f>
        <v>19.044819985304922</v>
      </c>
      <c r="F235" s="155">
        <f>F233/F234*10</f>
        <v>18.295100538091194</v>
      </c>
      <c r="G235" s="155">
        <f t="shared" ref="G235:X235" si="95">G233/G234*10</f>
        <v>21.887923423632731</v>
      </c>
      <c r="H235" s="155">
        <f>H233/H234*10</f>
        <v>12.414849951071002</v>
      </c>
      <c r="I235" s="155">
        <f t="shared" si="95"/>
        <v>20.541084047511653</v>
      </c>
      <c r="J235" s="155">
        <f t="shared" si="95"/>
        <v>19.746317512274956</v>
      </c>
      <c r="K235" s="155">
        <f>K233/K234*10</f>
        <v>29.467023315234748</v>
      </c>
      <c r="L235" s="155">
        <f>L233/L234*10</f>
        <v>12.812062380649269</v>
      </c>
      <c r="M235" s="155">
        <f>M233/M234*10</f>
        <v>16.22973236960344</v>
      </c>
      <c r="N235" s="155">
        <f t="shared" si="95"/>
        <v>19.851911146688014</v>
      </c>
      <c r="O235" s="155">
        <f>O233/O234*10</f>
        <v>20.639738209432458</v>
      </c>
      <c r="P235" s="155">
        <f t="shared" si="95"/>
        <v>24.987225001344736</v>
      </c>
      <c r="Q235" s="155">
        <f t="shared" si="95"/>
        <v>19.935739935739932</v>
      </c>
      <c r="R235" s="155">
        <f t="shared" si="95"/>
        <v>13.035962232713134</v>
      </c>
      <c r="S235" s="155">
        <f t="shared" si="95"/>
        <v>21.749847839318321</v>
      </c>
      <c r="T235" s="155">
        <f t="shared" si="95"/>
        <v>13.735417368598382</v>
      </c>
      <c r="U235" s="155">
        <f t="shared" si="95"/>
        <v>19.37351543942993</v>
      </c>
      <c r="V235" s="155">
        <f t="shared" si="95"/>
        <v>23.160121868652681</v>
      </c>
      <c r="W235" s="155">
        <f t="shared" si="95"/>
        <v>25.682504806371877</v>
      </c>
      <c r="X235" s="155">
        <f t="shared" si="95"/>
        <v>19.841084541517606</v>
      </c>
      <c r="Y235" s="155">
        <f>Y233/Y234*10</f>
        <v>17.504079541573375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5"/>
      <c r="B245" s="185"/>
      <c r="C245" s="185"/>
      <c r="D245" s="185"/>
      <c r="E245" s="185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</row>
    <row r="246" spans="1:25" ht="20.25" hidden="1" customHeight="1" x14ac:dyDescent="0.25">
      <c r="A246" s="183"/>
      <c r="B246" s="184"/>
      <c r="C246" s="184"/>
      <c r="D246" s="184"/>
      <c r="E246" s="184"/>
      <c r="F246" s="184"/>
      <c r="G246" s="184"/>
      <c r="H246" s="184"/>
      <c r="I246" s="184"/>
      <c r="J246" s="184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  <row r="278" spans="44:44" x14ac:dyDescent="0.25">
      <c r="AR278" s="1">
        <v>232</v>
      </c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2023-08-24T13:36:43Z</cp:lastPrinted>
  <dcterms:created xsi:type="dcterms:W3CDTF">2017-06-08T05:54:08Z</dcterms:created>
  <dcterms:modified xsi:type="dcterms:W3CDTF">2023-08-25T11:18:31Z</dcterms:modified>
</cp:coreProperties>
</file>