
<file path=[Content_Types].xml><?xml version="1.0" encoding="utf-8"?>
<Types xmlns="http://schemas.openxmlformats.org/package/2006/content-types"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9111.xml" ContentType="application/vnd.openxmlformats-officedocument.spreadsheetml.revisionLog+xml"/>
  <Override PartName="/xl/revisions/revisionLog148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412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3511.xml" ContentType="application/vnd.openxmlformats-officedocument.spreadsheetml.revisionLog+xml"/>
  <Override PartName="/xl/revisions/revisionLog12812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33211.xml" ContentType="application/vnd.openxmlformats-officedocument.spreadsheetml.revisionLog+xml"/>
  <Override PartName="/xl/revisions/revisionLog1411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0311111.xml" ContentType="application/vnd.openxmlformats-officedocument.spreadsheetml.revisionLog+xml"/>
  <Override PartName="/xl/revisions/revisionLog138111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61121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73111.xml" ContentType="application/vnd.openxmlformats-officedocument.spreadsheetml.revisionLog+xml"/>
  <Override PartName="/xl/revisions/revisionLog143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1131211.xml" ContentType="application/vnd.openxmlformats-officedocument.spreadsheetml.revisionLog+xml"/>
  <Override PartName="/xl/revisions/revisionLog132121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461111.xml" ContentType="application/vnd.openxmlformats-officedocument.spreadsheetml.revisionLog+xml"/>
  <Override PartName="/xl/revisions/revisionLog13011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031111.xml" ContentType="application/vnd.openxmlformats-officedocument.spreadsheetml.revisionLog+xml"/>
  <Override PartName="/xl/revisions/revisionLog1382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411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38111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1812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37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481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2521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1812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3112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01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6113.xml" ContentType="application/vnd.openxmlformats-officedocument.spreadsheetml.revisionLog+xml"/>
  <Override PartName="/xl/revisions/revisionLog124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372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1121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6111.xml" ContentType="application/vnd.openxmlformats-officedocument.spreadsheetml.revisionLog+xml"/>
  <Override PartName="/xl/revisions/revisionLog191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6112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41111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3811.xml" ContentType="application/vnd.openxmlformats-officedocument.spreadsheetml.revisionLog+xml"/>
  <Override PartName="/xl/revisions/revisionLog1351111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49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271111.xml" ContentType="application/vnd.openxmlformats-officedocument.spreadsheetml.revisionLog+xml"/>
  <Override PartName="/xl/revisions/revisionLog14611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412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164.xml" ContentType="application/vnd.openxmlformats-officedocument.spreadsheetml.revisionLog+xml"/>
  <Override PartName="/xl/worksheets/sheet12.xml" ContentType="application/vnd.openxmlformats-officedocument.spreadsheetml.worksheet+xml"/>
  <Override PartName="/xl/revisions/revisionLog142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212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421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35111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281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32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6113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01211.xml" ContentType="application/vnd.openxmlformats-officedocument.spreadsheetml.revisionLog+xml"/>
  <Override PartName="/xl/revisions/revisionLog13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922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611212.xml" ContentType="application/vnd.openxmlformats-officedocument.spreadsheetml.revisionLog+xml"/>
  <Override PartName="/xl/revisions/revisionLog130111111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323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4111.xml" ContentType="application/vnd.openxmlformats-officedocument.spreadsheetml.revisionLog+xml"/>
  <Override PartName="/xl/revisions/revisionLog13711111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511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91111.xml" ContentType="application/vnd.openxmlformats-officedocument.spreadsheetml.revisionLog+xml"/>
  <Override PartName="/xl/revisions/revisionLog13711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332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2141.xml" ContentType="application/vnd.openxmlformats-officedocument.spreadsheetml.revisionLog+xml"/>
  <Override PartName="/xl/revisions/revisionLog130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62111.xml" ContentType="application/vnd.openxmlformats-officedocument.spreadsheetml.revisionLog+xml"/>
  <Override PartName="/xl/revisions/revisionLog11912.xml" ContentType="application/vnd.openxmlformats-officedocument.spreadsheetml.revisionLog+xml"/>
  <Override PartName="/xl/revisions/revisionLog129111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031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412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15211.xml" ContentType="application/vnd.openxmlformats-officedocument.spreadsheetml.revisionLog+xml"/>
  <Override PartName="/xl/revisions/revisionLog11031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6112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34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3112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49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2012.xml" ContentType="application/vnd.openxmlformats-officedocument.spreadsheetml.revisionLog+xml"/>
  <Override PartName="/xl/revisions/revisionLog1201112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813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31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48111.xml" ContentType="application/vnd.openxmlformats-officedocument.spreadsheetml.revisionLog+xml"/>
  <Override PartName="/xl/revisions/revisionLog119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4111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9212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911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1712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20121.xml" ContentType="application/vnd.openxmlformats-officedocument.spreadsheetml.revisionLog+xml"/>
  <Override PartName="/xl/revisions/revisionLog1251112.xml" ContentType="application/vnd.openxmlformats-officedocument.spreadsheetml.revisionLog+xml"/>
  <Override PartName="/xl/revisions/revisionLog132122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39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181111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3121.xml" ContentType="application/vnd.openxmlformats-officedocument.spreadsheetml.revisionLog+xml"/>
  <Override PartName="/xl/revisions/revisionLog14711.xml" ContentType="application/vnd.openxmlformats-officedocument.spreadsheetml.revisionLog+xml"/>
  <Override PartName="/xl/revisions/revisionLog12512.xml" ContentType="application/vnd.openxmlformats-officedocument.spreadsheetml.revisionLog+xml"/>
  <Override PartName="/xl/revisions/revisionLog120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9212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47111.xml" ContentType="application/vnd.openxmlformats-officedocument.spreadsheetml.revisionLog+xml"/>
  <Override PartName="/xl/revisions/revisionLog12821.xml" ContentType="application/vnd.openxmlformats-officedocument.spreadsheetml.revisionLog+xml"/>
  <Override PartName="/xl/revisions/revisionLog162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1321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81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3621.xml" ContentType="application/vnd.openxmlformats-officedocument.spreadsheetml.revisionLog+xml"/>
  <Override PartName="/xl/revisions/revisionLog14112.xml" ContentType="application/vnd.openxmlformats-officedocument.spreadsheetml.revisionLog+xml"/>
  <Override PartName="/xl/revisions/revisionLog141121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2.xml" ContentType="application/vnd.openxmlformats-officedocument.spreadsheetml.revisionLog+xml"/>
  <Override PartName="/xl/worksheets/sheet6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51111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2012111.xml" ContentType="application/vnd.openxmlformats-officedocument.spreadsheetml.revisionLog+xml"/>
  <Override PartName="/xl/revisions/revisionLog1461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4111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361111.xml" ContentType="application/vnd.openxmlformats-officedocument.spreadsheetml.revisionLog+xml"/>
  <Override PartName="/xl/revisions/revisionLog1202111.xml" ContentType="application/vnd.openxmlformats-officedocument.spreadsheetml.revisionLog+xml"/>
  <Override PartName="/xl/revisions/revisionLog145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311.xml" ContentType="application/vnd.openxmlformats-officedocument.spreadsheetml.revisionLog+xml"/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3112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3011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34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27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0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район!$19:$19,район!$23:$23,район!$33:$35,район!$57:$58,район!#REF!,район!#REF!,район!#REF!,район!#REF!,район!#REF!,район!$199:$200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район!$A$1:$G$208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район!$199:$199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$140:$140,район!$199:$200,район!$203:$204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район!$A$1:$G$208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район!#REF!,район!$30:$31,район!$40:$40,район!$44:$44,район!$57:$58,район!#REF!,район!$199:$199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район!$A$1:$G$208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район!$204:$204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район!$19:$19,район!$23:$23,район!$30:$30,район!$32:$36,район!$40:$40,район!$44:$44,район!$57:$58,район!#REF!,район!#REF!,район!#REF!,район!#REF!,район!#REF!,район!$199:$200,район!$203:$204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район!$19:$19,район!$23:$23,район!$33:$35,район!$57:$58,район!#REF!,район!#REF!,район!#REF!,район!#REF!,район!$199:$200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район!$A$1:$G$208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район!$A$1:$G$208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район!$A$1:$G$208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E165" i="3"/>
  <c r="E166"/>
  <c r="E167"/>
  <c r="E168"/>
  <c r="E160"/>
  <c r="E161"/>
  <c r="E162"/>
  <c r="E163"/>
  <c r="E155"/>
  <c r="E156"/>
  <c r="E157"/>
  <c r="E158"/>
  <c r="D129"/>
  <c r="C23"/>
  <c r="E195"/>
  <c r="D20"/>
  <c r="C129"/>
  <c r="E175"/>
  <c r="D150"/>
  <c r="F126"/>
  <c r="F23" l="1"/>
  <c r="F20"/>
  <c r="F53"/>
  <c r="G56"/>
  <c r="D53" l="1"/>
  <c r="C53"/>
  <c r="E56"/>
  <c r="E102"/>
  <c r="D23"/>
  <c r="E198"/>
  <c r="E197"/>
  <c r="E187"/>
  <c r="E186"/>
  <c r="E185"/>
  <c r="D141"/>
  <c r="C141"/>
  <c r="E138"/>
  <c r="E107"/>
  <c r="E105"/>
  <c r="E104"/>
  <c r="E103"/>
  <c r="E90"/>
  <c r="E123"/>
  <c r="E121"/>
  <c r="E120"/>
  <c r="E146"/>
  <c r="E131"/>
  <c r="D110"/>
  <c r="C110"/>
  <c r="F173" l="1"/>
  <c r="D173"/>
  <c r="C173"/>
  <c r="C153"/>
  <c r="E130"/>
  <c r="E180"/>
  <c r="E179"/>
  <c r="E100"/>
  <c r="E172"/>
  <c r="E178"/>
  <c r="E177"/>
  <c r="E176"/>
  <c r="F150"/>
  <c r="C182"/>
  <c r="E191"/>
  <c r="E190"/>
  <c r="E189"/>
  <c r="E141"/>
  <c r="E142"/>
  <c r="E143"/>
  <c r="E144"/>
  <c r="E145"/>
  <c r="E147"/>
  <c r="E148"/>
  <c r="E133"/>
  <c r="E134"/>
  <c r="E135"/>
  <c r="E136"/>
  <c r="E137"/>
  <c r="E139"/>
  <c r="E125"/>
  <c r="E119"/>
  <c r="E122"/>
  <c r="E124"/>
  <c r="E114"/>
  <c r="E115"/>
  <c r="E116"/>
  <c r="E117"/>
  <c r="E113"/>
  <c r="E112"/>
  <c r="E111"/>
  <c r="E118"/>
  <c r="G118"/>
  <c r="D126"/>
  <c r="D98"/>
  <c r="F98"/>
  <c r="G148"/>
  <c r="G147"/>
  <c r="G141"/>
  <c r="E129"/>
  <c r="E128"/>
  <c r="F26" l="1"/>
  <c r="G25" l="1"/>
  <c r="G24"/>
  <c r="G22"/>
  <c r="G21"/>
  <c r="E110"/>
  <c r="C126"/>
  <c r="C98"/>
  <c r="D18"/>
  <c r="C20"/>
  <c r="C18" s="1"/>
  <c r="E22"/>
  <c r="E21"/>
  <c r="E25"/>
  <c r="E24"/>
  <c r="E109"/>
  <c r="F182"/>
  <c r="F153"/>
  <c r="F193" l="1"/>
  <c r="F93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6"/>
  <c r="E108"/>
  <c r="E127"/>
  <c r="E132"/>
  <c r="E140"/>
  <c r="E149"/>
  <c r="E152"/>
  <c r="E154"/>
  <c r="E159"/>
  <c r="E164"/>
  <c r="E169"/>
  <c r="E170"/>
  <c r="E171"/>
  <c r="E174"/>
  <c r="E181"/>
  <c r="E183"/>
  <c r="E184"/>
  <c r="E188"/>
  <c r="E192"/>
  <c r="E194"/>
  <c r="E196"/>
  <c r="G83"/>
  <c r="G84"/>
  <c r="G85"/>
  <c r="G86"/>
  <c r="G89"/>
  <c r="G92"/>
  <c r="G94"/>
  <c r="G95"/>
  <c r="G96"/>
  <c r="G97"/>
  <c r="G99"/>
  <c r="G101"/>
  <c r="G106"/>
  <c r="G108"/>
  <c r="G127"/>
  <c r="G132"/>
  <c r="G140"/>
  <c r="G152"/>
  <c r="G154"/>
  <c r="G159"/>
  <c r="G164"/>
  <c r="G169"/>
  <c r="G170"/>
  <c r="G171"/>
  <c r="G174"/>
  <c r="G181"/>
  <c r="G183"/>
  <c r="G184"/>
  <c r="G188"/>
  <c r="G192"/>
  <c r="G194"/>
  <c r="G196"/>
  <c r="F69"/>
  <c r="E7"/>
  <c r="E9"/>
  <c r="E10"/>
  <c r="E11"/>
  <c r="E12"/>
  <c r="E14"/>
  <c r="E16"/>
  <c r="E17"/>
  <c r="E19"/>
  <c r="E20"/>
  <c r="E23"/>
  <c r="E27"/>
  <c r="E29"/>
  <c r="E30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4"/>
  <c r="G36"/>
  <c r="G39"/>
  <c r="G41"/>
  <c r="G42"/>
  <c r="G43"/>
  <c r="G45"/>
  <c r="G47"/>
  <c r="G49"/>
  <c r="G51"/>
  <c r="G54"/>
  <c r="G55"/>
  <c r="G60"/>
  <c r="G61"/>
  <c r="G63"/>
  <c r="G70"/>
  <c r="G72"/>
  <c r="G76"/>
  <c r="G77"/>
  <c r="F50"/>
  <c r="F65"/>
  <c r="F59"/>
  <c r="F57"/>
  <c r="F205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53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53" i="3" l="1"/>
  <c r="E26" i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203" i="3"/>
  <c r="D201"/>
  <c r="C201"/>
  <c r="D193"/>
  <c r="C193"/>
  <c r="D182"/>
  <c r="E153"/>
  <c r="C150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205" i="3" l="1"/>
  <c r="C205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50"/>
  <c r="G150"/>
  <c r="E98"/>
  <c r="G98"/>
  <c r="E126"/>
  <c r="G126"/>
  <c r="E91"/>
  <c r="G91"/>
  <c r="E173"/>
  <c r="G173"/>
  <c r="E193"/>
  <c r="G193"/>
  <c r="E38"/>
  <c r="G38"/>
  <c r="E59"/>
  <c r="G59"/>
  <c r="E26"/>
  <c r="G26"/>
  <c r="E82"/>
  <c r="G82"/>
  <c r="G73" s="1"/>
  <c r="E93"/>
  <c r="G93"/>
  <c r="E182"/>
  <c r="G182"/>
  <c r="G13"/>
  <c r="E13"/>
  <c r="F42" i="5"/>
  <c r="E42"/>
  <c r="D25" i="4"/>
  <c r="C25"/>
  <c r="CW17" i="2"/>
  <c r="CW14"/>
  <c r="C5" i="3"/>
  <c r="D5"/>
  <c r="C37"/>
  <c r="D37"/>
  <c r="D40" i="16"/>
  <c r="E205" i="3" l="1"/>
  <c r="G5"/>
  <c r="E5"/>
  <c r="G205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<sst xmlns="http://schemas.openxmlformats.org/spreadsheetml/2006/main" count="2985" uniqueCount="568">
  <si>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</si>
  <si>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</si>
  <si>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</si>
  <si>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</si>
  <si>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</si>
  <si>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</si>
  <si>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</si>
  <si>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</si>
  <si>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</si>
  <si>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</si>
  <si>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</si>
  <si>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</si>
  <si>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</si>
  <si>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</si>
  <si>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</si>
  <si>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</si>
  <si>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</si>
  <si>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</si>
  <si>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</si>
  <si>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</si>
  <si>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</si>
  <si>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</si>
  <si>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</si>
  <si>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</si>
  <si>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</si>
  <si>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</si>
  <si>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</si>
  <si>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</si>
  <si>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</si>
  <si>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</si>
  <si>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</si>
  <si>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</si>
  <si>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</si>
  <si>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</si>
  <si>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</si>
  <si>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</si>
  <si>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</si>
  <si>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</si>
  <si>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</si>
  <si>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</si>
  <si>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</si>
  <si>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</si>
  <si>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</si>
  <si>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</si>
  <si>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</si>
  <si>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</si>
  <si>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</si>
  <si>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</si>
  <si>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</si>
  <si>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</si>
  <si>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</si>
  <si>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</si>
  <si>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</si>
  <si>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</si>
  <si>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</si>
  <si>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</si>
  <si>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</si>
  <si>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</si>
  <si>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</si>
  <si>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</si>
  <si>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</si>
  <si>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</si>
  <si>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</si>
  <si>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</si>
  <si>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</si>
  <si>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</si>
  <si>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</si>
  <si>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</si>
  <si>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</si>
  <si>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</si>
  <si>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</si>
  <si>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</si>
  <si>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</si>
  <si>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</si>
  <si>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</si>
  <si>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</si>
  <si>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</si>
  <si>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</si>
  <si>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</si>
  <si>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</si>
  <si>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</si>
  <si>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</si>
  <si>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</si>
  <si>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</si>
  <si>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</si>
  <si>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</si>
  <si>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</si>
  <si>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</si>
  <si>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</si>
  <si>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</si>
  <si>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</si>
  <si>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</si>
  <si>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</si>
  <si>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</si>
  <si>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</si>
  <si>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</si>
  <si>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</si>
  <si>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</si>
  <si>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</si>
  <si>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</si>
  <si>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</si>
  <si>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</si>
  <si>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</si>
  <si>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</si>
  <si>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</si>
  <si>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</si>
  <si>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</si>
  <si>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</si>
  <si>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</si>
  <si>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</si>
  <si>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</si>
  <si>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</si>
  <si>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</si>
  <si>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</si>
  <si>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</si>
  <si>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</si>
  <si>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</si>
  <si>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</si>
  <si>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</si>
  <si>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</si>
  <si>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</si>
  <si>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</si>
  <si>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</si>
  <si>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</si>
  <si>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</si>
  <si>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</si>
  <si>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</si>
  <si>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</si>
  <si>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</si>
  <si>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</si>
  <si>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</si>
  <si>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</si>
  <si>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</si>
  <si>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</si>
  <si>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</si>
  <si>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</si>
  <si>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</si>
  <si>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</si>
  <si>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</si>
  <si>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</si>
  <si>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</si>
  <si>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</si>
  <si>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</si>
  <si>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</si>
  <si>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</si>
  <si>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</si>
  <si>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</si>
  <si>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</si>
  <si>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</si>
  <si>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</si>
  <si>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</si>
  <si>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</si>
  <si>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</si>
  <si>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</si>
  <si>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</si>
  <si>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</si>
  <si>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</si>
  <si>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</si>
  <si>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</si>
  <si>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</si>
  <si>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</si>
  <si>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</si>
  <si>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</si>
  <si>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</si>
  <si>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</si>
  <si>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</si>
  <si>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</si>
  <si>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</si>
  <si>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</si>
  <si>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</si>
  <si>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</si>
  <si>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</si>
  <si>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</si>
  <si>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</si>
  <si>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</si>
  <si>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</si>
  <si>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</si>
  <si>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</si>
  <si>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</si>
  <si>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</si>
  <si>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</si>
  <si>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</si>
  <si>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</si>
  <si>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</si>
  <si>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</si>
  <si>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</si>
  <si>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</si>
  <si>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</si>
  <si>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</si>
  <si>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</si>
  <si>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</si>
  <si>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</si>
  <si>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</si>
  <si>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</si>
  <si>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</si>
  <si>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</si>
  <si>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</si>
  <si>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</si>
  <si>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</si>
  <si>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</si>
  <si>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</si>
  <si>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</si>
  <si>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</si>
  <si>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</si>
  <si>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</si>
  <si>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</si>
  <si>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</si>
  <si>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</si>
  <si>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</si>
  <si>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</si>
  <si>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</si>
  <si>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</si>
  <si>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</si>
  <si>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</si>
  <si>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</si>
  <si>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</si>
  <si>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</si>
  <si>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</si>
  <si>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</si>
  <si>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</si>
  <si>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</si>
  <si>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</si>
  <si>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</si>
  <si>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</si>
  <si>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</si>
  <si>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</si>
  <si>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</si>
  <si>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</si>
  <si>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</si>
  <si>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</si>
  <si>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</si>
  <si>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</si>
  <si>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</si>
  <si>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</si>
  <si>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</si>
  <si>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</si>
  <si>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</si>
  <si>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</si>
  <si>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</si>
  <si>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</si>
  <si>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</si>
  <si>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</si>
  <si>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</si>
  <si>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</si>
  <si>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</si>
  <si>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</si>
  <si>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</si>
  <si>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</si>
  <si>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</si>
  <si>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</si>
  <si>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</si>
  <si>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</si>
  <si>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</si>
  <si>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</si>
  <si>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</si>
  <si>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</si>
  <si>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</si>
  <si>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</si>
  <si>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</si>
  <si>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</si>
  <si>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</si>
  <si>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</si>
  <si>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</si>
  <si>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</si>
  <si>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</si>
  <si>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</si>
  <si>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</si>
  <si>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</si>
  <si>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</si>
  <si>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</si>
  <si>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</si>
  <si>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</si>
  <si>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</si>
  <si>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</si>
  <si>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</si>
  <si>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</si>
  <si>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</si>
  <si>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</si>
  <si>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</si>
  <si>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</si>
  <si>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</si>
  <si>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</si>
  <si>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</si>
  <si>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</si>
  <si>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</si>
  <si>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</si>
  <si>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</si>
  <si>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</si>
  <si>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</si>
  <si>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</si>
  <si>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</si>
  <si>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</si>
  <si>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</si>
  <si>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</si>
  <si>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</si>
  <si>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</si>
  <si>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</si>
  <si>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</si>
  <si>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</si>
  <si>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</si>
  <si>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</si>
  <si>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</si>
  <si>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</si>
  <si>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</si>
  <si>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</si>
  <si>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</si>
  <si>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</si>
  <si>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</si>
  <si>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</si>
  <si>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</si>
  <si>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</si>
  <si>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</si>
  <si>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</si>
  <si>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</si>
  <si>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</si>
  <si>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</si>
  <si>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</si>
  <si>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</si>
  <si>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</si>
  <si>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</si>
  <si>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</si>
  <si>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</si>
  <si>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</si>
  <si>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</si>
  <si>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</si>
  <si>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</si>
  <si>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</si>
  <si>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</si>
  <si>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</si>
  <si>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</si>
  <si>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</si>
  <si>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</si>
  <si>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</si>
  <si>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</si>
  <si>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</si>
  <si>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</si>
  <si>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</si>
  <si>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</si>
  <si>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</si>
  <si>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</si>
  <si>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</si>
  <si>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</si>
  <si>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</si>
  <si>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</si>
  <si>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</si>
  <si>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</si>
  <si>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</si>
  <si>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</si>
  <si>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</si>
  <si>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</si>
  <si>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</si>
  <si>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</si>
  <si>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</si>
  <si>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</si>
  <si>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</si>
  <si>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</si>
  <si>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</si>
  <si>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</si>
  <si>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</si>
  <si>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</si>
  <si>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</si>
  <si>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</si>
  <si>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</si>
  <si>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</si>
  <si>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</si>
  <si>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</si>
  <si>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</si>
  <si>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</si>
  <si>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</si>
  <si>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</si>
  <si>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</si>
  <si>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</si>
  <si>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</si>
  <si>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</si>
  <si>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</si>
  <si>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</si>
  <si>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</si>
  <si>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</si>
  <si>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</si>
  <si>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</si>
  <si>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</si>
  <si>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</si>
  <si>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</si>
  <si>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</si>
  <si>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</si>
  <si>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</si>
  <si>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</si>
  <si>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</si>
  <si>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</si>
  <si>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</si>
  <si>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</si>
  <si>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</si>
  <si>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</si>
  <si>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</si>
  <si>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</si>
  <si>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</si>
  <si>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</si>
  <si>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</si>
  <si>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</si>
  <si>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</si>
  <si>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</si>
  <si>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</si>
  <si>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</si>
  <si>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</si>
  <si>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</si>
  <si>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</si>
  <si>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</si>
  <si>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</si>
  <si>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</si>
  <si>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</si>
  <si>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</si>
  <si>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</si>
  <si>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</si>
  <si>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</si>
  <si>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</si>
  <si>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</si>
  <si>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</si>
  <si>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</si>
  <si>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</si>
  <si>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</si>
  <si>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</si>
  <si>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</si>
  <si>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</si>
  <si>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</si>
  <si>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</si>
  <si>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</si>
  <si>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</si>
  <si>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</si>
  <si>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</si>
  <si>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</si>
  <si>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</si>
  <si>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</si>
  <si>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</si>
  <si>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</si>
  <si>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</si>
  <si>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</si>
  <si>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</si>
  <si>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</si>
  <si>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</si>
  <si>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</si>
  <si>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</si>
  <si>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</si>
  <si>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</si>
  <si>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</si>
  <si>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</si>
  <si>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</si>
  <si>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</si>
  <si>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</si>
  <si>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</si>
  <si>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</si>
  <si>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</si>
  <si>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</si>
  <si>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 с организации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</si>
  <si>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</si>
  <si>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</si>
  <si>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</si>
  <si>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</si>
  <si>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</si>
  <si>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</si>
  <si>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</si>
  <si>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</si>
  <si>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</si>
  <si>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</si>
  <si>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</si>
  <si>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</si>
  <si>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</si>
  <si>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</si>
  <si>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</si>
  <si>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</si>
  <si>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</si>
  <si>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</si>
  <si>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</si>
  <si>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</si>
  <si>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</si>
  <si>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</si>
  <si>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</si>
  <si>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Приобретение коммунальной техники для ЖКХ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</si>
  <si>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</si>
  <si>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</si>
  <si>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</si>
  <si>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</si>
  <si>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</si>
  <si>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</si>
  <si>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</si>
  <si>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</si>
  <si>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</si>
  <si>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</si>
  <si>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</si>
  <si>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</si>
  <si>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</si>
  <si>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</si>
  <si>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Разработка генеральных планов муниципальных образований Чувашской Республики</t>
  </si>
  <si>
    <t xml:space="preserve"> Разработка правил землепользования и застройки муниципальных образований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</si>
  <si>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</si>
  <si>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</si>
  <si>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</si>
  <si>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</si>
  <si>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</si>
  <si>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</si>
  <si>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Охрана объектов растительного иживотного мира и среды их обитания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</si>
  <si>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</si>
  <si>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</si>
  <si>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</si>
  <si>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</si>
  <si>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Создание модельных муниципальных библиотек</t>
  </si>
  <si>
    <t>Персонифицированное финансирование дополнительного образования детей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</si>
  <si>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</si>
  <si>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Капитальный и текущий ремонт объектов водоотведения (очистных сооружений и т.д.)</t>
  </si>
  <si>
    <t>Обеспечение мероприятий по переселению граждан из аварийного и ветхового жилищного фонда</t>
  </si>
  <si>
    <t>Обеспечение граждан в Чувашской Республике доступным и комфортным жильем:</t>
  </si>
  <si>
    <t>Благоустройство дворовых и общественных территорий муниципальной программы Чувашской Республики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</si>
  <si>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</si>
  <si>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</si>
  <si>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A6</t>
  </si>
  <si>
    <t>Ч9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</si>
  <si>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</si>
  <si>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</si>
  <si>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</si>
  <si>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</si>
  <si>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</si>
  <si>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</si>
  <si>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</si>
  <si>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</si>
  <si>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</si>
  <si>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</si>
  <si>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</si>
  <si>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</si>
  <si>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</si>
  <si>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</si>
  <si>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</si>
  <si>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</si>
  <si>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</si>
  <si>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</si>
  <si>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</si>
  <si>
    <t>Ц31</t>
  </si>
  <si>
    <t>A22</t>
  </si>
  <si>
    <t>Ц51</t>
  </si>
  <si>
    <t>Обеспечение деятельности муниципальных физкультурно-оздоровительных центров</t>
  </si>
  <si>
    <t>Ч41</t>
  </si>
  <si>
    <t>Реализация вопросов местного значения в сфере образования, культуры и физической культуры и спорта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</si>
  <si>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</si>
  <si>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</si>
  <si>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</si>
  <si>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</si>
  <si>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</si>
  <si>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</si>
  <si>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</si>
  <si>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</si>
  <si>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</si>
  <si>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</si>
  <si>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</si>
  <si>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</si>
  <si>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</si>
  <si>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</si>
  <si>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</si>
  <si>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</si>
  <si>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</si>
  <si>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</si>
  <si>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</si>
  <si>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</si>
  <si>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</si>
  <si>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</si>
  <si>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</si>
  <si>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</si>
  <si>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</si>
  <si>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 xml:space="preserve">                                                                                Моргаушского муниципального округа на 01.01.2024 г.</t>
  </si>
  <si>
    <t>исполнено на 01.01.2023г.</t>
  </si>
  <si>
    <t>исполнено на 01.01.2024 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</si>
</sst>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4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45" fillId="0" borderId="3" xfId="9" applyNumberFormat="1" applyFont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50" fillId="0" borderId="17" xfId="9" applyNumberFormat="1" applyFont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36" Type="http://schemas.openxmlformats.org/officeDocument/2006/relationships/revisionLog" Target="revisionLog13.xml"/><Relationship Id="rId1357" Type="http://schemas.openxmlformats.org/officeDocument/2006/relationships/revisionLog" Target="revisionLog15.xml"/><Relationship Id="rId1378" Type="http://schemas.openxmlformats.org/officeDocument/2006/relationships/revisionLog" Target="revisionLog17.xml"/><Relationship Id="rId1399" Type="http://schemas.openxmlformats.org/officeDocument/2006/relationships/revisionLog" Target="revisionLog11.xml"/><Relationship Id="rId1522" Type="http://schemas.openxmlformats.org/officeDocument/2006/relationships/revisionLog" Target="revisionLog12.xml"/><Relationship Id="rId1543" Type="http://schemas.openxmlformats.org/officeDocument/2006/relationships/revisionLog" Target="revisionLog14.xml"/><Relationship Id="rId1564" Type="http://schemas.openxmlformats.org/officeDocument/2006/relationships/revisionLog" Target="revisionLog16.xml"/><Relationship Id="rId1217" Type="http://schemas.openxmlformats.org/officeDocument/2006/relationships/revisionLog" Target="revisionLog151.xml"/><Relationship Id="rId1238" Type="http://schemas.openxmlformats.org/officeDocument/2006/relationships/revisionLog" Target="revisionLog171.xml"/><Relationship Id="rId1259" Type="http://schemas.openxmlformats.org/officeDocument/2006/relationships/revisionLog" Target="revisionLog111.xml"/><Relationship Id="rId1403" Type="http://schemas.openxmlformats.org/officeDocument/2006/relationships/revisionLog" Target="revisionLog121.xml"/><Relationship Id="rId1424" Type="http://schemas.openxmlformats.org/officeDocument/2006/relationships/revisionLog" Target="revisionLog141.xml"/><Relationship Id="rId1445" Type="http://schemas.openxmlformats.org/officeDocument/2006/relationships/revisionLog" Target="revisionLog161.xml"/><Relationship Id="rId1466" Type="http://schemas.openxmlformats.org/officeDocument/2006/relationships/revisionLog" Target="revisionLog18.xml"/><Relationship Id="rId1270" Type="http://schemas.openxmlformats.org/officeDocument/2006/relationships/revisionLog" Target="revisionLog142.xml"/><Relationship Id="rId1305" Type="http://schemas.openxmlformats.org/officeDocument/2006/relationships/revisionLog" Target="revisionLog181.xml"/><Relationship Id="rId1487" Type="http://schemas.openxmlformats.org/officeDocument/2006/relationships/revisionLog" Target="revisionLog19.xml"/><Relationship Id="rId1291" Type="http://schemas.openxmlformats.org/officeDocument/2006/relationships/revisionLog" Target="revisionLog1101.xml"/><Relationship Id="rId1326" Type="http://schemas.openxmlformats.org/officeDocument/2006/relationships/revisionLog" Target="revisionLog9.xml"/><Relationship Id="rId1347" Type="http://schemas.openxmlformats.org/officeDocument/2006/relationships/revisionLog" Target="revisionLog172.xml"/><Relationship Id="rId1368" Type="http://schemas.openxmlformats.org/officeDocument/2006/relationships/revisionLog" Target="revisionLog112.xml"/><Relationship Id="rId1389" Type="http://schemas.openxmlformats.org/officeDocument/2006/relationships/revisionLog" Target="revisionLog113.xml"/><Relationship Id="rId1512" Type="http://schemas.openxmlformats.org/officeDocument/2006/relationships/revisionLog" Target="revisionLog110.xml"/><Relationship Id="rId1533" Type="http://schemas.openxmlformats.org/officeDocument/2006/relationships/revisionLog" Target="revisionLog114.xml"/><Relationship Id="rId1554" Type="http://schemas.openxmlformats.org/officeDocument/2006/relationships/revisionLog" Target="revisionLog115.xml"/><Relationship Id="rId1228" Type="http://schemas.openxmlformats.org/officeDocument/2006/relationships/revisionLog" Target="revisionLog18111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414" Type="http://schemas.openxmlformats.org/officeDocument/2006/relationships/revisionLog" Target="revisionLog1411.xml"/><Relationship Id="rId1435" Type="http://schemas.openxmlformats.org/officeDocument/2006/relationships/revisionLog" Target="revisionLog1611.xml"/><Relationship Id="rId1260" Type="http://schemas.openxmlformats.org/officeDocument/2006/relationships/revisionLog" Target="revisionLog1221.xml"/><Relationship Id="rId1456" Type="http://schemas.openxmlformats.org/officeDocument/2006/relationships/revisionLog" Target="revisionLog191.xml"/><Relationship Id="rId1477" Type="http://schemas.openxmlformats.org/officeDocument/2006/relationships/revisionLog" Target="revisionLog1102.xml"/><Relationship Id="rId1498" Type="http://schemas.openxmlformats.org/officeDocument/2006/relationships/revisionLog" Target="revisionLog1141.xml"/><Relationship Id="rId1281" Type="http://schemas.openxmlformats.org/officeDocument/2006/relationships/revisionLog" Target="revisionLog17211.xml"/><Relationship Id="rId1316" Type="http://schemas.openxmlformats.org/officeDocument/2006/relationships/revisionLog" Target="revisionLog122.xml"/><Relationship Id="rId1337" Type="http://schemas.openxmlformats.org/officeDocument/2006/relationships/revisionLog" Target="revisionLog173.xml"/><Relationship Id="rId1358" Type="http://schemas.openxmlformats.org/officeDocument/2006/relationships/revisionLog" Target="revisionLog1911.xml"/><Relationship Id="rId1379" Type="http://schemas.openxmlformats.org/officeDocument/2006/relationships/revisionLog" Target="revisionLog11311.xml"/><Relationship Id="rId1502" Type="http://schemas.openxmlformats.org/officeDocument/2006/relationships/revisionLog" Target="revisionLog1151.xml"/><Relationship Id="rId1523" Type="http://schemas.openxmlformats.org/officeDocument/2006/relationships/revisionLog" Target="revisionLog116.xml"/><Relationship Id="rId1544" Type="http://schemas.openxmlformats.org/officeDocument/2006/relationships/revisionLog" Target="revisionLog117.xml"/><Relationship Id="rId1565" Type="http://schemas.openxmlformats.org/officeDocument/2006/relationships/revisionLog" Target="revisionLog118.xml"/><Relationship Id="rId1218" Type="http://schemas.openxmlformats.org/officeDocument/2006/relationships/revisionLog" Target="revisionLog1711111.xml"/><Relationship Id="rId1239" Type="http://schemas.openxmlformats.org/officeDocument/2006/relationships/revisionLog" Target="revisionLog1111111.xml"/><Relationship Id="rId1390" Type="http://schemas.openxmlformats.org/officeDocument/2006/relationships/revisionLog" Target="revisionLog11411.xml"/><Relationship Id="rId1404" Type="http://schemas.openxmlformats.org/officeDocument/2006/relationships/revisionLog" Target="revisionLog14112.xml"/><Relationship Id="rId1425" Type="http://schemas.openxmlformats.org/officeDocument/2006/relationships/revisionLog" Target="revisionLog192.xml"/><Relationship Id="rId1446" Type="http://schemas.openxmlformats.org/officeDocument/2006/relationships/revisionLog" Target="revisionLog11021.xml"/><Relationship Id="rId1467" Type="http://schemas.openxmlformats.org/officeDocument/2006/relationships/revisionLog" Target="revisionLog11511.xml"/><Relationship Id="rId1488" Type="http://schemas.openxmlformats.org/officeDocument/2006/relationships/revisionLog" Target="revisionLog1161.xml"/><Relationship Id="rId1250" Type="http://schemas.openxmlformats.org/officeDocument/2006/relationships/revisionLog" Target="revisionLog1131111.xml"/><Relationship Id="rId1271" Type="http://schemas.openxmlformats.org/officeDocument/2006/relationships/revisionLog" Target="revisionLog114111.xml"/><Relationship Id="rId1292" Type="http://schemas.openxmlformats.org/officeDocument/2006/relationships/revisionLog" Target="revisionLog115111.xml"/><Relationship Id="rId1306" Type="http://schemas.openxmlformats.org/officeDocument/2006/relationships/revisionLog" Target="revisionLog1171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2.xml"/><Relationship Id="rId1513" Type="http://schemas.openxmlformats.org/officeDocument/2006/relationships/revisionLog" Target="revisionLog1181.xml"/><Relationship Id="rId1534" Type="http://schemas.openxmlformats.org/officeDocument/2006/relationships/revisionLog" Target="revisionLog119.xml"/><Relationship Id="rId1555" Type="http://schemas.openxmlformats.org/officeDocument/2006/relationships/revisionLog" Target="revisionLog120.xml"/><Relationship Id="rId1208" Type="http://schemas.openxmlformats.org/officeDocument/2006/relationships/revisionLog" Target="revisionLog141121.xml"/><Relationship Id="rId1229" Type="http://schemas.openxmlformats.org/officeDocument/2006/relationships/revisionLog" Target="revisionLog1711.xml"/><Relationship Id="rId1380" Type="http://schemas.openxmlformats.org/officeDocument/2006/relationships/revisionLog" Target="revisionLog1191.xml"/><Relationship Id="rId1415" Type="http://schemas.openxmlformats.org/officeDocument/2006/relationships/revisionLog" Target="revisionLog1921.xml"/><Relationship Id="rId1436" Type="http://schemas.openxmlformats.org/officeDocument/2006/relationships/revisionLog" Target="revisionLog1211.xml"/><Relationship Id="rId1457" Type="http://schemas.openxmlformats.org/officeDocument/2006/relationships/revisionLog" Target="revisionLog11611.xml"/><Relationship Id="rId1478" Type="http://schemas.openxmlformats.org/officeDocument/2006/relationships/revisionLog" Target="revisionLog11811.xml"/><Relationship Id="rId1499" Type="http://schemas.openxmlformats.org/officeDocument/2006/relationships/revisionLog" Target="revisionLog1201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1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503" Type="http://schemas.openxmlformats.org/officeDocument/2006/relationships/revisionLog" Target="revisionLog123.xml"/><Relationship Id="rId1524" Type="http://schemas.openxmlformats.org/officeDocument/2006/relationships/revisionLog" Target="revisionLog124.xml"/><Relationship Id="rId1545" Type="http://schemas.openxmlformats.org/officeDocument/2006/relationships/revisionLog" Target="revisionLog125.xml"/><Relationship Id="rId1219" Type="http://schemas.openxmlformats.org/officeDocument/2006/relationships/revisionLog" Target="revisionLog171111.xml"/><Relationship Id="rId1370" Type="http://schemas.openxmlformats.org/officeDocument/2006/relationships/revisionLog" Target="revisionLog11911.xml"/><Relationship Id="rId1405" Type="http://schemas.openxmlformats.org/officeDocument/2006/relationships/revisionLog" Target="revisionLog162.xml"/><Relationship Id="rId1566" Type="http://schemas.openxmlformats.org/officeDocument/2006/relationships/revisionLog" Target="revisionLog126.xml"/><Relationship Id="rId1391" Type="http://schemas.openxmlformats.org/officeDocument/2006/relationships/revisionLog" Target="revisionLog1241.xml"/><Relationship Id="rId1426" Type="http://schemas.openxmlformats.org/officeDocument/2006/relationships/revisionLog" Target="revisionLog1212.xml"/><Relationship Id="rId1447" Type="http://schemas.openxmlformats.org/officeDocument/2006/relationships/revisionLog" Target="revisionLog1162.xml"/><Relationship Id="rId1468" Type="http://schemas.openxmlformats.org/officeDocument/2006/relationships/revisionLog" Target="revisionLog118111.xml"/><Relationship Id="rId1489" Type="http://schemas.openxmlformats.org/officeDocument/2006/relationships/revisionLog" Target="revisionLog12011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72" Type="http://schemas.openxmlformats.org/officeDocument/2006/relationships/revisionLog" Target="revisionLog1521.xml"/><Relationship Id="rId1293" Type="http://schemas.openxmlformats.org/officeDocument/2006/relationships/revisionLog" Target="revisionLog11711.xml"/><Relationship Id="rId1307" Type="http://schemas.openxmlformats.org/officeDocument/2006/relationships/revisionLog" Target="revisionLog1191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11.xml"/><Relationship Id="rId1514" Type="http://schemas.openxmlformats.org/officeDocument/2006/relationships/revisionLog" Target="revisionLog1251.xml"/><Relationship Id="rId1535" Type="http://schemas.openxmlformats.org/officeDocument/2006/relationships/revisionLog" Target="revisionLog1261.xml"/><Relationship Id="rId1556" Type="http://schemas.openxmlformats.org/officeDocument/2006/relationships/revisionLog" Target="revisionLog127.xml"/><Relationship Id="rId1209" Type="http://schemas.openxmlformats.org/officeDocument/2006/relationships/revisionLog" Target="revisionLog13111.xml"/><Relationship Id="rId1360" Type="http://schemas.openxmlformats.org/officeDocument/2006/relationships/revisionLog" Target="revisionLog12411.xml"/><Relationship Id="rId1381" Type="http://schemas.openxmlformats.org/officeDocument/2006/relationships/revisionLog" Target="revisionLog12421.xml"/><Relationship Id="rId1416" Type="http://schemas.openxmlformats.org/officeDocument/2006/relationships/revisionLog" Target="revisionLog1213.xml"/><Relationship Id="rId1437" Type="http://schemas.openxmlformats.org/officeDocument/2006/relationships/revisionLog" Target="revisionLog1231.xml"/><Relationship Id="rId1458" Type="http://schemas.openxmlformats.org/officeDocument/2006/relationships/revisionLog" Target="revisionLog11531.xml"/><Relationship Id="rId1479" Type="http://schemas.openxmlformats.org/officeDocument/2006/relationships/revisionLog" Target="revisionLog12012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1.xml"/><Relationship Id="rId1262" Type="http://schemas.openxmlformats.org/officeDocument/2006/relationships/revisionLog" Target="revisionLog123111.xml"/><Relationship Id="rId1283" Type="http://schemas.openxmlformats.org/officeDocument/2006/relationships/revisionLog" Target="revisionLog163.xml"/><Relationship Id="rId1318" Type="http://schemas.openxmlformats.org/officeDocument/2006/relationships/revisionLog" Target="revisionLog1201111.xml"/><Relationship Id="rId1339" Type="http://schemas.openxmlformats.org/officeDocument/2006/relationships/revisionLog" Target="revisionLog124111.xml"/><Relationship Id="rId1490" Type="http://schemas.openxmlformats.org/officeDocument/2006/relationships/revisionLog" Target="revisionLog12611.xml"/><Relationship Id="rId1504" Type="http://schemas.openxmlformats.org/officeDocument/2006/relationships/revisionLog" Target="revisionLog12511.xml"/><Relationship Id="rId1525" Type="http://schemas.openxmlformats.org/officeDocument/2006/relationships/revisionLog" Target="revisionLog1271.xml"/><Relationship Id="rId1546" Type="http://schemas.openxmlformats.org/officeDocument/2006/relationships/revisionLog" Target="revisionLog128.xml"/><Relationship Id="rId1567" Type="http://schemas.openxmlformats.org/officeDocument/2006/relationships/revisionLog" Target="revisionLog129.xml"/><Relationship Id="rId1350" Type="http://schemas.openxmlformats.org/officeDocument/2006/relationships/revisionLog" Target="revisionLog125111.xml"/><Relationship Id="rId1371" Type="http://schemas.openxmlformats.org/officeDocument/2006/relationships/revisionLog" Target="revisionLog126111.xml"/><Relationship Id="rId1392" Type="http://schemas.openxmlformats.org/officeDocument/2006/relationships/revisionLog" Target="revisionLog1110.xml"/><Relationship Id="rId1406" Type="http://schemas.openxmlformats.org/officeDocument/2006/relationships/revisionLog" Target="revisionLog1103111.xml"/><Relationship Id="rId1427" Type="http://schemas.openxmlformats.org/officeDocument/2006/relationships/revisionLog" Target="revisionLog1291.xml"/><Relationship Id="rId1448" Type="http://schemas.openxmlformats.org/officeDocument/2006/relationships/revisionLog" Target="revisionLog130.xml"/><Relationship Id="rId1469" Type="http://schemas.openxmlformats.org/officeDocument/2006/relationships/revisionLog" Target="revisionLog1201211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73" Type="http://schemas.openxmlformats.org/officeDocument/2006/relationships/revisionLog" Target="revisionLog1522.xml"/><Relationship Id="rId1294" Type="http://schemas.openxmlformats.org/officeDocument/2006/relationships/revisionLog" Target="revisionLog11231.xml"/><Relationship Id="rId1308" Type="http://schemas.openxmlformats.org/officeDocument/2006/relationships/revisionLog" Target="revisionLog12131.xml"/><Relationship Id="rId1480" Type="http://schemas.openxmlformats.org/officeDocument/2006/relationships/revisionLog" Target="revisionLog131.xml"/><Relationship Id="rId1329" Type="http://schemas.openxmlformats.org/officeDocument/2006/relationships/revisionLog" Target="revisionLog17411.xml"/><Relationship Id="rId1515" Type="http://schemas.openxmlformats.org/officeDocument/2006/relationships/revisionLog" Target="revisionLog12711.xml"/><Relationship Id="rId1536" Type="http://schemas.openxmlformats.org/officeDocument/2006/relationships/revisionLog" Target="revisionLog1281.xml"/><Relationship Id="rId1557" Type="http://schemas.openxmlformats.org/officeDocument/2006/relationships/revisionLog" Target="revisionLog132.xml"/><Relationship Id="rId1340" Type="http://schemas.openxmlformats.org/officeDocument/2006/relationships/revisionLog" Target="revisionLog1251111.xml"/><Relationship Id="rId1361" Type="http://schemas.openxmlformats.org/officeDocument/2006/relationships/revisionLog" Target="revisionLog1261111.xml"/><Relationship Id="rId1382" Type="http://schemas.openxmlformats.org/officeDocument/2006/relationships/revisionLog" Target="revisionLog127111.xml"/><Relationship Id="rId1417" Type="http://schemas.openxmlformats.org/officeDocument/2006/relationships/revisionLog" Target="revisionLog12911.xml"/><Relationship Id="rId1438" Type="http://schemas.openxmlformats.org/officeDocument/2006/relationships/revisionLog" Target="revisionLog13011.xml"/><Relationship Id="rId1459" Type="http://schemas.openxmlformats.org/officeDocument/2006/relationships/revisionLog" Target="revisionLog12021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.xml"/><Relationship Id="rId1242" Type="http://schemas.openxmlformats.org/officeDocument/2006/relationships/revisionLog" Target="revisionLog162111.xml"/><Relationship Id="rId1263" Type="http://schemas.openxmlformats.org/officeDocument/2006/relationships/revisionLog" Target="revisionLog1131211.xml"/><Relationship Id="rId1284" Type="http://schemas.openxmlformats.org/officeDocument/2006/relationships/revisionLog" Target="revisionLog11221.xml"/><Relationship Id="rId1319" Type="http://schemas.openxmlformats.org/officeDocument/2006/relationships/revisionLog" Target="revisionLog16111.xml"/><Relationship Id="rId1470" Type="http://schemas.openxmlformats.org/officeDocument/2006/relationships/revisionLog" Target="revisionLog13112.xml"/><Relationship Id="rId1491" Type="http://schemas.openxmlformats.org/officeDocument/2006/relationships/revisionLog" Target="revisionLog1341.xml"/><Relationship Id="rId1505" Type="http://schemas.openxmlformats.org/officeDocument/2006/relationships/revisionLog" Target="revisionLog1331.xml"/><Relationship Id="rId1526" Type="http://schemas.openxmlformats.org/officeDocument/2006/relationships/revisionLog" Target="revisionLog1321.xml"/><Relationship Id="rId1547" Type="http://schemas.openxmlformats.org/officeDocument/2006/relationships/revisionLog" Target="revisionLog133.xml"/><Relationship Id="rId1568" Type="http://schemas.openxmlformats.org/officeDocument/2006/relationships/revisionLog" Target="revisionLog134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1111.xml"/><Relationship Id="rId1393" Type="http://schemas.openxmlformats.org/officeDocument/2006/relationships/revisionLog" Target="revisionLog129111.xml"/><Relationship Id="rId1407" Type="http://schemas.openxmlformats.org/officeDocument/2006/relationships/revisionLog" Target="revisionLog1301111.xml"/><Relationship Id="rId1428" Type="http://schemas.openxmlformats.org/officeDocument/2006/relationships/revisionLog" Target="revisionLog131121.xml"/><Relationship Id="rId1449" Type="http://schemas.openxmlformats.org/officeDocument/2006/relationships/revisionLog" Target="revisionLog13212.xml"/><Relationship Id="rId1211" Type="http://schemas.openxmlformats.org/officeDocument/2006/relationships/revisionLog" Target="revisionLog1511.xml"/><Relationship Id="rId1232" Type="http://schemas.openxmlformats.org/officeDocument/2006/relationships/revisionLog" Target="revisionLog1811.xml"/><Relationship Id="rId1253" Type="http://schemas.openxmlformats.org/officeDocument/2006/relationships/revisionLog" Target="revisionLog4.xml"/><Relationship Id="rId1274" Type="http://schemas.openxmlformats.org/officeDocument/2006/relationships/revisionLog" Target="revisionLog1151111.xml"/><Relationship Id="rId1295" Type="http://schemas.openxmlformats.org/officeDocument/2006/relationships/revisionLog" Target="revisionLog11712.xml"/><Relationship Id="rId1309" Type="http://schemas.openxmlformats.org/officeDocument/2006/relationships/revisionLog" Target="revisionLog1311211.xml"/><Relationship Id="rId1460" Type="http://schemas.openxmlformats.org/officeDocument/2006/relationships/revisionLog" Target="revisionLog1351.xml"/><Relationship Id="rId1481" Type="http://schemas.openxmlformats.org/officeDocument/2006/relationships/revisionLog" Target="revisionLog1361.xml"/><Relationship Id="rId1516" Type="http://schemas.openxmlformats.org/officeDocument/2006/relationships/revisionLog" Target="revisionLog1282.xml"/><Relationship Id="rId1537" Type="http://schemas.openxmlformats.org/officeDocument/2006/relationships/revisionLog" Target="revisionLog1342.xml"/><Relationship Id="rId1558" Type="http://schemas.openxmlformats.org/officeDocument/2006/relationships/revisionLog" Target="revisionLog135.xml"/><Relationship Id="rId1320" Type="http://schemas.openxmlformats.org/officeDocument/2006/relationships/revisionLog" Target="revisionLog192121.xml"/><Relationship Id="rId1341" Type="http://schemas.openxmlformats.org/officeDocument/2006/relationships/revisionLog" Target="revisionLog11912.xml"/><Relationship Id="rId1362" Type="http://schemas.openxmlformats.org/officeDocument/2006/relationships/revisionLog" Target="revisionLog1232.xml"/><Relationship Id="rId1383" Type="http://schemas.openxmlformats.org/officeDocument/2006/relationships/revisionLog" Target="revisionLog1291111.xml"/><Relationship Id="rId1418" Type="http://schemas.openxmlformats.org/officeDocument/2006/relationships/revisionLog" Target="revisionLog134111.xml"/><Relationship Id="rId1201" Type="http://schemas.openxmlformats.org/officeDocument/2006/relationships/revisionLog" Target="revisionLog121111.xml"/><Relationship Id="rId1222" Type="http://schemas.openxmlformats.org/officeDocument/2006/relationships/revisionLog" Target="revisionLog1811111.xml"/><Relationship Id="rId1243" Type="http://schemas.openxmlformats.org/officeDocument/2006/relationships/revisionLog" Target="revisionLog111112.xml"/><Relationship Id="rId1439" Type="http://schemas.openxmlformats.org/officeDocument/2006/relationships/revisionLog" Target="revisionLog13511.xml"/><Relationship Id="rId1264" Type="http://schemas.openxmlformats.org/officeDocument/2006/relationships/revisionLog" Target="revisionLog132121.xml"/><Relationship Id="rId1280" Type="http://schemas.openxmlformats.org/officeDocument/2006/relationships/revisionLog" Target="revisionLog172111.xml"/><Relationship Id="rId1285" Type="http://schemas.openxmlformats.org/officeDocument/2006/relationships/revisionLog" Target="revisionLog110311111.xml"/><Relationship Id="rId1315" Type="http://schemas.openxmlformats.org/officeDocument/2006/relationships/revisionLog" Target="revisionLog173111.xml"/><Relationship Id="rId1450" Type="http://schemas.openxmlformats.org/officeDocument/2006/relationships/revisionLog" Target="revisionLog136111.xml"/><Relationship Id="rId1471" Type="http://schemas.openxmlformats.org/officeDocument/2006/relationships/revisionLog" Target="revisionLog13711.xml"/><Relationship Id="rId1492" Type="http://schemas.openxmlformats.org/officeDocument/2006/relationships/revisionLog" Target="revisionLog1381.xml"/><Relationship Id="rId1497" Type="http://schemas.openxmlformats.org/officeDocument/2006/relationships/revisionLog" Target="revisionLog139.xml"/><Relationship Id="rId1501" Type="http://schemas.openxmlformats.org/officeDocument/2006/relationships/revisionLog" Target="revisionLog13311.xml"/><Relationship Id="rId1506" Type="http://schemas.openxmlformats.org/officeDocument/2006/relationships/revisionLog" Target="revisionLog140.xml"/><Relationship Id="rId1527" Type="http://schemas.openxmlformats.org/officeDocument/2006/relationships/revisionLog" Target="revisionLog13321.xml"/><Relationship Id="rId1548" Type="http://schemas.openxmlformats.org/officeDocument/2006/relationships/revisionLog" Target="revisionLog143.xml"/><Relationship Id="rId1569" Type="http://schemas.openxmlformats.org/officeDocument/2006/relationships/revisionLog" Target="revisionLog136.xml"/><Relationship Id="rId1310" Type="http://schemas.openxmlformats.org/officeDocument/2006/relationships/revisionLog" Target="revisionLog11101.xml"/><Relationship Id="rId1331" Type="http://schemas.openxmlformats.org/officeDocument/2006/relationships/revisionLog" Target="revisionLog1210.xml"/><Relationship Id="rId1352" Type="http://schemas.openxmlformats.org/officeDocument/2006/relationships/revisionLog" Target="revisionLog1431.xml"/><Relationship Id="rId1373" Type="http://schemas.openxmlformats.org/officeDocument/2006/relationships/revisionLog" Target="revisionLog165.xml"/><Relationship Id="rId1408" Type="http://schemas.openxmlformats.org/officeDocument/2006/relationships/revisionLog" Target="revisionLog13411111.xml"/><Relationship Id="rId1212" Type="http://schemas.openxmlformats.org/officeDocument/2006/relationships/revisionLog" Target="revisionLog14121.xml"/><Relationship Id="rId1394" Type="http://schemas.openxmlformats.org/officeDocument/2006/relationships/revisionLog" Target="revisionLog11121.xml"/><Relationship Id="rId1429" Type="http://schemas.openxmlformats.org/officeDocument/2006/relationships/revisionLog" Target="revisionLog135111.xml"/><Relationship Id="rId1233" Type="http://schemas.openxmlformats.org/officeDocument/2006/relationships/revisionLog" Target="revisionLog1812.xml"/><Relationship Id="rId1254" Type="http://schemas.openxmlformats.org/officeDocument/2006/relationships/revisionLog" Target="revisionLog5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4.xml"/><Relationship Id="rId1440" Type="http://schemas.openxmlformats.org/officeDocument/2006/relationships/revisionLog" Target="revisionLog11521.xml"/><Relationship Id="rId1461" Type="http://schemas.openxmlformats.org/officeDocument/2006/relationships/revisionLog" Target="revisionLog137111.xml"/><Relationship Id="rId1482" Type="http://schemas.openxmlformats.org/officeDocument/2006/relationships/revisionLog" Target="revisionLog13811.xml"/><Relationship Id="rId1517" Type="http://schemas.openxmlformats.org/officeDocument/2006/relationships/revisionLog" Target="revisionLog144.xml"/><Relationship Id="rId1538" Type="http://schemas.openxmlformats.org/officeDocument/2006/relationships/revisionLog" Target="revisionLog145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41.xml"/><Relationship Id="rId1342" Type="http://schemas.openxmlformats.org/officeDocument/2006/relationships/revisionLog" Target="revisionLog16113.xml"/><Relationship Id="rId1363" Type="http://schemas.openxmlformats.org/officeDocument/2006/relationships/revisionLog" Target="revisionLog193.xml"/><Relationship Id="rId1559" Type="http://schemas.openxmlformats.org/officeDocument/2006/relationships/revisionLog" Target="revisionLog1362.xml"/><Relationship Id="rId1202" Type="http://schemas.openxmlformats.org/officeDocument/2006/relationships/revisionLog" Target="revisionLog12111.xml"/><Relationship Id="rId1384" Type="http://schemas.openxmlformats.org/officeDocument/2006/relationships/revisionLog" Target="revisionLog1131.xml"/><Relationship Id="rId1419" Type="http://schemas.openxmlformats.org/officeDocument/2006/relationships/revisionLog" Target="revisionLog1351111.xml"/><Relationship Id="rId1570" Type="http://schemas.openxmlformats.org/officeDocument/2006/relationships/revisionLog" Target="revisionLog137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5" Type="http://schemas.openxmlformats.org/officeDocument/2006/relationships/revisionLog" Target="revisionLog1322.xml"/><Relationship Id="rId1286" Type="http://schemas.openxmlformats.org/officeDocument/2006/relationships/revisionLog" Target="revisionLog1721.xml"/><Relationship Id="rId1430" Type="http://schemas.openxmlformats.org/officeDocument/2006/relationships/revisionLog" Target="revisionLog1361111.xml"/><Relationship Id="rId1451" Type="http://schemas.openxmlformats.org/officeDocument/2006/relationships/revisionLog" Target="revisionLog1371111.xml"/><Relationship Id="rId1472" Type="http://schemas.openxmlformats.org/officeDocument/2006/relationships/revisionLog" Target="revisionLog138111.xml"/><Relationship Id="rId1493" Type="http://schemas.openxmlformats.org/officeDocument/2006/relationships/revisionLog" Target="revisionLog1391.xml"/><Relationship Id="rId1507" Type="http://schemas.openxmlformats.org/officeDocument/2006/relationships/revisionLog" Target="revisionLog1441.xml"/><Relationship Id="rId1528" Type="http://schemas.openxmlformats.org/officeDocument/2006/relationships/revisionLog" Target="revisionLog1451.xml"/><Relationship Id="rId1311" Type="http://schemas.openxmlformats.org/officeDocument/2006/relationships/revisionLog" Target="revisionLog1312.xml"/><Relationship Id="rId1332" Type="http://schemas.openxmlformats.org/officeDocument/2006/relationships/revisionLog" Target="revisionLog161131.xml"/><Relationship Id="rId1549" Type="http://schemas.openxmlformats.org/officeDocument/2006/relationships/revisionLog" Target="revisionLog146.xml"/><Relationship Id="rId1353" Type="http://schemas.openxmlformats.org/officeDocument/2006/relationships/revisionLog" Target="revisionLog19112.xml"/><Relationship Id="rId1374" Type="http://schemas.openxmlformats.org/officeDocument/2006/relationships/revisionLog" Target="revisionLog113111.xml"/><Relationship Id="rId1395" Type="http://schemas.openxmlformats.org/officeDocument/2006/relationships/revisionLog" Target="revisionLog1233.xml"/><Relationship Id="rId1409" Type="http://schemas.openxmlformats.org/officeDocument/2006/relationships/revisionLog" Target="revisionLog166.xml"/><Relationship Id="rId1560" Type="http://schemas.openxmlformats.org/officeDocument/2006/relationships/revisionLog" Target="revisionLog1372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12.xml"/><Relationship Id="rId1297" Type="http://schemas.openxmlformats.org/officeDocument/2006/relationships/revisionLog" Target="revisionLog115211.xml"/><Relationship Id="rId1420" Type="http://schemas.openxmlformats.org/officeDocument/2006/relationships/revisionLog" Target="revisionLog1922.xml"/><Relationship Id="rId1441" Type="http://schemas.openxmlformats.org/officeDocument/2006/relationships/revisionLog" Target="revisionLog13711111.xml"/><Relationship Id="rId1462" Type="http://schemas.openxmlformats.org/officeDocument/2006/relationships/revisionLog" Target="revisionLog1381111.xml"/><Relationship Id="rId1483" Type="http://schemas.openxmlformats.org/officeDocument/2006/relationships/revisionLog" Target="revisionLog13911.xml"/><Relationship Id="rId1518" Type="http://schemas.openxmlformats.org/officeDocument/2006/relationships/revisionLog" Target="revisionLog1323.xml"/><Relationship Id="rId1301" Type="http://schemas.openxmlformats.org/officeDocument/2006/relationships/revisionLog" Target="revisionLog11621.xml"/><Relationship Id="rId1322" Type="http://schemas.openxmlformats.org/officeDocument/2006/relationships/revisionLog" Target="revisionLog1731.xml"/><Relationship Id="rId1539" Type="http://schemas.openxmlformats.org/officeDocument/2006/relationships/revisionLog" Target="revisionLog1461.xml"/><Relationship Id="rId1343" Type="http://schemas.openxmlformats.org/officeDocument/2006/relationships/revisionLog" Target="revisionLog113121.xml"/><Relationship Id="rId1364" Type="http://schemas.openxmlformats.org/officeDocument/2006/relationships/revisionLog" Target="revisionLog1183.xml"/><Relationship Id="rId1385" Type="http://schemas.openxmlformats.org/officeDocument/2006/relationships/revisionLog" Target="revisionLog1202111.xml"/><Relationship Id="rId1550" Type="http://schemas.openxmlformats.org/officeDocument/2006/relationships/revisionLog" Target="revisionLog147.xml"/><Relationship Id="rId1571" Type="http://schemas.openxmlformats.org/officeDocument/2006/relationships/revisionLog" Target="revisionLog138.xml"/><Relationship Id="rId1203" Type="http://schemas.openxmlformats.org/officeDocument/2006/relationships/revisionLog" Target="revisionLog12112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11.xml"/><Relationship Id="rId1266" Type="http://schemas.openxmlformats.org/officeDocument/2006/relationships/revisionLog" Target="revisionLog1141111.xml"/><Relationship Id="rId1287" Type="http://schemas.openxmlformats.org/officeDocument/2006/relationships/revisionLog" Target="revisionLog11612.xml"/><Relationship Id="rId1410" Type="http://schemas.openxmlformats.org/officeDocument/2006/relationships/revisionLog" Target="revisionLog19211.xml"/><Relationship Id="rId1431" Type="http://schemas.openxmlformats.org/officeDocument/2006/relationships/revisionLog" Target="revisionLog1103.xml"/><Relationship Id="rId1452" Type="http://schemas.openxmlformats.org/officeDocument/2006/relationships/revisionLog" Target="revisionLog115311.xml"/><Relationship Id="rId1473" Type="http://schemas.openxmlformats.org/officeDocument/2006/relationships/revisionLog" Target="revisionLog139111.xml"/><Relationship Id="rId1508" Type="http://schemas.openxmlformats.org/officeDocument/2006/relationships/revisionLog" Target="revisionLog14511.xml"/><Relationship Id="rId1312" Type="http://schemas.openxmlformats.org/officeDocument/2006/relationships/revisionLog" Target="revisionLog161121.xml"/><Relationship Id="rId1494" Type="http://schemas.openxmlformats.org/officeDocument/2006/relationships/revisionLog" Target="revisionLog12521.xml"/><Relationship Id="rId1529" Type="http://schemas.openxmlformats.org/officeDocument/2006/relationships/revisionLog" Target="revisionLog14611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12111.xml"/><Relationship Id="rId1375" Type="http://schemas.openxmlformats.org/officeDocument/2006/relationships/revisionLog" Target="revisionLog12311.xml"/><Relationship Id="rId1396" Type="http://schemas.openxmlformats.org/officeDocument/2006/relationships/revisionLog" Target="revisionLog1412.xml"/><Relationship Id="rId1540" Type="http://schemas.openxmlformats.org/officeDocument/2006/relationships/revisionLog" Target="revisionLog1471.xml"/><Relationship Id="rId1561" Type="http://schemas.openxmlformats.org/officeDocument/2006/relationships/revisionLog" Target="revisionLog148.xml"/><Relationship Id="rId1214" Type="http://schemas.openxmlformats.org/officeDocument/2006/relationships/revisionLog" Target="revisionLog1611111.xml"/><Relationship Id="rId1235" Type="http://schemas.openxmlformats.org/officeDocument/2006/relationships/revisionLog" Target="revisionLog110112.xml"/><Relationship Id="rId1256" Type="http://schemas.openxmlformats.org/officeDocument/2006/relationships/revisionLog" Target="revisionLog12211.xml"/><Relationship Id="rId1400" Type="http://schemas.openxmlformats.org/officeDocument/2006/relationships/revisionLog" Target="revisionLog1621.xml"/><Relationship Id="rId1421" Type="http://schemas.openxmlformats.org/officeDocument/2006/relationships/revisionLog" Target="revisionLog11031.xml"/><Relationship Id="rId1442" Type="http://schemas.openxmlformats.org/officeDocument/2006/relationships/revisionLog" Target="revisionLog1152.xml"/><Relationship Id="rId1277" Type="http://schemas.openxmlformats.org/officeDocument/2006/relationships/revisionLog" Target="revisionLog16211.xml"/><Relationship Id="rId1298" Type="http://schemas.openxmlformats.org/officeDocument/2006/relationships/revisionLog" Target="revisionLog1181111.xml"/><Relationship Id="rId1302" Type="http://schemas.openxmlformats.org/officeDocument/2006/relationships/revisionLog" Target="revisionLog1821.xml"/><Relationship Id="rId1463" Type="http://schemas.openxmlformats.org/officeDocument/2006/relationships/revisionLog" Target="revisionLog1153.xml"/><Relationship Id="rId1484" Type="http://schemas.openxmlformats.org/officeDocument/2006/relationships/revisionLog" Target="revisionLog1401.xml"/><Relationship Id="rId1519" Type="http://schemas.openxmlformats.org/officeDocument/2006/relationships/revisionLog" Target="revisionLog146111.xml"/><Relationship Id="rId1323" Type="http://schemas.openxmlformats.org/officeDocument/2006/relationships/revisionLog" Target="revisionLog1201112.xml"/><Relationship Id="rId1344" Type="http://schemas.openxmlformats.org/officeDocument/2006/relationships/revisionLog" Target="revisionLog123112.xml"/><Relationship Id="rId1365" Type="http://schemas.openxmlformats.org/officeDocument/2006/relationships/revisionLog" Target="revisionLog12412.xml"/><Relationship Id="rId1386" Type="http://schemas.openxmlformats.org/officeDocument/2006/relationships/revisionLog" Target="revisionLog1242.xml"/><Relationship Id="rId1530" Type="http://schemas.openxmlformats.org/officeDocument/2006/relationships/revisionLog" Target="revisionLog14711.xml"/><Relationship Id="rId1551" Type="http://schemas.openxmlformats.org/officeDocument/2006/relationships/revisionLog" Target="revisionLog1481.xml"/><Relationship Id="rId1572" Type="http://schemas.openxmlformats.org/officeDocument/2006/relationships/revisionLog" Target="revisionLog1.xml"/><Relationship Id="rId1225" Type="http://schemas.openxmlformats.org/officeDocument/2006/relationships/revisionLog" Target="revisionLog1611212.xml"/><Relationship Id="rId1204" Type="http://schemas.openxmlformats.org/officeDocument/2006/relationships/revisionLog" Target="revisionLog12121.xml"/><Relationship Id="rId1246" Type="http://schemas.openxmlformats.org/officeDocument/2006/relationships/revisionLog" Target="revisionLog18211.xml"/><Relationship Id="rId1411" Type="http://schemas.openxmlformats.org/officeDocument/2006/relationships/revisionLog" Target="revisionLog110311.xml"/><Relationship Id="rId1432" Type="http://schemas.openxmlformats.org/officeDocument/2006/relationships/revisionLog" Target="revisionLog125211.xml"/><Relationship Id="rId1267" Type="http://schemas.openxmlformats.org/officeDocument/2006/relationships/revisionLog" Target="revisionLog133111.xml"/><Relationship Id="rId1288" Type="http://schemas.openxmlformats.org/officeDocument/2006/relationships/revisionLog" Target="revisionLog1731111.xml"/><Relationship Id="rId1453" Type="http://schemas.openxmlformats.org/officeDocument/2006/relationships/revisionLog" Target="revisionLog11812.xml"/><Relationship Id="rId1474" Type="http://schemas.openxmlformats.org/officeDocument/2006/relationships/revisionLog" Target="revisionLog120121.xml"/><Relationship Id="rId1495" Type="http://schemas.openxmlformats.org/officeDocument/2006/relationships/revisionLog" Target="revisionLog1253.xml"/><Relationship Id="rId1509" Type="http://schemas.openxmlformats.org/officeDocument/2006/relationships/revisionLog" Target="revisionLog1461111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12.xml"/><Relationship Id="rId1376" Type="http://schemas.openxmlformats.org/officeDocument/2006/relationships/revisionLog" Target="revisionLog124211.xml"/><Relationship Id="rId1397" Type="http://schemas.openxmlformats.org/officeDocument/2006/relationships/revisionLog" Target="revisionLog1622.xml"/><Relationship Id="rId1520" Type="http://schemas.openxmlformats.org/officeDocument/2006/relationships/revisionLog" Target="revisionLog147111.xml"/><Relationship Id="rId1541" Type="http://schemas.openxmlformats.org/officeDocument/2006/relationships/revisionLog" Target="revisionLog14811.xml"/><Relationship Id="rId1562" Type="http://schemas.openxmlformats.org/officeDocument/2006/relationships/revisionLog" Target="revisionLog149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401" Type="http://schemas.openxmlformats.org/officeDocument/2006/relationships/revisionLog" Target="revisionLog1272.xml"/><Relationship Id="rId1422" Type="http://schemas.openxmlformats.org/officeDocument/2006/relationships/revisionLog" Target="revisionLog12821.xml"/><Relationship Id="rId1257" Type="http://schemas.openxmlformats.org/officeDocument/2006/relationships/revisionLog" Target="revisionLog7.xml"/><Relationship Id="rId1278" Type="http://schemas.openxmlformats.org/officeDocument/2006/relationships/revisionLog" Target="revisionLog16221.xml"/><Relationship Id="rId1299" Type="http://schemas.openxmlformats.org/officeDocument/2006/relationships/revisionLog" Target="revisionLog113211.xml"/><Relationship Id="rId1443" Type="http://schemas.openxmlformats.org/officeDocument/2006/relationships/revisionLog" Target="revisionLog1301.xml"/><Relationship Id="rId1464" Type="http://schemas.openxmlformats.org/officeDocument/2006/relationships/revisionLog" Target="revisionLog1202.xml"/><Relationship Id="rId1485" Type="http://schemas.openxmlformats.org/officeDocument/2006/relationships/revisionLog" Target="revisionLog13231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45" Type="http://schemas.openxmlformats.org/officeDocument/2006/relationships/revisionLog" Target="revisionLog1251112.xml"/><Relationship Id="rId1366" Type="http://schemas.openxmlformats.org/officeDocument/2006/relationships/revisionLog" Target="revisionLog126112.xml"/><Relationship Id="rId1510" Type="http://schemas.openxmlformats.org/officeDocument/2006/relationships/revisionLog" Target="revisionLog133211.xml"/><Relationship Id="rId1531" Type="http://schemas.openxmlformats.org/officeDocument/2006/relationships/revisionLog" Target="revisionLog148111.xml"/><Relationship Id="rId1552" Type="http://schemas.openxmlformats.org/officeDocument/2006/relationships/revisionLog" Target="revisionLog1491.xml"/><Relationship Id="rId1205" Type="http://schemas.openxmlformats.org/officeDocument/2006/relationships/revisionLog" Target="revisionLog1411111.xml"/><Relationship Id="rId1387" Type="http://schemas.openxmlformats.org/officeDocument/2006/relationships/revisionLog" Target="revisionLog12812.xml"/><Relationship Id="rId1226" Type="http://schemas.openxmlformats.org/officeDocument/2006/relationships/revisionLog" Target="revisionLog14211.xml"/><Relationship Id="rId1247" Type="http://schemas.openxmlformats.org/officeDocument/2006/relationships/revisionLog" Target="revisionLog1721111.xml"/><Relationship Id="rId1268" Type="http://schemas.openxmlformats.org/officeDocument/2006/relationships/revisionLog" Target="revisionLog11011.xml"/><Relationship Id="rId1289" Type="http://schemas.openxmlformats.org/officeDocument/2006/relationships/revisionLog" Target="revisionLog1122.xml"/><Relationship Id="rId1412" Type="http://schemas.openxmlformats.org/officeDocument/2006/relationships/revisionLog" Target="revisionLog1214.xml"/><Relationship Id="rId1433" Type="http://schemas.openxmlformats.org/officeDocument/2006/relationships/revisionLog" Target="revisionLog130111.xml"/><Relationship Id="rId1454" Type="http://schemas.openxmlformats.org/officeDocument/2006/relationships/revisionLog" Target="revisionLog120211.xml"/><Relationship Id="rId1475" Type="http://schemas.openxmlformats.org/officeDocument/2006/relationships/revisionLog" Target="revisionLog1311.xml"/><Relationship Id="rId1496" Type="http://schemas.openxmlformats.org/officeDocument/2006/relationships/revisionLog" Target="revisionLog13421.xml"/><Relationship Id="rId1314" Type="http://schemas.openxmlformats.org/officeDocument/2006/relationships/revisionLog" Target="revisionLog1222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500" Type="http://schemas.openxmlformats.org/officeDocument/2006/relationships/revisionLog" Target="revisionLog1252.xml"/><Relationship Id="rId1521" Type="http://schemas.openxmlformats.org/officeDocument/2006/relationships/revisionLog" Target="revisionLog12813.xml"/><Relationship Id="rId1542" Type="http://schemas.openxmlformats.org/officeDocument/2006/relationships/revisionLog" Target="revisionLog14911.xml"/><Relationship Id="rId1377" Type="http://schemas.openxmlformats.org/officeDocument/2006/relationships/revisionLog" Target="revisionLog12811.xml"/><Relationship Id="rId1398" Type="http://schemas.openxmlformats.org/officeDocument/2006/relationships/revisionLog" Target="revisionLog1112.xml"/><Relationship Id="rId1563" Type="http://schemas.openxmlformats.org/officeDocument/2006/relationships/revisionLog" Target="revisionLog150.xml"/><Relationship Id="rId1216" Type="http://schemas.openxmlformats.org/officeDocument/2006/relationships/revisionLog" Target="revisionLog161112.xml"/><Relationship Id="rId1237" Type="http://schemas.openxmlformats.org/officeDocument/2006/relationships/revisionLog" Target="revisionLog191113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12.xml"/><Relationship Id="rId1402" Type="http://schemas.openxmlformats.org/officeDocument/2006/relationships/revisionLog" Target="revisionLog13011111.xml"/><Relationship Id="rId1423" Type="http://schemas.openxmlformats.org/officeDocument/2006/relationships/revisionLog" Target="revisionLog132122.xml"/><Relationship Id="rId1444" Type="http://schemas.openxmlformats.org/officeDocument/2006/relationships/revisionLog" Target="revisionLog13411.xml"/><Relationship Id="rId1465" Type="http://schemas.openxmlformats.org/officeDocument/2006/relationships/revisionLog" Target="revisionLog1352.xml"/><Relationship Id="rId1486" Type="http://schemas.openxmlformats.org/officeDocument/2006/relationships/revisionLog" Target="revisionLog13621.xml"/><Relationship Id="rId1290" Type="http://schemas.openxmlformats.org/officeDocument/2006/relationships/revisionLog" Target="revisionLog11031111.xml"/><Relationship Id="rId1304" Type="http://schemas.openxmlformats.org/officeDocument/2006/relationships/revisionLog" Target="revisionLog118121.xml"/><Relationship Id="rId1325" Type="http://schemas.openxmlformats.org/officeDocument/2006/relationships/revisionLog" Target="revisionLog19212.xml"/><Relationship Id="rId1346" Type="http://schemas.openxmlformats.org/officeDocument/2006/relationships/revisionLog" Target="revisionLog1192.xml"/><Relationship Id="rId1511" Type="http://schemas.openxmlformats.org/officeDocument/2006/relationships/revisionLog" Target="revisionLog13721.xml"/><Relationship Id="rId1532" Type="http://schemas.openxmlformats.org/officeDocument/2006/relationships/revisionLog" Target="revisionLog1332.xml"/><Relationship Id="rId1367" Type="http://schemas.openxmlformats.org/officeDocument/2006/relationships/revisionLog" Target="revisionLog1242111.xml"/><Relationship Id="rId1388" Type="http://schemas.openxmlformats.org/officeDocument/2006/relationships/revisionLog" Target="revisionLog130111111.xml"/><Relationship Id="rId1553" Type="http://schemas.openxmlformats.org/officeDocument/2006/relationships/revisionLog" Target="revisionLog1382.xml"/><Relationship Id="rId1206" Type="http://schemas.openxmlformats.org/officeDocument/2006/relationships/revisionLog" Target="revisionLog141111.xml"/><Relationship Id="rId1227" Type="http://schemas.openxmlformats.org/officeDocument/2006/relationships/revisionLog" Target="revisionLog191111.xml"/><Relationship Id="rId1248" Type="http://schemas.openxmlformats.org/officeDocument/2006/relationships/revisionLog" Target="revisionLog112211.xml"/><Relationship Id="rId1269" Type="http://schemas.openxmlformats.org/officeDocument/2006/relationships/revisionLog" Target="revisionLog1421.xml"/><Relationship Id="rId1413" Type="http://schemas.openxmlformats.org/officeDocument/2006/relationships/revisionLog" Target="revisionLog1341111.xml"/><Relationship Id="rId1434" Type="http://schemas.openxmlformats.org/officeDocument/2006/relationships/revisionLog" Target="revisionLog16112.xml"/><Relationship Id="rId1455" Type="http://schemas.openxmlformats.org/officeDocument/2006/relationships/revisionLog" Target="revisionLog13611.xml"/><Relationship Id="rId1476" Type="http://schemas.openxmlformats.org/officeDocument/2006/relationships/revisionLog" Target="revisionLog1371.xml"/></Relationships>
</file>

<file path=xl/revisions/revisionHeaders.xml><?xml version="1.0" encoding="utf-8"?>
<headers xmlns="http://schemas.openxmlformats.org/spreadsheetml/2006/main" xmlns:r="http://schemas.openxmlformats.org/officeDocument/2006/relationships" guid="{0749E33C-2045-43A9-AD8D-ADE36AB15498}" diskRevisions="1" revisionId="62808" version="403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28231C3-7863-41A1-AB27-297FFA0C8825}" dateTime="2023-07-14T08:50:29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FE8F24E-579B-423A-9AF6-7E895F3C5BA8}" dateTime="2023-07-14T08:58:47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3C6889-112C-4BA5-A634-07D5D3AF6241}" dateTime="2023-08-01T16:33:29" maxSheetId="26" userName="morgau_fin3" r:id="rId1379" minRId="55748" maxRId="55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8D0BF3-A47B-450B-9DE1-9C86787ED4EE}" dateTime="2023-08-01T16:38:33" maxSheetId="26" userName="morgau_fin3" r:id="rId1380" minRId="55799" maxRId="55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7DE8E5-6CCD-407B-9CF8-35C2D6645CA3}" dateTime="2023-08-01T16:54:56" maxSheetId="26" userName="morgau_fin3" r:id="rId1381" minRId="55834" maxRId="55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5A4AD5-647D-46EE-B4D5-56A156EB11F4}" dateTime="2023-08-01T16:56:45" maxSheetId="26" userName="morgau_fin3" r:id="rId1382" minRId="558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F0646F-8B33-4624-9B2C-CD037C992EFE}" dateTime="2023-08-01T16:58:53" maxSheetId="26" userName="morgau_fin3" r:id="rId1383" minRId="558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9F504C-76CA-40B6-92FB-7D9F4DB95B09}" dateTime="2023-08-01T16:59:55" maxSheetId="26" userName="morgau_fin3" r:id="rId1384" minRId="559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05A61F-D196-42F2-95AA-253DFCA39B2B}" dateTime="2023-08-02T11:12:25" maxSheetId="26" userName="morgau_fin3" r:id="rId1385" minRId="55959" maxRId="560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F6AD32-C11D-4E5C-879C-AEA71EBEA6CD}" dateTime="2023-08-02T11:14:20" maxSheetId="26" userName="morgau_fin3" r:id="rId1386" minRId="56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1CBBD4-E768-4889-8B0F-FC12494A0AF8}" dateTime="2023-08-02T11:47:22" maxSheetId="26" userName="morgau_fin3" r:id="rId1387" minRId="56075" maxRId="56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1573D9-14D0-4E4E-A6E7-2D152D341D05}" dateTime="2023-08-02T11:59:18" maxSheetId="26" userName="morgau_fin3" r:id="rId1388" minRId="561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172783-F37E-429D-B9CF-A88BBCA02A89}" dateTime="2023-08-02T12:02:14" maxSheetId="26" userName="morgau_fin3" r:id="rId1389" minRId="561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586EA4-7566-4B3B-AEA3-986992B77EA9}" dateTime="2023-08-02T14:27:53" maxSheetId="26" userName="morgau_fin3" r:id="rId1390" minRId="56193" maxRId="562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1B900-3F2C-4CCD-863A-6FDD72152BC2}" dateTime="2023-08-02T14:28:11" maxSheetId="26" userName="morgau_fin3" r:id="rId13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F11404E-2858-4327-8ABD-6F4FE5F74CA4}" dateTime="2023-08-02T14:42:59" maxSheetId="26" userName="morgau_fin3" r:id="rId13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C728D6-1409-49DE-8814-0166AB188679}" dateTime="2023-08-02T14:43:40" maxSheetId="26" userName="morgau_fin3" r:id="rId13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DA710B-4950-40C0-8226-184FE436263E}" dateTime="2023-08-02T14:55:45" maxSheetId="26" userName="morgau_fin3" r:id="rId1394" minRId="56341" maxRId="563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07D9770-C9C5-4548-A9E2-9A5BBA82087E}" dateTime="2023-08-02T15:01:28" maxSheetId="26" userName="morgau_fin3" r:id="rId1395" minRId="56375" maxRId="56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7CC7AD-8537-44C2-BAD2-8FFA2D20104D}" dateTime="2023-08-02T15:36:52" maxSheetId="26" userName="morgau_fin3" r:id="rId1396" minRId="56406" maxRId="564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28B4DD-E0D2-4020-9AD8-0E3B73DDC224}" dateTime="2023-08-02T15:57:08" maxSheetId="26" userName="morgau_fin3" r:id="rId1397" minRId="56441" maxRId="56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D2F81-651A-4EFF-9AA2-51AEB0A9F267}" dateTime="2023-08-02T16:00:56" maxSheetId="26" userName="morgau_fin3" r:id="rId1398" minRId="56476" maxRId="564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BADC21-3288-4037-9831-984FFCA6E317}" dateTime="2023-08-02T16:10:02" maxSheetId="26" userName="morgau_fin3" r:id="rId1399" minRId="56507" maxRId="565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CE15F2-ADF5-4ABD-9AC9-2607A3D05026}" dateTime="2023-08-02T16:24:22" maxSheetId="26" userName="morgau_fin3" r:id="rId1400" minRId="56541" maxRId="56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AF36BA-25E0-44F3-9E17-712D6FA98BBF}" dateTime="2023-08-02T16:32:20" maxSheetId="26" userName="morgau_fin3" r:id="rId1401" minRId="56572" maxRId="565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B69DB-A4E0-4B3E-B586-899B8F25BA2E}" dateTime="2023-08-02T16:33:24" maxSheetId="26" userName="morgau_fin3" r:id="rId1402" minRId="566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E68D7A-C214-4D25-AD7A-56BCF705F1F5}" dateTime="2023-08-02T16:46:48" maxSheetId="26" userName="morgau_fin3" r:id="rId1403" minRId="56634" maxRId="566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0BCB95-2EAB-4DFD-81FB-A7B23412A881}" dateTime="2023-08-02T16:49:54" maxSheetId="26" userName="morgau_fin3" r:id="rId14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9128B-B627-4DF2-943D-C9648F068132}" dateTime="2023-08-02T16:55:22" maxSheetId="26" userName="morgau_fin3" r:id="rId14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2CA039-F765-4712-9623-9BE8D8C7EAC6}" dateTime="2023-08-03T11:24:34" maxSheetId="26" userName="morgau_fin3" r:id="rId1406" minRId="56724" maxRId="56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D33A4-2A21-4553-A48F-11B56AB21E3B}" dateTime="2023-08-03T11:46:58" maxSheetId="26" userName="morgau_fin3" r:id="rId14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C83DD0-DC15-4E00-B194-DF4368B41E12}" dateTime="2023-08-07T10:31:20" maxSheetId="26" userName="morgau_fin3" r:id="rId14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C0EE7B2-9BEC-488A-85D3-7BB56468360C}" dateTime="2023-08-31T09:45:39" maxSheetId="26" userName="morgau_fin3" r:id="rId1409" minRId="56817" maxRId="56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C58B7F-C37B-4DB8-B81D-C07D9C8DBD64}" dateTime="2023-09-04T08:54:49" maxSheetId="26" userName="morgau_fin3" r:id="rId1410" minRId="56851" maxRId="568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6A6466-B5B5-4718-B202-22EE4E331A06}" dateTime="2023-09-04T10:28:44" maxSheetId="26" userName="morgau_fin3" r:id="rId1411" minRId="56884" maxRId="56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4304F3-1C88-4924-A57B-F98126AE32B1}" dateTime="2023-09-04T10:59:04" maxSheetId="26" userName="morgau_fin3" r:id="rId1412" minRId="56945" maxRId="56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ACDFB6-FE31-4A3A-B60C-866363E24198}" dateTime="2023-09-04T10:59:56" maxSheetId="26" userName="morgau_fin3" r:id="rId1413" minRId="56988" maxRId="56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88A737-E8DF-44F7-B9CF-B8BA03F2AB9B}" dateTime="2023-09-04T14:07:14" maxSheetId="26" userName="morgau_fin3" r:id="rId1414" minRId="57019" maxRId="5704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629DA-2DFD-416D-8A35-E60F276E4AFD}" dateTime="2023-09-04T16:11:15" maxSheetId="26" userName="morgau_fin3" r:id="rId1415" minRId="57077" maxRId="570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DBFFF8E-85DB-45F5-8D3D-FD362B8C9B06}" dateTime="2023-09-04T16:14:43" maxSheetId="26" userName="morgau_fin3" r:id="rId1416" minRId="57113" maxRId="571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5FB1F5-F2B3-4E6D-B75B-89A7082BD209}" dateTime="2023-09-04T16:16:45" maxSheetId="26" userName="morgau_fin3" r:id="rId1417" minRId="571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F50D70-BEB8-4A4E-B5C2-77DCC7E0B3AE}" dateTime="2023-09-04T16:19:30" maxSheetId="26" userName="morgau_fin3" r:id="rId1418" minRId="571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DD7121-2EDE-4C9E-A69D-C7DD13444B4C}" dateTime="2023-09-04T16:45:14" maxSheetId="26" userName="morgau_fin3" r:id="rId1419" minRId="57204" maxRId="572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08238E-AD7E-4034-A9BE-AD28B5A06C54}" dateTime="2023-09-04T17:00:14" maxSheetId="26" userName="morgau_fin3" r:id="rId1420" minRId="57239" maxRId="57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A1E25DD-DFA1-4177-A757-05026C13EE22}" dateTime="2023-09-05T09:07:18" maxSheetId="26" userName="morgau_fin3" r:id="rId1421" minRId="57270" maxRId="57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1E9D6C6-7106-4267-B3D3-76DEBB0CF9F7}" dateTime="2023-09-05T09:17:31" maxSheetId="26" userName="morgau_fin3" r:id="rId14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72C84-CDC0-4D3F-9A78-EC3339CB7DC2}" dateTime="2023-09-05T09:39:28" maxSheetId="26" userName="morgau_fin3" r:id="rId1423" minRId="57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2FA4E3-FA66-47A7-92EB-DBD058002289}" dateTime="2023-09-05T09:53:03" maxSheetId="26" userName="morgau_fin3" r:id="rId1424" minRId="57363" maxRId="57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B03991-BB61-4C6E-9CAC-2B0736BD8691}" dateTime="2023-09-05T10:18:47" maxSheetId="26" userName="morgau_fin3" r:id="rId1425" minRId="57395" maxRId="57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6B6745-07E7-4B79-9870-6E3C69C1779D}" dateTime="2023-09-05T10:35:28" maxSheetId="26" userName="morgau_fin3" r:id="rId1426" minRId="57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571CAAB-64D7-4CAE-89CA-79F3F7126191}" dateTime="2023-09-05T10:36:33" maxSheetId="26" userName="morgau_fin3" r:id="rId1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4E68BD-33EB-4E29-8FDC-2E2DE7C49655}" dateTime="2023-09-05T11:21:01" maxSheetId="26" userName="morgau_fin3" r:id="rId1428" minRId="57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698DB4-3194-4E9B-A0F8-0E9EF3424D46}" dateTime="2023-09-05T11:23:25" maxSheetId="26" userName="morgau_fin3" r:id="rId1429" minRId="575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1408D4-0433-4ADB-BEF5-CFB9D97DE441}" dateTime="2023-09-05T11:26:02" maxSheetId="26" userName="morgau_fin3" r:id="rId1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B04887-B3CF-4A60-A0B8-5F715DD719B5}" dateTime="2023-09-05T11:30:00" maxSheetId="26" userName="morgau_fin3" r:id="rId1431" minRId="57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816B4D-22D6-438B-9A2B-C0ADAA054BAA}" dateTime="2023-09-05T11:39:00" maxSheetId="26" userName="morgau_fin3" r:id="rId1432" minRId="57605" maxRId="576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D85B53-0BF5-4373-A073-7125A07A7C26}" dateTime="2023-09-05T11:46:14" maxSheetId="26" userName="morgau_fin3" r:id="rId14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644E57-9FEE-4904-9866-B32443AF573E}" dateTime="2023-09-05T11:50:22" maxSheetId="26" userName="morgau_fin3" r:id="rId1434" minRId="57666" maxRId="576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038B36-D7C8-49A8-89BA-BDE9EC60381C}" dateTime="2023-09-05T11:51:34" maxSheetId="26" userName="morgau_fin3" r:id="rId14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D24C6A-8720-46A8-8AEE-27314990D572}" dateTime="2023-09-05T11:56:56" maxSheetId="26" userName="morgau_fin3" r:id="rId14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BBBBA2-0EF3-4343-990E-C4EFC6417FF2}" dateTime="2023-09-05T11:59:24" maxSheetId="26" userName="morgau_fin3" r:id="rId1437" minRId="57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4A944D-3456-4DB7-B729-68AC3952E6C1}" dateTime="2023-09-05T16:15:48" maxSheetId="26" userName="morgau_fin3" r:id="rId1438" minRId="57785" maxRId="578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F45F63-C486-4D24-BDDC-329864897FF6}" dateTime="2023-09-05T16:16:02" maxSheetId="26" userName="morgau_fin3" r:id="rId1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D9CE464-9787-4947-9FD8-3C0012FC3654}" dateTime="2023-09-05T16:21:38" maxSheetId="26" userName="morgau_fin3" r:id="rId1440" minRId="57881" maxRId="57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BDF5DE-6C9A-4CD9-AB30-B5B1612DEAC0}" dateTime="2023-09-05T16:51:55" maxSheetId="26" userName="morgau_fin3" r:id="rId1441" minRId="57914" maxRId="579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F8BB12-DA4B-48EF-8EB7-7E467CD38444}" dateTime="2023-09-05T16:52:43" maxSheetId="26" userName="morgau_fin3" r:id="rId1442" minRId="57963" maxRId="579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6EDF40-4238-4CA6-8044-5BA8B4000245}" dateTime="2023-09-05T16:54:57" maxSheetId="26" userName="morgau_fin3" r:id="rId1443" minRId="579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92E1DD-E02E-44A1-98CB-C9CA1C4F4184}" dateTime="2023-09-05T16:56:02" maxSheetId="26" userName="morgau_fin3" r:id="rId14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DB7BD9-954E-4A18-BC5E-A1C3FA29D930}" dateTime="2023-09-05T16:57:29" maxSheetId="26" userName="morgau_fin3" r:id="rId14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8CF23E8-E44E-434F-A42F-59F87883636C}" dateTime="2023-09-06T08:15:50" maxSheetId="26" userName="morgau_fin3" r:id="rId1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0D6AE5B-E2B2-42A2-8646-18F8DCE201A8}" dateTime="2023-09-06T08:29:01" maxSheetId="26" userName="morgau_fin3" r:id="rId1447" minRId="58111" maxRId="581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F59416-F1B2-4380-875B-F4CB1EA2F73F}" dateTime="2023-09-06T08:33:16" maxSheetId="26" userName="morgau_fin3" r:id="rId1448" minRId="58154" maxRId="581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875309-A7F9-4A16-BD1D-54516D9103BD}" dateTime="2023-09-06T09:28:40" maxSheetId="26" userName="morgau_fin3" r:id="rId14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EAC2B-5FA6-4C19-BFDA-33B2C4FA9CCF}" dateTime="2023-10-02T09:25:28" maxSheetId="26" userName="morgau_fin3" r:id="rId1450" minRId="58238" maxRId="582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4EBC5B-B610-4A2F-87EB-0FFEAD3A894B}" dateTime="2023-10-02T09:43:34" maxSheetId="26" userName="morgau_fin3" r:id="rId1451" minRId="58298" maxRId="58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D3B3AD-6EC4-4333-B858-1C0C7C292C89}" dateTime="2023-10-02T09:56:52" maxSheetId="26" userName="morgau_fin3" r:id="rId1452" minRId="58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982990-20D3-48D2-8909-AA38F68493A6}" dateTime="2023-10-02T09:57:18" maxSheetId="26" userName="morgau_fin3" r:id="rId14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DCF3CD-34DC-4336-B1A4-DDA991A95E12}" dateTime="2023-10-02T10:13:39" maxSheetId="26" userName="morgau_fin3" r:id="rId1454" minRId="58394" maxRId="584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86037E-6382-43A4-A62C-F2853770AA9C}" dateTime="2023-10-03T11:49:51" maxSheetId="26" userName="morgau_fin3" r:id="rId1455" minRId="58454" maxRId="584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5D270E-6F88-4C3C-BEC3-624414847EC1}" dateTime="2023-10-03T12:02:52" maxSheetId="26" userName="morgau_fin3" r:id="rId1456" minRId="58519" maxRId="585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A903033-1D2D-4EF0-88C3-99A00BB4713C}" dateTime="2023-10-03T12:06:23" maxSheetId="26" userName="morgau_fin3" r:id="rId1457" minRId="58561" maxRId="585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9D5FA2-66E0-4E89-A1CA-771419B3923A}" dateTime="2023-10-03T13:31:00" maxSheetId="26" userName="morgau_fin3" r:id="rId1458" minRId="58593" maxRId="586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54CD20-BD4B-493C-A2DA-9F1755EE3B05}" dateTime="2023-10-03T13:31:30" maxSheetId="26" userName="morgau_fin3" r:id="rId14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0A0B78-8A4D-49AA-88AE-35FEDC48F400}" dateTime="2023-10-03T13:32:58" maxSheetId="26" userName="morgau_fin3" r:id="rId1460" minRId="58667" maxRId="586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B11416-A356-487D-98C4-85B5C350E9E0}" dateTime="2023-10-03T14:17:23" maxSheetId="26" userName="morgau_fin3" r:id="rId1461" minRId="58698" maxRId="586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57801A-E2B5-478F-8F08-B4BA9BF48A5E}" dateTime="2023-10-03T14:24:33" maxSheetId="26" userName="morgau_fin3" r:id="rId1462" minRId="58729" maxRId="587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4A581C-CB21-4FED-B268-E8BF63B0493F}" dateTime="2023-10-03T14:25:24" maxSheetId="26" userName="morgau_fin3" r:id="rId14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0B8F3-069A-4393-BB2F-1A73A5354437}" dateTime="2023-10-03T14:32:58" maxSheetId="26" userName="morgau_fin3" r:id="rId1464" minRId="58791" maxRId="587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DDE0AF-516A-45B4-B337-6838827AAF5F}" dateTime="2023-10-03T15:02:14" maxSheetId="26" userName="morgau_fin3" r:id="rId1465" minRId="58823" maxRId="588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52235F5-62A5-4975-8E41-57A9890A9FAE}" dateTime="2023-10-03T15:39:23" maxSheetId="26" userName="morgau_fin3" r:id="rId1466" minRId="58858" maxRId="588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9A03F1-6F2C-441C-B2BB-0988B0AB6BEA}" dateTime="2023-10-03T15:44:48" maxSheetId="26" userName="morgau_fin3" r:id="rId1467" minRId="58893" maxRId="588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BE622A-089E-4D6C-9D84-3705B0A7CFF7}" dateTime="2023-10-03T15:59:38" maxSheetId="26" userName="morgau_fin3" r:id="rId1468" minRId="58924" maxRId="589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F284BF-E1D2-410C-BC36-39984A5FB3D5}" dateTime="2023-10-03T16:07:31" maxSheetId="26" userName="morgau_fin3" r:id="rId1469" minRId="58956" maxRId="58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6801B4-7F9A-42D1-A7CB-5338FB7ED295}" dateTime="2023-10-03T16:13:27" maxSheetId="26" userName="morgau_fin3" r:id="rId1470" minRId="58988" maxRId="58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4C02DCF-35C1-4CE3-9022-544616680052}" dateTime="2023-10-03T16:15:25" maxSheetId="26" userName="morgau_fin3" r:id="rId1471" minRId="590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FC9DEBF-4270-4B11-BD07-A6FF195D6276}" dateTime="2023-10-03T16:16:50" maxSheetId="26" userName="morgau_fin3" r:id="rId1472" minRId="590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449FA4-EE7A-493C-B3B7-021053BB1206}" dateTime="2023-10-03T16:53:40" maxSheetId="26" userName="morgau_fin3" r:id="rId14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3149E1-C731-4376-9F5F-AE96A1E436BF}" dateTime="2023-10-04T09:42:35" maxSheetId="26" userName="morgau_fin3" r:id="rId1474" minRId="591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5D8BB2-7BEF-492B-9791-FFC1C3001B36}" dateTime="2023-10-04T09:53:16" maxSheetId="26" userName="morgau_fin3" r:id="rId14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71A077-5BE1-41CB-94D4-CD7208C6A9ED}" dateTime="2023-11-06T13:51:07" maxSheetId="26" userName="morgau_fin3" r:id="rId1476" minRId="59169" maxRId="592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E0294-0F88-486F-B103-E07C3F76508F}" dateTime="2023-11-06T13:54:21" maxSheetId="26" userName="morgau_fin3" r:id="rId1477" minRId="592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04DA95-82BE-48AF-9DA4-A1C40CA715AF}" dateTime="2023-11-06T13:54:37" maxSheetId="26" userName="morgau_fin3" r:id="rId1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3032278-7415-48A0-A970-B65C83DB1C4E}" dateTime="2023-11-06T14:10:08" maxSheetId="26" userName="morgau_fin3" r:id="rId1479" minRId="59333" maxRId="593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995A8E2-362A-4741-9D15-E830FB037BDB}" dateTime="2023-11-06T14:38:58" maxSheetId="26" userName="morgau_fin3" r:id="rId1480" minRId="59372" maxRId="593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1C8EF9-B421-4FBF-B704-974A1452E0F7}" dateTime="2023-11-06T14:52:50" maxSheetId="26" userName="morgau_fin3" r:id="rId1481" minRId="59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FF90977-424F-4314-8B92-599E711225DE}" dateTime="2023-11-06T15:13:18" maxSheetId="26" userName="morgau_fin3" r:id="rId1482" minRId="59458" maxRId="59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803C82-1512-4DDA-8143-F19CCEBE3609}" dateTime="2023-11-06T15:13:58" maxSheetId="26" userName="morgau_fin3" r:id="rId14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A51EA5-9015-4FCB-916C-4C5975F63F2A}" dateTime="2023-11-07T09:14:32" maxSheetId="26" userName="morgau_fin3" r:id="rId1484" minRId="59547" maxRId="595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F444FB-5D49-4071-866B-669EE1B24247}" dateTime="2023-11-07T09:22:23" maxSheetId="26" userName="morgau_fin3" r:id="rId1485" minRId="59581" maxRId="595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3D90B2-E63C-4969-9A15-EC7CB8DACABE}" dateTime="2023-11-07T09:34:01" maxSheetId="26" userName="morgau_fin3" r:id="rId1486" minRId="59618" maxRId="596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BAA98DA-9579-48CC-B634-B1A09D8C8A41}" dateTime="2023-11-07T09:40:00" maxSheetId="26" userName="morgau_fin3" r:id="rId1487" minRId="59652" maxRId="596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593ED84-AF3F-4FB7-AB4C-40FE5EDE4191}" dateTime="2023-11-07T09:59:09" maxSheetId="26" userName="morgau_fin3" r:id="rId1488" minRId="59685" maxRId="59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41F8FD-53D6-4351-BF1B-33EF7A53C4D7}" dateTime="2023-11-07T10:15:16" maxSheetId="26" userName="morgau_fin3" r:id="rId1489" minRId="59720" maxRId="597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86C3975-4BA9-42F7-87E2-D00E79CBA711}" dateTime="2023-11-07T10:21:49" maxSheetId="26" userName="morgau_fin3" r:id="rId1490" minRId="59755" maxRId="597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378726-E9E8-4547-9CA9-24672C97C03B}" dateTime="2023-11-07T10:22:08" maxSheetId="26" userName="morgau_fin3" r:id="rId14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D13471-4574-4639-AA4F-ED19041AF4D3}" dateTime="2023-11-07T10:29:00" maxSheetId="26" userName="morgau_fin3" r:id="rId1492" minRId="59817" maxRId="598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901E7B-D7F8-44A5-AAAA-76D81A7041C4}" dateTime="2023-11-07T11:10:21" maxSheetId="26" userName="morgau_fin3" r:id="rId1493" minRId="59851" maxRId="598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F482F2-236D-4F9D-A0C3-70CDF8BC7D7B}" dateTime="2023-11-07T11:16:02" maxSheetId="26" userName="morgau_fin3" r:id="rId1494" minRId="59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18A0B66-315A-4866-A83D-8BC2D0040BFC}" dateTime="2023-11-07T11:17:20" maxSheetId="26" userName="morgau_fin3" r:id="rId1495" minRId="59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C5357A-F7E2-49F6-8D30-258C6E68347F}" dateTime="2023-11-07T11:20:04" maxSheetId="26" userName="morgau_fin3" r:id="rId1496" minRId="599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6A7F65-E801-43DD-8A55-15BAF93E77E0}" dateTime="2023-11-07T11:26:48" maxSheetId="26" userName="morgau_fin3" r:id="rId14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CC3DE0-DE26-4B40-9A84-5D14B6A48BDD}" dateTime="2023-11-07T11:30:11" maxSheetId="26" userName="morgau_fin3" r:id="rId14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BA34B-0D29-4939-B5DA-15D90C2BE3A1}" dateTime="2023-11-07T11:39:34" maxSheetId="26" userName="morgau_fin3" r:id="rId14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0258C-9E5C-4E3C-8B5C-C72B33855A84}" dateTime="2023-11-07T14:59:13" maxSheetId="26" userName="morgau_fin3" r:id="rId15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D114FE-3F96-4730-8BA5-B5C09651257D}" dateTime="2023-12-01T09:54:48" maxSheetId="26" userName="morgau_fin3" r:id="rId1501" minRId="60097" maxRId="601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D8202B-96E4-4FA1-83CD-CC79CB32F5C9}" dateTime="2023-12-01T14:32:16" maxSheetId="26" userName="morgau_fin3" r:id="rId1502" minRId="60132" maxRId="601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A1797A-0425-495D-951D-CCB8910C6F5C}" dateTime="2023-12-01T14:50:36" maxSheetId="26" userName="morgau_fin3" r:id="rId1503" minRId="60181" maxRId="601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51C4654-E011-4C1C-8F49-1881E5E9E1D5}" dateTime="2023-12-01T14:57:57" maxSheetId="26" userName="morgau_fin3" r:id="rId1504" minRId="60215" maxRId="602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D7984-B77B-44C4-8802-38499B024690}" dateTime="2023-12-01T14:59:20" maxSheetId="26" userName="morgau_fin3" r:id="rId1505" minRId="60247" maxRId="602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ADCBE-F96D-428A-91AC-044092151268}" dateTime="2023-12-01T15:00:06" maxSheetId="26" userName="morgau_fin3" r:id="rId1506" minRId="602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38FA9F-7525-46E3-8140-ECC65952EE04}" dateTime="2023-12-01T16:42:33" maxSheetId="26" userName="morgau_fin3" r:id="rId1507" minRId="60310" maxRId="603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3619C7-633E-42DA-BC48-134D6DB7E05C}" dateTime="2023-12-01T16:49:32" maxSheetId="26" userName="morgau_fin3" r:id="rId1508" minRId="60346" maxRId="603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9F9663-12B8-46D3-85CA-39C727D2B14C}" dateTime="2023-12-01T16:50:52" maxSheetId="26" userName="morgau_fin3" r:id="rId1509" minRId="60388" maxRId="603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ACAAAB-FB69-449C-B4EA-5BBFB7B08DAD}" dateTime="2023-12-01T16:55:26" maxSheetId="26" userName="morgau_fin3" r:id="rId1510" minRId="60421" maxRId="604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58199AB-D773-4ABC-95FE-848E27B23D21}" dateTime="2023-12-01T16:56:49" maxSheetId="26" userName="morgau_fin3" r:id="rId1511" minRId="60460" maxRId="604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ABF5B77-F14F-4FEE-9A33-68BDBF96EB89}" dateTime="2023-12-01T16:57:12" maxSheetId="26" userName="morgau_fin3" r:id="rId15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897C7F9-8131-41D3-B3E7-CC40AE70A2D4}" dateTime="2023-12-04T15:19:19" maxSheetId="26" userName="morgau_fin3" r:id="rId1513" minRId="60523" maxRId="605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6A5CDD-04C7-4C29-8F81-E499DD7669BD}" dateTime="2023-12-04T15:26:36" maxSheetId="26" userName="morgau_fin3" r:id="rId1514" minRId="60558" maxRId="605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44BBA5-CD18-49BE-818C-13633A49F72A}" dateTime="2023-12-04T15:30:41" maxSheetId="26" userName="morgau_fin3" r:id="rId1515" minRId="60601" maxRId="606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1F9D61-1471-4327-95E5-99702ADE3457}" dateTime="2023-12-04T16:03:24" maxSheetId="26" userName="morgau_fin3" r:id="rId1516" minRId="60645" maxRId="606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D264DB-47F5-4EFD-BCD6-0C27954AD925}" dateTime="2023-12-04T16:07:52" maxSheetId="26" userName="morgau_fin3" r:id="rId1517" minRId="60694" maxRId="60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BFD4B4B-8CB2-47CA-85CA-F6EA87F5FBF4}" dateTime="2023-12-04T16:25:40" maxSheetId="26" userName="morgau_fin3" r:id="rId1518" minRId="60728" maxRId="60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C9EC1E-4F42-4F2F-9D3D-8FFEAFA825C0}" dateTime="2023-12-04T16:38:01" maxSheetId="26" userName="morgau_fin3" r:id="rId1519" minRId="60762" maxRId="607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077A9F-8D91-4B3E-9984-33C0F56EA741}" dateTime="2023-12-04T16:38:56" maxSheetId="26" userName="morgau_fin3" r:id="rId1520" minRId="60796" maxRId="607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F4503B3-BA8C-4B3E-91D8-0CD6E9B71438}" dateTime="2023-12-04T16:42:16" maxSheetId="26" userName="morgau_fin3" r:id="rId1521" minRId="60828" maxRId="608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60F52-C024-4BCC-89C4-33F66D61F62C}" dateTime="2023-12-04T17:00:36" maxSheetId="26" userName="morgau_fin3" r:id="rId15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5D94E-3695-4B54-A6EC-BF3FEC6E4EC0}" dateTime="2023-12-05T10:00:48" maxSheetId="26" userName="morgau_fin3" r:id="rId1523" minRId="60892" maxRId="60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D5460-4049-42B3-9AE4-7E3E66007578}" dateTime="2023-12-05T10:02:05" maxSheetId="26" userName="morgau_fin3" r:id="rId15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DD888E6-D66F-4D41-B7FF-DBB54E79DCE4}" dateTime="2023-12-05T10:02:58" maxSheetId="26" userName="morgau_fin3" r:id="rId1525" minRId="609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10CC025-C458-4D36-A147-7EBCAD8B25B9}" dateTime="2023-12-05T10:18:09" maxSheetId="26" userName="morgau_fin3" r:id="rId1526" minRId="60990" maxRId="609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47B1A9-081B-4BA8-A688-87A1C3E8D38E}" dateTime="2023-12-05T16:57:20" maxSheetId="26" userName="morgau_fin3" r:id="rId1527" minRId="61028" maxRId="610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6933C0-23FE-4E50-90DB-C5060F12A841}" dateTime="2023-12-05T17:00:20" maxSheetId="26" userName="morgau_fin3" r:id="rId1528" minRId="61094" maxRId="611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8B5D569-D4C7-4720-9DC4-C43CFFC95108}" dateTime="2023-12-06T08:56:14" maxSheetId="26" userName="morgau_fin3" r:id="rId1529" minRId="611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D612FF-CFD4-4C59-A237-118E59A48A4B}" dateTime="2023-12-06T13:56:06" maxSheetId="26" userName="morgau_fin3" r:id="rId1530" minRId="61163" maxRId="611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2B80D8-D2C5-4F97-AD90-FA66E8D2AECF}" dateTime="2023-12-06T17:06:39" maxSheetId="26" userName="morgau_fin3" r:id="rId1531" minRId="61227" maxRId="612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666FE1B-DF32-49B4-ACCC-01A08E7311C2}" dateTime="2023-12-13T10:05:12" maxSheetId="26" userName="morgau_fin3" r:id="rId1532" minRId="61263" maxRId="612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69E58E4-5B2C-4BE7-9D57-23D55F5080D8}" dateTime="2023-12-13T10:06:26" maxSheetId="26" userName="morgau_fin3" r:id="rId1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EC845-282C-4BF7-8BCB-8AF1F21FAAB5}" dateTime="2023-12-30T12:09:01" maxSheetId="26" userName="morgau_fin3" r:id="rId15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8323C7E-B939-4191-958C-ED66CED6457A}" dateTime="2023-12-30T12:53:11" maxSheetId="26" userName="morgau_fin3" r:id="rId1535" minRId="61356" maxRId="61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82F4E7A-AA33-4BB2-BF89-13CAD61A2DB6}" dateTime="2023-12-30T12:54:03" maxSheetId="26" userName="morgau_fin3" r:id="rId15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901B22-84EB-422E-BF79-B6B3C500A50D}" dateTime="2023-12-30T12:55:18" maxSheetId="26" userName="morgau_fin3" r:id="rId1537" minRId="614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FCC0F0-C950-4997-BAA1-1A530AF22E10}" dateTime="2023-12-30T14:22:43" maxSheetId="26" userName="morgau_fin3" r:id="rId1538" minRId="614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FF793E-E257-4D34-A78E-1CBC6D3CC291}" dateTime="2024-01-09T09:57:52" maxSheetId="26" userName="morgau_fin3" r:id="rId1539" minRId="61529" maxRId="61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7F817E-F8F7-40F0-BA87-20E240322841}" dateTime="2024-01-09T10:50:20" maxSheetId="26" userName="morgau_fin3" r:id="rId1540" minRId="61571" maxRId="615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D680C5-9698-4FB3-A535-F1BAAC4D3BFC}" dateTime="2024-01-09T11:08:45" maxSheetId="26" userName="morgau_fin3" r:id="rId1541" minRId="61625" maxRId="6163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0C6F2F-A5C0-4C3F-A7C1-4011844BD9D0}" dateTime="2024-01-09T11:13:23" maxSheetId="26" userName="morgau_fin3" r:id="rId1542" minRId="616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E4A0839-0AD6-4237-9776-A3470765A4EE}" dateTime="2024-01-09T11:56:43" maxSheetId="26" userName="morgau_fin3" r:id="rId1543" minRId="617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1670F19-BC13-4C09-A410-6E7BCEAF9F81}" dateTime="2024-01-09T12:03:53" maxSheetId="26" userName="morgau_fin3" r:id="rId1544" minRId="61731" maxRId="617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47DBA4-3A3C-40AA-AA91-C44BDE3FE4B2}" dateTime="2024-01-09T12:04:44" maxSheetId="26" userName="morgau_fin3" r:id="rId15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E6CF06-99B0-4EAB-915B-6402E431A5EA}" dateTime="2024-01-09T13:40:36" maxSheetId="26" userName="morgau_fin3" r:id="rId1546" minRId="61803" maxRId="61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2A9C6FA-F590-44A8-9A4E-BB4D5B86041A}" dateTime="2024-01-09T13:41:23" maxSheetId="26" userName="morgau_fin3" r:id="rId1547" minRId="61852" maxRId="618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8FCB32-F437-45CA-9255-5E82A2986A31}" dateTime="2024-01-09T15:54:36" maxSheetId="26" userName="morgau_fin3" r:id="rId1548" minRId="61884" maxRId="619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DF10ADB-10D5-4653-8FAF-A5F8E9A0D764}" dateTime="2024-01-09T15:56:09" maxSheetId="26" userName="morgau_fin3" r:id="rId15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846C75-4D06-4C23-8859-F7AC5F5F321F}" dateTime="2024-01-09T16:22:41" maxSheetId="26" userName="morgau_fin3" r:id="rId1550" minRId="61965" maxRId="619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E3F49C4-0A7B-4F92-B8A6-699F237F856D}" dateTime="2024-01-09T16:36:28" maxSheetId="26" userName="morgau_fin3" r:id="rId15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836AC5-05C5-47D4-BCD7-75823803E54F}" dateTime="2024-01-09T16:39:46" maxSheetId="26" userName="morgau_fin3" r:id="rId155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8FB9F9C-5838-42DB-853D-B3EBE2F082E5}" dateTime="2024-01-10T10:24:05" maxSheetId="26" userName="morgau_fin3" r:id="rId1553" minRId="62071" maxRId="621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656460-D212-492D-AE35-7517B8057FC2}" dateTime="2024-01-10T10:24:37" maxSheetId="26" userName="morgau_fin3" r:id="rId15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98C0BE-99CA-44CA-8BA8-74A683C61972}" dateTime="2024-01-10T11:18:05" maxSheetId="26" userName="morgau_fin3" r:id="rId15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57167B-7C3E-4D88-AEA5-FAED441DABC7}" dateTime="2024-01-10T11:22:56" maxSheetId="26" userName="morgau_fin3" r:id="rId1556" minRId="62210" maxRId="622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881D35-3E99-4244-8C25-7828F096B1F9}" dateTime="2024-01-10T11:25:44" maxSheetId="26" userName="morgau_fin3" r:id="rId15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8365AF0-9086-47EF-B91D-3DF8958E97BB}" dateTime="2024-01-10T17:05:42" maxSheetId="26" userName="morgau_fin3" r:id="rId15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10547C-5C93-43FC-B894-3A01F5E1AC51}" dateTime="2024-01-11T16:49:15" maxSheetId="26" userName="morgau_fin3" r:id="rId1559" minRId="62310" maxRId="623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7916CC-92CC-40D4-839B-BEAE3C86AA94}" dateTime="2024-01-11T17:00:37" maxSheetId="26" userName="morgau_fin3" r:id="rId1560" minRId="62353" maxRId="623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39F526-5469-4679-B46F-CD0FE3B2BE97}" dateTime="2024-01-11T17:01:04" maxSheetId="26" userName="morgau_fin3" r:id="rId15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0AC716-D281-4776-82BA-34F268340FC7}" dateTime="2024-01-12T09:31:25" maxSheetId="26" userName="morgau_fin3" r:id="rId1562" minRId="62434" maxRId="62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AAB87DD-D833-49EA-ABAE-8281C06C61B3}" dateTime="2024-01-12T09:42:28" maxSheetId="26" userName="morgau_fin3" r:id="rId1563" minRId="62470" maxRId="624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A8482E-CCFB-4AD4-A06D-A73DB8668314}" dateTime="2024-01-12T09:52:30" maxSheetId="26" userName="morgau_fin3" r:id="rId1564" minRId="62503" maxRId="625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73FEF8-8553-49A9-B308-B6876EF12349}" dateTime="2024-01-12T10:05:54" maxSheetId="26" userName="morgau_fin3" r:id="rId1565" minRId="62536" maxRId="62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E0EEBCD-59F8-4E36-BE4C-66DA4EE16B90}" dateTime="2024-01-12T10:22:30" maxSheetId="26" userName="morgau_fin3" r:id="rId1566" minRId="62571" maxRId="62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399FC5-19E3-4259-AC00-6159920EE727}" dateTime="2024-01-12T10:33:44" maxSheetId="26" userName="morgau_fin3" r:id="rId1567" minRId="62606" maxRId="626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CD0F79-547F-44EA-BDA9-8B30C5440187}" dateTime="2024-01-12T10:35:11" maxSheetId="26" userName="morgau_fin3" r:id="rId1568" minRId="626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D733E3-7939-4F1B-9EB6-C1B58ADE169C}" dateTime="2024-01-12T10:36:25" maxSheetId="26" userName="morgau_fin3" r:id="rId1569" minRId="6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39AD9B-D7F5-46C3-98BF-F06048B977DC}" dateTime="2024-01-17T10:12:34" maxSheetId="26" userName="morgau_fin3" r:id="rId1570" minRId="62705" maxRId="627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DCC899-CCC0-47FA-A972-8E4FB4BAC720}" dateTime="2024-01-17T10:27:32" maxSheetId="26" userName="morgau_fin3" r:id="rId15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9E33C-2045-43A9-AD8D-ADE36AB15498}" dateTime="2024-01-17T10:57:31" maxSheetId="26" userName="morgau_fin3" r:id="rId1572" minRId="62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2778" sId="3">
    <oc r="D81" t="inlineStr">
      <is>
        <t>исполнено на 01.12.2023 г.</t>
      </is>
    </oc>
    <nc r="D81" t="inlineStr">
      <is>
        <t>исполнено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507" sId="3" numFmtId="4">
    <oc r="C157">
      <v>11026.5</v>
    </oc>
    <nc r="C157">
      <v>11988.007</v>
    </nc>
  </rcc>
  <rcc rId="56508" sId="3" numFmtId="4">
    <oc r="D157">
      <v>3649.4</v>
    </oc>
    <nc r="D157">
      <v>4664.5629300000001</v>
    </nc>
  </rcc>
  <rcc rId="56509" sId="3" numFmtId="4">
    <oc r="D158">
      <v>611.80660999999998</v>
    </oc>
    <nc r="D158">
      <v>927.08660999999995</v>
    </nc>
  </rcc>
  <rcc rId="5651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    </is>
    </nc>
  </rcc>
  <rcc rId="56511" sId="3" numFmtId="4">
    <oc r="D160">
      <v>1855.51991</v>
    </oc>
    <nc r="D160">
      <v>1863.5873899999999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61700" sId="3" numFmtId="4">
    <oc r="F41">
      <v>12819.15148</v>
    </oc>
    <nc r="F41">
      <v>9007.8990900000008</v>
    </nc>
  </rcc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62503" sId="3" numFmtId="4">
    <oc r="D160">
      <v>9203.2278200000001</v>
    </oc>
    <nc r="D160">
      <v>12601.62529</v>
    </nc>
  </rcc>
  <rcc rId="62504" sId="3" numFmtId="4">
    <oc r="D161">
      <v>1302.9750200000001</v>
    </oc>
    <nc r="D161">
      <v>2376.328</v>
    </nc>
  </rcc>
  <rcc rId="62505" sId="3" numFmtId="4">
    <oc r="D163">
      <v>2928.4944700000001</v>
    </oc>
    <nc r="D163">
      <v>3194.7211499999999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58858" sId="3" numFmtId="4">
    <oc r="D142">
      <v>3670.8085900000001</v>
    </oc>
    <nc r="D142">
      <v>4428.9659799999999</v>
    </nc>
  </rcc>
  <rcc rId="58859" sId="3" numFmtId="4">
    <oc r="D143">
      <v>0</v>
    </oc>
    <nc r="D143">
      <v>9127.2214299999996</v>
    </nc>
  </rcc>
  <rcc rId="58860" sId="3" numFmtId="4">
    <oc r="D144">
      <v>4366.4913299999998</v>
    </oc>
    <nc r="D144">
      <v>4926.0662899999998</v>
    </nc>
  </rcc>
  <rcc rId="58861" sId="3">
    <nc r="A146" t="inlineStr">
      <is>
        <t>A51</t>
      </is>
    </nc>
  </rcc>
  <rcc rId="58862" sId="3" numFmtId="4">
    <oc r="D159">
      <v>7106.6410400000004</v>
    </oc>
    <nc r="D159">
      <v>8692.9183200000007</v>
    </nc>
  </rcc>
  <rcc rId="58863" sId="3" numFmtId="4">
    <oc r="D162">
      <v>2129.8141599999999</v>
    </oc>
    <nc r="D162">
      <v>2396.0409300000001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59652" sId="3" numFmtId="4">
    <oc r="D120">
      <v>495.9</v>
    </oc>
    <nc r="D120">
      <v>496.7</v>
    </nc>
  </rcc>
  <rcc rId="59653" sId="3" numFmtId="4">
    <oc r="D121">
      <v>210.4</v>
    </oc>
    <nc r="D121">
      <v>409.2</v>
    </nc>
  </rcc>
  <rcc rId="59654" sId="3" numFmtId="4">
    <oc r="D123">
      <v>261.95400000000001</v>
    </oc>
    <nc r="D123">
      <v>274.19600000000003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56163" sId="3" numFmtId="4">
    <oc r="F69">
      <v>898.2</v>
    </oc>
    <nc r="F69">
      <v>31066.644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60892" sId="3" numFmtId="4">
    <oc r="D175">
      <v>0</v>
    </oc>
    <nc r="D175">
      <v>205.35</v>
    </nc>
  </rcc>
  <rcc rId="60893" sId="3" numFmtId="4">
    <oc r="C176">
      <v>7096.7380000000003</v>
    </oc>
    <nc r="C176">
      <v>7732.3899600000004</v>
    </nc>
  </rcc>
  <rcc rId="60894" sId="3" numFmtId="4">
    <oc r="D176">
      <v>3785.88294</v>
    </oc>
    <nc r="D176">
      <v>4010.3269399999999</v>
    </nc>
  </rcc>
  <rcc rId="60895" sId="3" numFmtId="4">
    <oc r="C178">
      <v>1373.9469999999999</v>
    </oc>
    <nc r="C178">
      <v>1552.93381</v>
    </nc>
  </rcc>
  <rcc rId="60896" sId="3" numFmtId="4">
    <oc r="D178">
      <v>1356</v>
    </oc>
    <nc r="D178">
      <v>1413.5338099999999</v>
    </nc>
  </rcc>
  <rcc rId="60897" sId="3" numFmtId="4">
    <oc r="C181">
      <v>1420.8</v>
    </oc>
    <nc r="C181">
      <v>1789.3</v>
    </nc>
  </rcc>
  <rcc rId="60898" sId="3" numFmtId="4">
    <oc r="D181">
      <v>1196.3947700000001</v>
    </oc>
    <nc r="D181">
      <v>1460.5779700000001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61731" sId="3" numFmtId="4">
    <oc r="F83">
      <v>41.714619999999996</v>
    </oc>
    <nc r="F83">
      <v>43.803620000000002</v>
    </nc>
  </rcc>
  <rcc rId="61732" sId="3" numFmtId="4">
    <oc r="F84">
      <v>46960.468459999996</v>
    </oc>
    <nc r="F84">
      <v>56728.639280000003</v>
    </nc>
  </rcc>
  <rcc rId="61733" sId="3" numFmtId="4">
    <oc r="F86">
      <v>4743.7021699999996</v>
    </oc>
    <nc r="F86">
      <v>6138.4750199999999</v>
    </nc>
  </rcc>
  <rcc rId="61734" sId="3" numFmtId="4">
    <oc r="F89">
      <v>14106.781859999999</v>
    </oc>
    <nc r="F89">
      <v>15863.926439999999</v>
    </nc>
  </rcc>
  <rcc rId="61735" sId="3" numFmtId="4">
    <oc r="F92">
      <v>1829.9714899999999</v>
    </oc>
    <nc r="F92">
      <v>2546.1</v>
    </nc>
  </rcc>
  <rcc rId="61736" sId="3" numFmtId="4">
    <oc r="F94">
      <v>1095.3968299999999</v>
    </oc>
    <nc r="F94">
      <v>1264.8</v>
    </nc>
  </rcc>
  <rcc rId="61737" sId="3" numFmtId="4">
    <oc r="F95">
      <v>2955.3526900000002</v>
    </oc>
    <nc r="F95">
      <v>3652.7981100000002</v>
    </nc>
  </rcc>
  <rcc rId="61738" sId="3" numFmtId="4">
    <oc r="F96">
      <v>434.53395</v>
    </oc>
    <nc r="F96">
      <v>642.25757999999996</v>
    </nc>
  </rcc>
  <rcc rId="61739" sId="3" numFmtId="4">
    <oc r="F97">
      <v>630.20500000000004</v>
    </oc>
    <nc r="F97">
      <v>894.66</v>
    </nc>
  </rcc>
  <rcc rId="61740" sId="3" numFmtId="4">
    <oc r="F101">
      <v>1482.1699799999999</v>
    </oc>
    <nc r="F101">
      <v>2762.7281800000001</v>
    </nc>
  </rcc>
  <rcc rId="61741" sId="3" numFmtId="4">
    <oc r="F108">
      <v>104540.29783</v>
    </oc>
    <nc r="F108">
      <v>122685.45398999999</v>
    </nc>
  </rcc>
  <rcc rId="61742" sId="3" numFmtId="4">
    <oc r="F118">
      <v>3402.7362400000002</v>
    </oc>
    <nc r="F118">
      <v>4054.5427399999999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62536" sId="3" numFmtId="4">
    <oc r="D165">
      <v>6650.558</v>
    </oc>
    <nc r="D165">
      <v>7877.3925600000002</v>
    </nc>
  </rcc>
  <rcc rId="62537" sId="3" numFmtId="4">
    <oc r="C167">
      <v>2860.2159999999999</v>
    </oc>
    <nc r="C167">
      <v>3109.3560000000002</v>
    </nc>
  </rcc>
  <rcc rId="62538" sId="3" numFmtId="4">
    <oc r="D167">
      <v>2860.2159999999999</v>
    </oc>
    <nc r="D167">
      <v>3109.3560000000002</v>
    </nc>
  </rcc>
  <rcc rId="62539" sId="3" numFmtId="4">
    <oc r="D168">
      <v>7504.3509999999997</v>
    </oc>
    <nc r="D168">
      <v>8589.9079999999994</v>
    </nc>
  </rcc>
  <rcc rId="62540" sId="3" numFmtId="4">
    <oc r="D172">
      <v>2606.154</v>
    </oc>
    <nc r="D172">
      <v>2590.078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6634" sId="3">
    <oc r="B191" t="inlineStr">
      <is>
        <t>Обеспечение деятельности муниципальных физкультурно-оздоровительных центров</t>
      </is>
    </oc>
    <nc r="B191" t="inlineStr">
      <is>
        <t>Организация и проведение официальных физических мероприятий</t>
      </is>
    </nc>
  </rcc>
  <rcc rId="56635" sId="3" numFmtId="4">
    <oc r="C191">
      <v>522.76800000000003</v>
    </oc>
    <nc r="C191">
      <v>919</v>
    </nc>
  </rcc>
  <rcc rId="56636" sId="3" numFmtId="4">
    <oc r="D191">
      <v>0</v>
    </oc>
    <nc r="D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60181" sId="3" numFmtId="4">
    <oc r="F51">
      <v>875.35</v>
    </oc>
    <nc r="F51">
      <v>1024.4771699999999</v>
    </nc>
  </rcc>
  <rcc rId="60182" sId="3" numFmtId="4">
    <oc r="F54">
      <v>2286.2368000000001</v>
    </oc>
    <nc r="F54">
      <v>2298.9167000000002</v>
    </nc>
  </rcc>
  <rcc rId="60183" sId="3" numFmtId="4">
    <oc r="F55">
      <v>2725.5262400000001</v>
    </oc>
    <nc r="F55">
      <v>7642.2470800000001</v>
    </nc>
  </rcc>
  <rcc rId="60184" sId="3" numFmtId="4">
    <oc r="F56">
      <v>761.70399999999995</v>
    </oc>
    <nc r="F56">
      <v>768.30686000000003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62571" sId="3" numFmtId="4">
    <oc r="C175">
      <v>6780</v>
    </oc>
    <nc r="C175">
      <v>6400.26</v>
    </nc>
  </rcc>
  <rcc rId="62572" sId="3" numFmtId="4">
    <oc r="D175">
      <v>205.35</v>
    </oc>
    <nc r="D175">
      <v>6131.1</v>
    </nc>
  </rcc>
  <rcc rId="62573" sId="3" numFmtId="4">
    <oc r="C176">
      <v>7732.3899600000004</v>
    </oc>
    <nc r="C176">
      <v>6259.5649599999997</v>
    </nc>
  </rcc>
  <rcc rId="62574" sId="3" numFmtId="4">
    <oc r="D176">
      <v>4010.3269399999999</v>
    </oc>
    <nc r="D176">
      <v>6259.5649599999997</v>
    </nc>
  </rcc>
  <rcc rId="62575" sId="3" numFmtId="4">
    <oc r="D178">
      <v>1413.5338099999999</v>
    </oc>
    <nc r="D178">
      <v>1552.93381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62210" sId="3" numFmtId="4">
    <oc r="C7">
      <v>163637.51999999999</v>
    </oc>
    <nc r="C7">
      <v>164237.51999999999</v>
    </nc>
  </rcc>
  <rcc rId="62211" sId="3" numFmtId="4">
    <oc r="C14">
      <v>21228</v>
    </oc>
    <nc r="C14">
      <v>21128</v>
    </nc>
  </rcc>
  <rcc rId="62212" sId="3" numFmtId="4">
    <oc r="C16">
      <v>2500</v>
    </oc>
    <nc r="C16">
      <v>2400</v>
    </nc>
  </rcc>
  <rcc rId="62213" sId="3" numFmtId="4">
    <oc r="C17">
      <v>600</v>
    </oc>
    <nc r="C17">
      <v>550</v>
    </nc>
  </rcc>
  <rcc rId="62214" sId="3" numFmtId="4">
    <oc r="C24">
      <v>3800</v>
    </oc>
    <nc r="C24">
      <v>3500</v>
    </nc>
  </rcc>
  <rcc rId="62215" sId="3" numFmtId="4">
    <oc r="C29">
      <v>2500</v>
    </oc>
    <nc r="C29">
      <v>2400</v>
    </nc>
  </rcc>
  <rcc rId="62216" sId="3" numFmtId="4">
    <oc r="C30">
      <v>0</v>
    </oc>
    <nc r="C30">
      <v>50</v>
    </nc>
  </rcc>
  <rcc rId="62217" sId="3" numFmtId="4">
    <oc r="C60">
      <v>977.9</v>
    </oc>
    <nc r="C60">
      <v>1027.9000000000001</v>
    </nc>
  </rcc>
  <rcc rId="62218" sId="3" numFmtId="4">
    <oc r="C61">
      <v>1493.1</v>
    </oc>
    <nc r="C61">
      <v>1463.1</v>
    </nc>
  </rcc>
  <rcc rId="62219" sId="3" numFmtId="4">
    <oc r="C64">
      <v>416</v>
    </oc>
    <nc r="C64">
      <v>396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61803" sId="3" numFmtId="4">
    <oc r="F127">
      <v>7911.6523500000003</v>
    </oc>
    <nc r="F127">
      <v>30153.747520000001</v>
    </nc>
  </rcc>
  <rcc rId="61804" sId="3" numFmtId="4">
    <oc r="F132">
      <v>55398.677000000003</v>
    </oc>
    <nc r="F132">
      <v>71737.119659999997</v>
    </nc>
  </rcc>
  <rcc rId="61805" sId="3" numFmtId="4">
    <oc r="F140">
      <v>41916.00013</v>
    </oc>
    <nc r="F140">
      <v>46751.318910000002</v>
    </nc>
  </rcc>
  <rcc rId="61806" sId="3" numFmtId="4">
    <oc r="F154">
      <v>107935.51151</v>
    </oc>
    <nc r="F154">
      <v>127032.35460999999</v>
    </nc>
  </rcc>
  <rcc rId="61807" sId="3" numFmtId="4">
    <oc r="F159">
      <v>367411.60920000001</v>
    </oc>
    <nc r="F159">
      <v>404039.41326</v>
    </nc>
  </rcc>
  <rcc rId="61808" sId="3" numFmtId="4">
    <oc r="F164">
      <v>21562.090690000001</v>
    </oc>
    <nc r="F164">
      <v>24727.12816</v>
    </nc>
  </rcc>
  <rcc rId="61809" sId="3" numFmtId="4">
    <oc r="F169">
      <v>0</v>
    </oc>
    <nc r="F169">
      <v>47.97</v>
    </nc>
  </rcc>
  <rcc rId="61810" sId="3" numFmtId="4">
    <oc r="F170">
      <v>3065.3391000000001</v>
    </oc>
    <nc r="F170">
      <v>3181.1251000000002</v>
    </nc>
  </rcc>
  <rcc rId="61811" sId="3" numFmtId="4">
    <oc r="F171">
      <v>2584.6409199999998</v>
    </oc>
    <nc r="F171">
      <v>3385.2950000000001</v>
    </nc>
  </rcc>
  <rcc rId="61812" sId="3" numFmtId="4">
    <oc r="F174">
      <v>53710.680240000002</v>
    </oc>
    <nc r="F174">
      <v>67141.159180000002</v>
    </nc>
  </rcc>
  <rcc rId="61813" sId="3" numFmtId="4">
    <oc r="F181">
      <v>1255.0136199999999</v>
    </oc>
    <nc r="F181">
      <v>1396.82663</v>
    </nc>
  </rcc>
  <rcc rId="61814" sId="3" numFmtId="4">
    <oc r="F183">
      <v>11.88325</v>
    </oc>
    <nc r="F183">
      <v>12.379049999999999</v>
    </nc>
  </rcc>
  <rcc rId="61815" sId="3" numFmtId="4">
    <oc r="F184">
      <v>8022.9840999999997</v>
    </oc>
    <nc r="F184">
      <v>9345.3745500000005</v>
    </nc>
  </rcc>
  <rcc rId="61816" sId="3" numFmtId="4">
    <oc r="F188">
      <v>39580.344259999998</v>
    </oc>
    <nc r="F188">
      <v>39407.178999999996</v>
    </nc>
  </rcc>
  <rcc rId="61817" sId="3" numFmtId="4">
    <oc r="F192">
      <v>379.08136000000002</v>
    </oc>
    <nc r="F192">
      <v>382.26049</v>
    </nc>
  </rcc>
  <rcc rId="61818" sId="3" numFmtId="4">
    <oc r="F194">
      <v>607.303</v>
    </oc>
    <nc r="F194">
      <v>771.36599999999999</v>
    </nc>
  </rcc>
  <rcc rId="61819" sId="3" numFmtId="4">
    <oc r="F196">
      <v>6405.4686400000001</v>
    </oc>
    <nc r="F196">
      <v>7694.8789999999999</v>
    </nc>
  </rcc>
  <rfmt sheetId="3" sqref="F205">
    <dxf>
      <numFmt numFmtId="4" formatCode="#,##0.00"/>
    </dxf>
  </rfmt>
  <rfmt sheetId="3" sqref="F205">
    <dxf>
      <numFmt numFmtId="187" formatCode="#,##0.000"/>
    </dxf>
  </rfmt>
  <rfmt sheetId="3" sqref="F205">
    <dxf>
      <numFmt numFmtId="186" formatCode="#,##0.0000"/>
    </dxf>
  </rfmt>
  <rfmt sheetId="3" sqref="F205">
    <dxf>
      <numFmt numFmtId="172" formatCode="#,##0.00000"/>
    </dxf>
  </rfmt>
  <rcc rId="61820" sId="3" numFmtId="4">
    <oc r="F202">
      <v>0</v>
    </oc>
    <nc r="F202">
      <v>69.8</v>
    </nc>
  </rcc>
  <rcc rId="61821" sId="3" numFmtId="4">
    <nc r="F201">
      <v>69.8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62606" sId="3" numFmtId="4">
    <oc r="C186">
      <v>110</v>
    </oc>
    <nc r="C186">
      <v>147.7199</v>
    </nc>
  </rcc>
  <rcc rId="62607" sId="3" numFmtId="4">
    <oc r="D186">
      <v>105.45023</v>
    </oc>
    <nc r="D186">
      <v>147.7199</v>
    </nc>
  </rcc>
  <rcc rId="62608" sId="3" numFmtId="4">
    <oc r="C187">
      <v>246.04596000000001</v>
    </oc>
    <nc r="C187">
      <v>372.41662000000002</v>
    </nc>
  </rcc>
  <rcc rId="62609" sId="3" numFmtId="4">
    <oc r="D187">
      <v>222.01906</v>
    </oc>
    <nc r="D187">
      <v>371.63387</v>
    </nc>
  </rcc>
  <rcc rId="62610" sId="3" numFmtId="4">
    <oc r="D189">
      <v>15507</v>
    </oc>
    <nc r="D189">
      <v>15579</v>
    </nc>
  </rcc>
  <rcc rId="62611" sId="3" numFmtId="4">
    <oc r="D190">
      <v>7843.5060000000003</v>
    </oc>
    <nc r="D190">
      <v>27640.146100000002</v>
    </nc>
  </rcc>
  <rcc rId="62612" sId="3" numFmtId="4">
    <oc r="D191">
      <v>9505.3832000000002</v>
    </oc>
    <nc r="D191">
      <v>13653.6612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58154" sId="3">
    <oc r="G142">
      <f>SUM(D142/F142*100)</f>
    </oc>
    <nc r="G142"/>
  </rcc>
  <rcc rId="58155" sId="3">
    <oc r="G143">
      <f>SUM(D143/F143*100)</f>
    </oc>
    <nc r="G143"/>
  </rcc>
  <rcc rId="58156" sId="3">
    <oc r="G144">
      <f>SUM(D144/F144*100)</f>
    </oc>
    <nc r="G144"/>
  </rcc>
  <rcc rId="58157" sId="3">
    <oc r="G145">
      <f>SUM(D145/F145*100)</f>
    </oc>
    <nc r="G145"/>
  </rcc>
  <rcc rId="58158" sId="3">
    <oc r="G149">
      <f>SUM(D149/F149*100)</f>
    </oc>
    <nc r="G149"/>
  </rcc>
  <rcc rId="58159" sId="3">
    <oc r="G133">
      <f>SUM(D133/F133*100)</f>
    </oc>
    <nc r="G133"/>
  </rcc>
  <rcc rId="58160" sId="3">
    <oc r="G135">
      <f>SUM(D135/F135*100)</f>
    </oc>
    <nc r="G135"/>
  </rcc>
  <rcc rId="58161" sId="3">
    <oc r="G136">
      <f>SUM(D136/F136*100)</f>
    </oc>
    <nc r="G136"/>
  </rcc>
  <rcc rId="58162" sId="3">
    <oc r="G139">
      <f>SUM(D139/F139*100)</f>
    </oc>
    <nc r="G139"/>
  </rcc>
  <rcc rId="58163" sId="3">
    <oc r="G128">
      <f>SUM(D128/F128*100)</f>
    </oc>
    <nc r="G128"/>
  </rcc>
  <rcc rId="58164" sId="3">
    <oc r="G129">
      <f>SUM(D129/F129*100)</f>
    </oc>
    <nc r="G129"/>
  </rcc>
  <rcc rId="58165" sId="3">
    <oc r="G109">
      <f>SUM(D109/F109*100)</f>
    </oc>
    <nc r="G109"/>
  </rcc>
  <rcc rId="58166" sId="3">
    <oc r="G110">
      <f>SUM(D110/F110*100)</f>
    </oc>
    <nc r="G110"/>
  </rcc>
  <rcc rId="58167" sId="3">
    <oc r="G87">
      <f>SUM(D87/F87*100)</f>
    </oc>
    <nc r="G87"/>
  </rcc>
  <rcc rId="58168" sId="3">
    <oc r="E197">
      <f>SUM(D197/C197*100)</f>
    </oc>
    <nc r="E197"/>
  </rcc>
  <rcc rId="58169" sId="3">
    <oc r="E198">
      <f>SUM(D198/C198*100)</f>
    </oc>
    <nc r="E198"/>
  </rcc>
  <rcc rId="58170" sId="3">
    <oc r="E199">
      <f>SUM(D199/C199*100)</f>
    </oc>
    <nc r="E199"/>
  </rcc>
  <rcc rId="58171" sId="3">
    <oc r="E200">
      <f>SUM(D200/C200*100)</f>
    </oc>
    <nc r="E200"/>
  </rcc>
  <rcc rId="58172" sId="3">
    <oc r="E201">
      <f>SUM(D201/C201*100)</f>
    </oc>
    <nc r="E201"/>
  </rcc>
  <rcc rId="58173" sId="3">
    <oc r="E202">
      <f>SUM(D202/C202*100)</f>
    </oc>
    <nc r="E202"/>
  </rcc>
  <rcc rId="58174" sId="3">
    <oc r="G197">
      <f>SUM(D197/F197*100)</f>
    </oc>
    <nc r="G197"/>
  </rcc>
  <rcc rId="58175" sId="3">
    <oc r="G198">
      <f>SUM(D198/F198*100)</f>
    </oc>
    <nc r="G198"/>
  </rcc>
  <rcc rId="58176" sId="3">
    <oc r="G199">
      <f>SUM(D199/F199*100)</f>
    </oc>
    <nc r="G199"/>
  </rcc>
  <rcc rId="58177" sId="3">
    <oc r="G200">
      <f>SUM(D200/F200*100)</f>
    </oc>
    <nc r="G200"/>
  </rcc>
  <rcc rId="58178" sId="3">
    <oc r="G201">
      <f>SUM(D201/F201*100)</f>
    </oc>
    <nc r="G201"/>
  </rcc>
  <rcc rId="58179" sId="3">
    <oc r="G202">
      <f>SUM(D202/F202*100)</f>
    </oc>
    <nc r="G202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59372" sId="3" numFmtId="4">
    <oc r="F21">
      <v>163.14641</v>
    </oc>
    <nc r="F21">
      <v>186.05123</v>
    </nc>
  </rcc>
  <rcc rId="59373" sId="3" numFmtId="4">
    <oc r="F22">
      <v>441.16858999999999</v>
    </oc>
    <nc r="F22">
      <v>1152.5570499999999</v>
    </nc>
  </rcc>
  <rcc rId="59374" sId="3" numFmtId="4">
    <oc r="F24">
      <v>2888.1900099999998</v>
    </oc>
    <nc r="F24">
      <v>3645.90825</v>
    </nc>
  </rcc>
  <rcc rId="59375" sId="3" numFmtId="4">
    <oc r="F25">
      <v>1659.4485500000001</v>
    </oc>
    <nc r="F25">
      <v>5832.3012600000002</v>
    </nc>
  </rcc>
  <rcc rId="59376" sId="3" numFmtId="4">
    <oc r="F27">
      <v>6252.6950200000001</v>
    </oc>
    <nc r="F27">
      <v>6269.0050199999996</v>
    </nc>
  </rcc>
  <rcc rId="59377" sId="3" numFmtId="4">
    <oc r="F29">
      <v>1795.2254700000001</v>
    </oc>
    <nc r="F29">
      <v>2078.7988799999998</v>
    </nc>
  </rcc>
  <rcc rId="59378" sId="3" numFmtId="4">
    <oc r="F30">
      <v>46.69</v>
    </oc>
    <nc r="F30">
      <v>55.19</v>
    </nc>
  </rcc>
  <rcc rId="59379" sId="3" numFmtId="4">
    <oc r="F41">
      <v>6815.9333800000004</v>
    </oc>
    <nc r="F41">
      <v>11436.451209999999</v>
    </nc>
  </rcc>
  <rcc rId="59380" sId="3" numFmtId="4">
    <oc r="F42">
      <v>1834.1455900000001</v>
    </oc>
    <nc r="F42">
      <v>2205.5276100000001</v>
    </nc>
  </rcc>
  <rcc rId="59381" sId="3" numFmtId="4">
    <oc r="F43">
      <v>432.49106</v>
    </oc>
    <nc r="F43">
      <v>483.85806000000002</v>
    </nc>
  </rcc>
  <rcc rId="59382" sId="3" numFmtId="4">
    <oc r="F47">
      <v>394.00283999999999</v>
    </oc>
    <nc r="F47">
      <v>446.87675999999999</v>
    </nc>
  </rcc>
  <rcc rId="59383" sId="3" numFmtId="4">
    <oc r="F49">
      <v>876.92142999999999</v>
    </oc>
    <nc r="F49">
      <v>1020.6917099999999</v>
    </nc>
  </rcc>
  <rcc rId="59384" sId="3" numFmtId="4">
    <oc r="F51">
      <v>801.89675</v>
    </oc>
    <nc r="F51">
      <v>875.35</v>
    </nc>
  </rcc>
  <rcc rId="59385" sId="3" numFmtId="4">
    <oc r="F55">
      <v>2556.0756799999999</v>
    </oc>
    <nc r="F55">
      <v>2725.5262400000001</v>
    </nc>
  </rcc>
  <rcc rId="59386" sId="3" numFmtId="4">
    <oc r="F56">
      <v>1198.6044400000001</v>
    </oc>
    <nc r="F56">
      <v>761.70399999999995</v>
    </nc>
  </rcc>
  <rcc rId="59387" sId="3" numFmtId="4">
    <oc r="F60">
      <v>1048.01405</v>
    </oc>
    <nc r="F60">
      <v>1092.69118</v>
    </nc>
  </rcc>
  <rcc rId="59388" sId="3" numFmtId="4">
    <oc r="F61">
      <v>490.71735999999999</v>
    </oc>
    <nc r="F61">
      <v>518.32316000000003</v>
    </nc>
  </rcc>
  <rcc rId="59389" sId="3" numFmtId="4">
    <oc r="F63">
      <v>92.156400000000005</v>
    </oc>
    <nc r="F63">
      <v>92.997969999999995</v>
    </nc>
  </rcc>
  <rcc rId="59390" sId="3" numFmtId="4">
    <oc r="F64">
      <v>20</v>
    </oc>
    <nc r="F64">
      <v>60</v>
    </nc>
  </rcc>
  <rfmt sheetId="3" sqref="F59">
    <dxf>
      <numFmt numFmtId="4" formatCode="#,##0.00"/>
    </dxf>
  </rfmt>
  <rfmt sheetId="3" sqref="F59">
    <dxf>
      <numFmt numFmtId="187" formatCode="#,##0.000"/>
    </dxf>
  </rfmt>
  <rfmt sheetId="3" sqref="F59">
    <dxf>
      <numFmt numFmtId="186" formatCode="#,##0.0000"/>
    </dxf>
  </rfmt>
  <rfmt sheetId="3" sqref="F59">
    <dxf>
      <numFmt numFmtId="172" formatCode="#,##0.00000"/>
    </dxf>
  </rfmt>
  <rfmt sheetId="3" sqref="F59">
    <dxf>
      <numFmt numFmtId="186" formatCode="#,##0.0000"/>
    </dxf>
  </rfmt>
  <rfmt sheetId="3" sqref="F59">
    <dxf>
      <numFmt numFmtId="187" formatCode="#,##0.000"/>
    </dxf>
  </rfmt>
  <rfmt sheetId="3" sqref="F59">
    <dxf>
      <numFmt numFmtId="4" formatCode="#,##0.00"/>
    </dxf>
  </rfmt>
  <rfmt sheetId="3" sqref="F59">
    <dxf>
      <numFmt numFmtId="167" formatCode="#,##0.0"/>
    </dxf>
  </rfmt>
  <rcc rId="59391" sId="3" numFmtId="4">
    <oc r="F67">
      <v>0</v>
    </oc>
    <nc r="F67">
      <v>25.901499999999999</v>
    </nc>
  </rcc>
  <rcc rId="59392" sId="3" numFmtId="4">
    <oc r="F70">
      <v>1347.3</v>
    </oc>
    <nc r="F70">
      <v>1497</v>
    </nc>
  </rcc>
  <rcc rId="59393" sId="3" numFmtId="4">
    <oc r="F72">
      <v>188476.84869000001</v>
    </oc>
    <nc r="F72">
      <v>201612.52632</v>
    </nc>
  </rcc>
  <rcc rId="59394" sId="3" numFmtId="4">
    <oc r="F73">
      <v>359463.22579</v>
    </oc>
    <nc r="F73">
      <v>397967.20231999998</v>
    </nc>
  </rcc>
  <rcc rId="59395" sId="3" numFmtId="4">
    <oc r="F74">
      <v>17219.59</v>
    </oc>
    <nc r="F74">
      <v>18736.419999999998</v>
    </nc>
  </rcc>
  <rcc rId="59396" sId="3" numFmtId="4">
    <oc r="F77">
      <v>-10214.6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61852" sId="3">
    <oc r="F81" t="inlineStr">
      <is>
        <t>исполнено на 01.12.2022г.</t>
      </is>
    </oc>
    <nc r="F81" t="inlineStr">
      <is>
        <t>исполнено на 01.01.2023г.</t>
      </is>
    </nc>
  </rcc>
  <rcc rId="61853" sId="3">
    <oc r="D4" t="inlineStr">
      <is>
        <t>исполнено на 29.12.2023 г.</t>
      </is>
    </oc>
    <nc r="D4" t="inlineStr">
      <is>
        <t>исполнено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62643" sId="3" numFmtId="4">
    <oc r="D195">
      <v>911.56129999999996</v>
    </oc>
    <nc r="D195">
      <v>1091.4459999999999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62674" sId="3" numFmtId="4">
    <oc r="D198">
      <v>1818.182</v>
    </oc>
    <nc r="D198">
      <v>2629.7982000000002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c rId="62705" sId="3">
    <nc r="E155">
      <f>SUM(D155/C155*100)</f>
    </nc>
  </rcc>
  <rcc rId="62706" sId="3">
    <nc r="E156">
      <f>SUM(D156/C156*100)</f>
    </nc>
  </rcc>
  <rcc rId="62707" sId="3">
    <nc r="E157">
      <f>SUM(D157/C157*100)</f>
    </nc>
  </rcc>
  <rcc rId="62708" sId="3">
    <nc r="E158">
      <f>SUM(D158/C158*100)</f>
    </nc>
  </rcc>
  <rm rId="62709" sheetId="3" source="E160" destination="E163" sourceSheetId="3">
    <rfmt sheetId="3" s="1" sqref="E16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710" sId="3" odxf="1" s="1" dxf="1">
    <nc r="E160">
      <f>SUM(D160/C160*100)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i/>
        <sz val="20"/>
        <color auto="1"/>
        <name val="Times New Roman"/>
        <scheme val="none"/>
      </font>
      <numFmt numFmtId="167" formatCode="#,##0.0"/>
      <alignment horizontal="right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62711" sId="3">
    <nc r="E161">
      <f>SUM(D161/C161*100)</f>
    </nc>
  </rcc>
  <rcc rId="62712" sId="3">
    <nc r="E162">
      <f>SUM(D162/C162*100)</f>
    </nc>
  </rcc>
  <rcc rId="62713" sId="3">
    <nc r="E163">
      <f>SUM(D163/C163*100)</f>
    </nc>
  </rcc>
  <rcc rId="62714" sId="3">
    <nc r="E165">
      <f>SUM(D165/C165*100)</f>
    </nc>
  </rcc>
  <rcc rId="62715" sId="3">
    <nc r="E166">
      <f>SUM(D166/C166*100)</f>
    </nc>
  </rcc>
  <rcc rId="62716" sId="3">
    <nc r="E167">
      <f>SUM(D167/C167*100)</f>
    </nc>
  </rcc>
  <rcc rId="62717" sId="3">
    <nc r="E168">
      <f>SUM(D168/C168*100)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0.xml><?xml version="1.0" encoding="utf-8"?>
<revisions xmlns="http://schemas.openxmlformats.org/spreadsheetml/2006/main" xmlns:r="http://schemas.openxmlformats.org/officeDocument/2006/relationships">
  <rcc rId="60279" sId="3" numFmtId="4">
    <oc r="F67">
      <v>25.901499999999999</v>
    </oc>
    <nc r="F67">
      <v>6831.1028299999998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7363" sId="3" numFmtId="4">
    <oc r="D159">
      <v>4664.5629300000001</v>
    </oc>
    <nc r="D159">
      <v>7106.6410400000004</v>
    </nc>
  </rcc>
  <rcc rId="57364" sId="3" numFmtId="4">
    <oc r="D161">
      <v>11.4</v>
    </oc>
    <nc r="D161">
      <v>118.25</v>
    </nc>
  </rcc>
  <rcc rId="57365" sId="3" numFmtId="4">
    <oc r="D162">
      <v>1863.5873899999999</v>
    </oc>
    <nc r="D162">
      <v>2129.8141599999999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61884" sId="3" numFmtId="4">
    <oc r="D7">
      <v>160564.37611000001</v>
    </oc>
    <nc r="D7">
      <v>166601.86648999999</v>
    </nc>
  </rcc>
  <rcc rId="61885" sId="3" numFmtId="4">
    <oc r="D9">
      <v>9790.1280800000004</v>
    </oc>
    <nc r="D9">
      <v>10138.539510000001</v>
    </nc>
  </rcc>
  <rcc rId="61886" sId="3" numFmtId="4">
    <oc r="D10">
      <v>52.823999999999998</v>
    </oc>
    <nc r="D10">
      <v>52.948050000000002</v>
    </nc>
  </rcc>
  <rcc rId="61887" sId="3" numFmtId="4">
    <oc r="D11">
      <v>10096.21204</v>
    </oc>
    <nc r="D11">
      <v>10478.832969999999</v>
    </nc>
  </rcc>
  <rcc rId="61888" sId="3" numFmtId="4">
    <oc r="D12">
      <v>-1105.9453100000001</v>
    </oc>
    <nc r="D12">
      <v>-1103.8543099999999</v>
    </nc>
  </rcc>
  <rcc rId="61889" sId="3" numFmtId="4">
    <oc r="D14">
      <v>21200.960719999999</v>
    </oc>
    <nc r="D14">
      <v>21204.319329999998</v>
    </nc>
  </rcc>
  <rcc rId="61890" sId="3" numFmtId="4">
    <oc r="D15">
      <v>-46.940109999999997</v>
    </oc>
    <nc r="D15">
      <v>-46.617519999999999</v>
    </nc>
  </rcc>
  <rcc rId="61891" sId="3" numFmtId="4">
    <oc r="D17">
      <v>597.07844</v>
    </oc>
    <nc r="D17">
      <v>574.88044000000002</v>
    </nc>
  </rcc>
  <rcc rId="61892" sId="3" numFmtId="4">
    <oc r="D19">
      <v>7439.5940000000001</v>
    </oc>
    <nc r="D19">
      <v>7447.4850200000001</v>
    </nc>
  </rcc>
  <rcc rId="61893" sId="3" numFmtId="4">
    <oc r="D22">
      <v>2846.7807699999998</v>
    </oc>
    <nc r="D22">
      <v>2853.9554199999998</v>
    </nc>
  </rcc>
  <rcc rId="61894" sId="3" numFmtId="4">
    <oc r="D24">
      <v>3527.7912900000001</v>
    </oc>
    <nc r="D24">
      <v>3511.9912899999999</v>
    </nc>
  </rcc>
  <rcc rId="61895" sId="3" numFmtId="4">
    <oc r="D25">
      <v>11727.4925</v>
    </oc>
    <nc r="D25">
      <v>11750.007890000001</v>
    </nc>
  </rcc>
  <rcc rId="61896" sId="3" numFmtId="4">
    <oc r="D29">
      <v>2346.9902900000002</v>
    </oc>
    <nc r="D29">
      <v>2348.0870399999999</v>
    </nc>
  </rcc>
  <rcc rId="61897" sId="3" numFmtId="4">
    <oc r="D30">
      <v>51.05</v>
    </oc>
    <nc r="D30">
      <v>51.25</v>
    </nc>
  </rcc>
  <rcc rId="61898" sId="3" numFmtId="4">
    <oc r="D41">
      <v>9634.7604599999995</v>
    </oc>
    <nc r="D41">
      <v>9819.4064099999996</v>
    </nc>
  </rcc>
  <rcc rId="61899" sId="3" numFmtId="4">
    <oc r="D42">
      <v>1966.91751</v>
    </oc>
    <nc r="D42">
      <v>2026.4583</v>
    </nc>
  </rcc>
  <rcc rId="61900" sId="3" numFmtId="4">
    <oc r="D47">
      <v>662.68138999999996</v>
    </oc>
    <nc r="D47">
      <v>671.43538999999998</v>
    </nc>
  </rcc>
  <rcc rId="61901" sId="3" numFmtId="4">
    <oc r="D55">
      <v>15200.69713</v>
    </oc>
    <nc r="D55">
      <v>15205.3904</v>
    </nc>
  </rcc>
  <rcc rId="61902" sId="3" numFmtId="4">
    <oc r="D60">
      <v>1016.0596399999999</v>
    </oc>
    <nc r="D60">
      <v>1027.34167</v>
    </nc>
  </rcc>
  <rcc rId="61903" sId="3" numFmtId="4">
    <oc r="D61">
      <v>1359.8273099999999</v>
    </oc>
    <nc r="D61">
      <v>1463.9611</v>
    </nc>
  </rcc>
  <rcc rId="61904" sId="3" numFmtId="4">
    <oc r="D72">
      <v>295780.60665999999</v>
    </oc>
    <nc r="D72">
      <v>306333.14687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60694" sId="3" numFmtId="4">
    <oc r="C154">
      <v>127021.59256</v>
    </oc>
    <nc r="C154">
      <v>131932.45897000001</v>
    </nc>
  </rcc>
  <rcc rId="60695" sId="3" numFmtId="4">
    <oc r="D154">
      <v>108559.87664</v>
    </oc>
    <nc r="D154">
      <v>114058.47663999999</v>
    </nc>
  </rcc>
  <rcc rId="60696" sId="3" numFmtId="4">
    <oc r="C155">
      <v>6356.39</v>
    </oc>
    <nc r="C155">
      <v>7260.6417099999999</v>
    </nc>
  </rcc>
  <rcc rId="60697" sId="3" numFmtId="4">
    <oc r="D155">
      <v>3922.59</v>
    </oc>
    <nc r="D155">
      <v>4011.59</v>
    </nc>
  </rcc>
  <rfmt sheetId="3" sqref="D154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.xml><?xml version="1.0" encoding="utf-8"?>
<revisions xmlns="http://schemas.openxmlformats.org/spreadsheetml/2006/main" xmlns:r="http://schemas.openxmlformats.org/officeDocument/2006/relationships">
  <rcc rId="61498" sId="3">
    <oc r="A2" t="inlineStr">
      <is>
        <t xml:space="preserve">                                                                                Моргаушского муниципального округа на 01.12.2023 г.</t>
      </is>
    </oc>
    <nc r="A2" t="inlineStr">
      <is>
        <t xml:space="preserve">                                                                                Моргаушского муниципального округа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.xml><?xml version="1.0" encoding="utf-8"?>
<revisions xmlns="http://schemas.openxmlformats.org/spreadsheetml/2006/main" xmlns:r="http://schemas.openxmlformats.org/officeDocument/2006/relationships">
  <rcc rId="61965" sId="3" numFmtId="4">
    <oc r="D7">
      <v>166601.86648999999</v>
    </oc>
    <nc r="D7">
      <v>167464.34327000001</v>
    </nc>
  </rcc>
  <rcc rId="61966" sId="3" numFmtId="4">
    <oc r="D9">
      <v>10138.539510000001</v>
    </oc>
    <nc r="D9">
      <v>10138.76217</v>
    </nc>
  </rcc>
  <rcc rId="61967" sId="3" numFmtId="4">
    <oc r="D10">
      <v>52.948050000000002</v>
    </oc>
    <nc r="D10">
      <v>52.953719999999997</v>
    </nc>
  </rcc>
  <rcc rId="61968" sId="3" numFmtId="4">
    <oc r="D11">
      <v>10478.832969999999</v>
    </oc>
    <nc r="D11">
      <v>10479.201880000001</v>
    </nc>
  </rcc>
  <rcc rId="61969" sId="3" numFmtId="4">
    <oc r="D14">
      <v>21204.319329999998</v>
    </oc>
    <nc r="D14">
      <v>21204.66892</v>
    </nc>
  </rcc>
  <rcc rId="61970" sId="3" numFmtId="4">
    <oc r="D19">
      <v>7447.4850200000001</v>
    </oc>
    <nc r="D19">
      <v>7453.4506199999996</v>
    </nc>
  </rcc>
  <rcc rId="61971" sId="3" numFmtId="4">
    <oc r="D22">
      <v>2853.9554199999998</v>
    </oc>
    <nc r="D22">
      <v>2863.7722100000001</v>
    </nc>
  </rcc>
  <rcc rId="61972" sId="3" numFmtId="4">
    <oc r="D25">
      <v>11750.007890000001</v>
    </oc>
    <nc r="D25">
      <v>11778.802369999999</v>
    </nc>
  </rcc>
  <rcc rId="61973" sId="3" numFmtId="4">
    <oc r="D29">
      <v>2348.0870399999999</v>
    </oc>
    <nc r="D29">
      <v>2352.1460400000001</v>
    </nc>
  </rcc>
  <rcc rId="61974" sId="3" numFmtId="4">
    <oc r="D60">
      <v>1027.34167</v>
    </oc>
    <nc r="D60">
      <v>1033.34167</v>
    </nc>
  </rcc>
  <rcc rId="61975" sId="3" numFmtId="4">
    <oc r="D61">
      <v>1463.9611</v>
    </oc>
    <nc r="D61">
      <v>1465.2403899999999</v>
    </nc>
  </rcc>
  <rcc rId="61976" sId="3" numFmtId="4">
    <oc r="D30">
      <v>51.25</v>
    </oc>
    <nc r="D30">
      <v>51.45</v>
    </nc>
  </rcc>
  <rcc rId="61977" sId="3" numFmtId="4">
    <oc r="D41">
      <v>9819.4064099999996</v>
    </oc>
    <nc r="D41">
      <v>9834.7524200000007</v>
    </nc>
  </rcc>
  <rcc rId="61978" sId="3" numFmtId="4">
    <oc r="D42">
      <v>2026.4583</v>
    </oc>
    <nc r="D42">
      <v>2032.9722999999999</v>
    </nc>
  </rcc>
  <rcc rId="61979" sId="3" numFmtId="4">
    <oc r="D47">
      <v>671.43538999999998</v>
    </oc>
    <nc r="D47">
      <v>682.72699</v>
    </nc>
  </rcc>
  <rcc rId="61980" sId="3" numFmtId="4">
    <oc r="D55">
      <v>15205.3904</v>
    </oc>
    <nc r="D55">
      <v>15205.3964</v>
    </nc>
  </rcc>
  <rfmt sheetId="3" sqref="D68">
    <dxf>
      <numFmt numFmtId="4" formatCode="#,##0.00"/>
    </dxf>
  </rfmt>
  <rfmt sheetId="3" sqref="D68">
    <dxf>
      <numFmt numFmtId="187" formatCode="#,##0.000"/>
    </dxf>
  </rfmt>
  <rfmt sheetId="3" sqref="D68">
    <dxf>
      <numFmt numFmtId="186" formatCode="#,##0.0000"/>
    </dxf>
  </rfmt>
  <rfmt sheetId="3" sqref="D68">
    <dxf>
      <numFmt numFmtId="172" formatCode="#,##0.00000"/>
    </dxf>
  </rfmt>
  <rfmt sheetId="3" sqref="D68">
    <dxf>
      <numFmt numFmtId="186" formatCode="#,##0.0000"/>
    </dxf>
  </rfmt>
  <rfmt sheetId="3" sqref="D68">
    <dxf>
      <numFmt numFmtId="187" formatCode="#,##0.000"/>
    </dxf>
  </rfmt>
  <rfmt sheetId="3" sqref="D68">
    <dxf>
      <numFmt numFmtId="4" formatCode="#,##0.00"/>
    </dxf>
  </rfmt>
  <rfmt sheetId="3" sqref="D6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.xml><?xml version="1.0" encoding="utf-8"?>
<revisions xmlns="http://schemas.openxmlformats.org/spreadsheetml/2006/main" xmlns:r="http://schemas.openxmlformats.org/officeDocument/2006/relationships">
  <rfmt sheetId="3" sqref="D8">
    <dxf>
      <numFmt numFmtId="4" formatCode="#,##0.00"/>
    </dxf>
  </rfmt>
  <rfmt sheetId="3" sqref="D8">
    <dxf>
      <numFmt numFmtId="187" formatCode="#,##0.000"/>
    </dxf>
  </rfmt>
  <rfmt sheetId="3" sqref="D8">
    <dxf>
      <numFmt numFmtId="186" formatCode="#,##0.0000"/>
    </dxf>
  </rfmt>
  <rfmt sheetId="3" sqref="D8">
    <dxf>
      <numFmt numFmtId="172" formatCode="#,##0.00000"/>
    </dxf>
  </rfmt>
  <rfmt sheetId="3" sqref="D8">
    <dxf>
      <numFmt numFmtId="179" formatCode="#,##0.000000"/>
    </dxf>
  </rfmt>
  <rfmt sheetId="3" sqref="D8">
    <dxf>
      <numFmt numFmtId="172" formatCode="#,##0.00000"/>
    </dxf>
  </rfmt>
  <rfmt sheetId="3" sqref="D20">
    <dxf>
      <numFmt numFmtId="4" formatCode="#,##0.00"/>
    </dxf>
  </rfmt>
  <rfmt sheetId="3" sqref="D20">
    <dxf>
      <numFmt numFmtId="187" formatCode="#,##0.000"/>
    </dxf>
  </rfmt>
  <rfmt sheetId="3" sqref="D20">
    <dxf>
      <numFmt numFmtId="186" formatCode="#,##0.0000"/>
    </dxf>
  </rfmt>
  <rfmt sheetId="3" sqref="D20">
    <dxf>
      <numFmt numFmtId="172" formatCode="#,##0.00000"/>
    </dxf>
  </rfmt>
  <rfmt sheetId="3" sqref="D20">
    <dxf>
      <numFmt numFmtId="186" formatCode="#,##0.0000"/>
    </dxf>
  </rfmt>
  <rfmt sheetId="3" sqref="D20">
    <dxf>
      <numFmt numFmtId="187" formatCode="#,##0.000"/>
    </dxf>
  </rfmt>
  <rfmt sheetId="3" sqref="D20">
    <dxf>
      <numFmt numFmtId="4" formatCode="#,##0.00"/>
    </dxf>
  </rfmt>
  <rfmt sheetId="3" sqref="D20">
    <dxf>
      <numFmt numFmtId="167" formatCode="#,##0.0"/>
    </dxf>
  </rfmt>
  <rfmt sheetId="3" sqref="D8">
    <dxf>
      <numFmt numFmtId="186" formatCode="#,##0.0000"/>
    </dxf>
  </rfmt>
  <rfmt sheetId="3" sqref="D8">
    <dxf>
      <numFmt numFmtId="187" formatCode="#,##0.000"/>
    </dxf>
  </rfmt>
  <rfmt sheetId="3" sqref="D8">
    <dxf>
      <numFmt numFmtId="4" formatCode="#,##0.00"/>
    </dxf>
  </rfmt>
  <rfmt sheetId="3" sqref="D8">
    <dxf>
      <numFmt numFmtId="167" formatCode="#,##0.0"/>
    </dxf>
  </rfmt>
  <rcc rId="62434" sId="3" numFmtId="4">
    <oc r="D142">
      <v>6051.6724299999996</v>
    </oc>
    <nc r="D142">
      <v>7955.3542200000002</v>
    </nc>
  </rcc>
  <rcc rId="62435" sId="3" numFmtId="4">
    <oc r="D144">
      <v>5491.3979600000002</v>
    </oc>
    <nc r="D144">
      <v>7049.4763700000003</v>
    </nc>
  </rcc>
  <rcc rId="62436" sId="3" numFmtId="4">
    <oc r="D146">
      <v>0</v>
    </oc>
    <nc r="D146">
      <v>828.9</v>
    </nc>
  </rcc>
  <rcc rId="62437" sId="3" numFmtId="4">
    <oc r="C147">
      <v>10660.898370000001</v>
    </oc>
    <nc r="C147">
      <v>38331.374049999999</v>
    </nc>
  </rcc>
  <rcc rId="62438" sId="3" numFmtId="4">
    <oc r="D147">
      <v>9410.9510499999997</v>
    </oc>
    <nc r="D147">
      <v>9863.4708800000008</v>
    </nc>
  </rcc>
  <rcc rId="62439" sId="3" numFmtId="4">
    <oc r="D148">
      <v>0</v>
    </oc>
    <nc r="D148">
      <v>1813.99659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.xml><?xml version="1.0" encoding="utf-8"?>
<revisions xmlns="http://schemas.openxmlformats.org/spreadsheetml/2006/main" xmlns:r="http://schemas.openxmlformats.org/officeDocument/2006/relationships">
  <rcc rId="62470" sId="3" numFmtId="4">
    <oc r="D155">
      <v>4011.59</v>
    </oc>
    <nc r="D155">
      <v>7260.6417099999999</v>
    </nc>
  </rcc>
  <rcc rId="62471" sId="3" numFmtId="4">
    <oc r="D156">
      <v>968.68</v>
    </oc>
    <nc r="D156">
      <v>1463.3</v>
    </nc>
  </rcc>
  <rcc rId="62472" sId="3" numFmtId="4">
    <oc r="D157">
      <v>0</v>
    </oc>
    <nc r="D157">
      <v>1820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6.xml><?xml version="1.0" encoding="utf-8"?>
<revisions xmlns="http://schemas.openxmlformats.org/spreadsheetml/2006/main" xmlns:r="http://schemas.openxmlformats.org/officeDocument/2006/relationships">
  <rcc rId="56817" sId="3">
    <oc r="A2" t="inlineStr">
      <is>
        <t xml:space="preserve">                                                                                Моргаушского муниципального округа на 01.08.2023 г.</t>
      </is>
    </oc>
    <nc r="A2" t="inlineStr">
      <is>
        <t xml:space="preserve">                                                                                Моргаушского муниципального округа на 01.09.2023 г.</t>
      </is>
    </nc>
  </rcc>
  <rcc rId="56818" sId="3">
    <oc r="D4" t="inlineStr">
      <is>
        <t>исполнено на 01.08.2023 г.</t>
      </is>
    </oc>
    <nc r="D4" t="inlineStr">
      <is>
        <t>исполнено на 01.09.2023 г.</t>
      </is>
    </nc>
  </rcc>
  <rcc rId="56819" sId="3">
    <oc r="F4" t="inlineStr">
      <is>
        <t>исполнено на 01.08.2022г.</t>
      </is>
    </oc>
    <nc r="F4" t="inlineStr">
      <is>
        <t>исполнено на 01.09.2022г.</t>
      </is>
    </nc>
  </rcc>
  <rcc rId="56820" sId="3">
    <oc r="D80" t="inlineStr">
      <is>
        <t>исполнено на 01.08.2023 г.</t>
      </is>
    </oc>
    <nc r="D80" t="inlineStr">
      <is>
        <t>исполнено на 01.09.2023 г.</t>
      </is>
    </nc>
  </rcc>
  <rcc rId="56821" sId="3">
    <oc r="F80" t="inlineStr">
      <is>
        <t>исполнено на 01.08.2022г.</t>
      </is>
    </oc>
    <nc r="F80" t="inlineStr">
      <is>
        <t>исполнено на 01.09.2022г.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58519" sId="3" numFmtId="4">
    <oc r="D84">
      <v>40796.399870000001</v>
    </oc>
    <nc r="D84">
      <v>46465.841829999998</v>
    </nc>
  </rcc>
  <rcc rId="58520" sId="3" numFmtId="4">
    <oc r="D85">
      <v>0</v>
    </oc>
    <nc r="D85">
      <v>3.9</v>
    </nc>
  </rcc>
  <rcc rId="58521" sId="3" numFmtId="4">
    <oc r="D86">
      <v>4550.9662200000002</v>
    </oc>
    <nc r="D86">
      <v>5371.62435</v>
    </nc>
  </rcc>
  <rcc rId="58522" sId="3" numFmtId="4">
    <oc r="D87">
      <v>11.14</v>
    </oc>
    <nc r="D87">
      <v>370.565</v>
    </nc>
  </rcc>
  <rcc rId="58523" sId="3" numFmtId="4">
    <oc r="C88">
      <v>10849.85893</v>
    </oc>
    <nc r="C88">
      <v>10834.85893</v>
    </nc>
  </rcc>
  <rcc rId="58524" sId="3" numFmtId="4">
    <oc r="D89">
      <v>20058.382280000002</v>
    </oc>
    <nc r="D89">
      <v>23282.378280000001</v>
    </nc>
  </rcc>
  <rcc rId="58525" sId="3" numFmtId="4">
    <oc r="D92">
      <v>1003.5670699999999</v>
    </oc>
    <nc r="D92">
      <v>1197.1850300000001</v>
    </nc>
  </rcc>
  <rcc rId="58526" sId="3" numFmtId="4">
    <oc r="D94">
      <v>856.86140999999998</v>
    </oc>
    <nc r="D94">
      <v>933.5</v>
    </nc>
  </rcc>
  <rcc rId="58527" sId="3" numFmtId="4">
    <oc r="D95">
      <v>2148.25036</v>
    </oc>
    <nc r="D95">
      <v>2468.7936300000001</v>
    </nc>
  </rcc>
  <rcc rId="58528" sId="3" numFmtId="4">
    <oc r="D96">
      <v>30.998090000000001</v>
    </oc>
    <nc r="D96">
      <v>111.44808999999999</v>
    </nc>
  </rcc>
  <rcc rId="58529" sId="3" numFmtId="4">
    <oc r="D97">
      <v>148.80000000000001</v>
    </oc>
    <nc r="D97">
      <v>254.4</v>
    </nc>
  </rcc>
  <rcc rId="58530" sId="3" numFmtId="4">
    <oc r="D99">
      <v>155.1</v>
    </oc>
    <nc r="D99">
      <v>198.13399999999999</v>
    </nc>
  </rcc>
  <rcc rId="58531" sId="3" numFmtId="4">
    <oc r="D108">
      <v>55139.575770000003</v>
    </oc>
    <nc r="D108">
      <v>75481.938460000005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7395" sId="3" numFmtId="4">
    <oc r="D165">
      <v>5088.4780000000001</v>
    </oc>
    <nc r="D165">
      <v>5652.9589999999998</v>
    </nc>
  </rcc>
  <rcc rId="57396" sId="3" numFmtId="4">
    <oc r="D166">
      <v>1087.2159999999999</v>
    </oc>
    <nc r="D166">
      <v>1974.2159999999999</v>
    </nc>
  </rcc>
  <rcc rId="57397" sId="3" numFmtId="4">
    <oc r="D167">
      <v>4385.4859999999999</v>
    </oc>
    <nc r="D167">
      <v>4926.37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fmt sheetId="3" sqref="C203">
    <dxf>
      <numFmt numFmtId="186" formatCode="#,##0.0000"/>
    </dxf>
  </rfmt>
  <rfmt sheetId="3" sqref="C203">
    <dxf>
      <numFmt numFmtId="187" formatCode="#,##0.000"/>
    </dxf>
  </rfmt>
  <rfmt sheetId="3" sqref="C203">
    <dxf>
      <numFmt numFmtId="4" formatCode="#,##0.00"/>
    </dxf>
  </rfmt>
  <rfmt sheetId="3" sqref="C203">
    <dxf>
      <numFmt numFmtId="167" formatCode="#,##0.0"/>
    </dxf>
  </rfmt>
  <rcc rId="59272" sId="3" odxf="1" dxf="1" numFmtId="4">
    <oc r="D150">
      <v>467.64774</v>
    </oc>
    <nc r="D150">
      <f>SUM(D152)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7575" sId="3" numFmtId="4">
    <oc r="D183">
      <v>0</v>
    </oc>
    <nc r="D183">
      <v>1152.1373900000001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fmt sheetId="3" sqref="F18">
    <dxf>
      <numFmt numFmtId="4" formatCode="#,##0.00"/>
    </dxf>
  </rfmt>
  <rfmt sheetId="3" sqref="F18">
    <dxf>
      <numFmt numFmtId="187" formatCode="#,##0.000"/>
    </dxf>
  </rfmt>
  <rfmt sheetId="3" sqref="F18">
    <dxf>
      <numFmt numFmtId="186" formatCode="#,##0.0000"/>
    </dxf>
  </rfmt>
  <rfmt sheetId="3" sqref="F18">
    <dxf>
      <numFmt numFmtId="172" formatCode="#,##0.00000"/>
    </dxf>
  </rfmt>
  <rfmt sheetId="3" sqref="F18">
    <dxf>
      <numFmt numFmtId="186" formatCode="#,##0.0000"/>
    </dxf>
  </rfmt>
  <rfmt sheetId="3" sqref="F18">
    <dxf>
      <numFmt numFmtId="187" formatCode="#,##0.000"/>
    </dxf>
  </rfmt>
  <rfmt sheetId="3" sqref="F18">
    <dxf>
      <numFmt numFmtId="4" formatCode="#,##0.00"/>
    </dxf>
  </rfmt>
  <rfmt sheetId="3" sqref="F18">
    <dxf>
      <numFmt numFmtId="167" formatCode="#,##0.0"/>
    </dxf>
  </rfmt>
  <rfmt sheetId="3" sqref="F26">
    <dxf>
      <numFmt numFmtId="4" formatCode="#,##0.00"/>
    </dxf>
  </rfmt>
  <rfmt sheetId="3" sqref="F26">
    <dxf>
      <numFmt numFmtId="187" formatCode="#,##0.000"/>
    </dxf>
  </rfmt>
  <rfmt sheetId="3" sqref="F26">
    <dxf>
      <numFmt numFmtId="186" formatCode="#,##0.0000"/>
    </dxf>
  </rfmt>
  <rfmt sheetId="3" sqref="F26">
    <dxf>
      <numFmt numFmtId="172" formatCode="#,##0.00000"/>
    </dxf>
  </rfmt>
  <rfmt sheetId="3" sqref="F26">
    <dxf>
      <numFmt numFmtId="186" formatCode="#,##0.0000"/>
    </dxf>
  </rfmt>
  <rfmt sheetId="3" sqref="F26">
    <dxf>
      <numFmt numFmtId="187" formatCode="#,##0.000"/>
    </dxf>
  </rfmt>
  <rfmt sheetId="3" sqref="F26">
    <dxf>
      <numFmt numFmtId="4" formatCode="#,##0.00"/>
    </dxf>
  </rfmt>
  <rfmt sheetId="3" sqref="F26">
    <dxf>
      <numFmt numFmtId="167" formatCode="#,##0.0"/>
    </dxf>
  </rfmt>
  <rfmt sheetId="3" sqref="F28">
    <dxf>
      <numFmt numFmtId="4" formatCode="#,##0.00"/>
    </dxf>
  </rfmt>
  <rfmt sheetId="3" sqref="F28">
    <dxf>
      <numFmt numFmtId="187" formatCode="#,##0.000"/>
    </dxf>
  </rfmt>
  <rfmt sheetId="3" sqref="F28">
    <dxf>
      <numFmt numFmtId="186" formatCode="#,##0.0000"/>
    </dxf>
  </rfmt>
  <rfmt sheetId="3" sqref="F28">
    <dxf>
      <numFmt numFmtId="172" formatCode="#,##0.00000"/>
    </dxf>
  </rfmt>
  <rfmt sheetId="3" sqref="F28">
    <dxf>
      <numFmt numFmtId="186" formatCode="#,##0.0000"/>
    </dxf>
  </rfmt>
  <rfmt sheetId="3" sqref="F28">
    <dxf>
      <numFmt numFmtId="187" formatCode="#,##0.000"/>
    </dxf>
  </rfmt>
  <rfmt sheetId="3" sqref="F28">
    <dxf>
      <numFmt numFmtId="4" formatCode="#,##0.00"/>
    </dxf>
  </rfmt>
  <rfmt sheetId="3" sqref="F28">
    <dxf>
      <numFmt numFmtId="167" formatCode="#,##0.0"/>
    </dxf>
  </rfmt>
  <rfmt sheetId="3" sqref="F38">
    <dxf>
      <numFmt numFmtId="4" formatCode="#,##0.00"/>
    </dxf>
  </rfmt>
  <rfmt sheetId="3" sqref="F38">
    <dxf>
      <numFmt numFmtId="187" formatCode="#,##0.000"/>
    </dxf>
  </rfmt>
  <rfmt sheetId="3" sqref="F38">
    <dxf>
      <numFmt numFmtId="186" formatCode="#,##0.0000"/>
    </dxf>
  </rfmt>
  <rfmt sheetId="3" sqref="F38">
    <dxf>
      <numFmt numFmtId="172" formatCode="#,##0.00000"/>
    </dxf>
  </rfmt>
  <rfmt sheetId="3" sqref="F38">
    <dxf>
      <numFmt numFmtId="179" formatCode="#,##0.000000"/>
    </dxf>
  </rfmt>
  <rfmt sheetId="3" sqref="F38">
    <dxf>
      <numFmt numFmtId="188" formatCode="#,##0.0000000"/>
    </dxf>
  </rfmt>
  <rfmt sheetId="3" sqref="F38">
    <dxf>
      <numFmt numFmtId="179" formatCode="#,##0.000000"/>
    </dxf>
  </rfmt>
  <rfmt sheetId="3" sqref="F38">
    <dxf>
      <numFmt numFmtId="172" formatCode="#,##0.00000"/>
    </dxf>
  </rfmt>
  <rfmt sheetId="3" sqref="F38">
    <dxf>
      <numFmt numFmtId="186" formatCode="#,##0.0000"/>
    </dxf>
  </rfmt>
  <rfmt sheetId="3" sqref="F38">
    <dxf>
      <numFmt numFmtId="187" formatCode="#,##0.000"/>
    </dxf>
  </rfmt>
  <rfmt sheetId="3" sqref="F38">
    <dxf>
      <numFmt numFmtId="4" formatCode="#,##0.00"/>
    </dxf>
  </rfmt>
  <rfmt sheetId="3" sqref="F38">
    <dxf>
      <numFmt numFmtId="167" formatCode="#,##0.0"/>
    </dxf>
  </rfmt>
  <rfmt sheetId="3" sqref="F48">
    <dxf>
      <numFmt numFmtId="4" formatCode="#,##0.00"/>
    </dxf>
  </rfmt>
  <rfmt sheetId="3" sqref="F48">
    <dxf>
      <numFmt numFmtId="187" formatCode="#,##0.000"/>
    </dxf>
  </rfmt>
  <rfmt sheetId="3" sqref="F48">
    <dxf>
      <numFmt numFmtId="186" formatCode="#,##0.0000"/>
    </dxf>
  </rfmt>
  <rfmt sheetId="3" sqref="F48">
    <dxf>
      <numFmt numFmtId="172" formatCode="#,##0.00000"/>
    </dxf>
  </rfmt>
  <rfmt sheetId="3" sqref="F48">
    <dxf>
      <numFmt numFmtId="186" formatCode="#,##0.0000"/>
    </dxf>
  </rfmt>
  <rfmt sheetId="3" sqref="F48">
    <dxf>
      <numFmt numFmtId="187" formatCode="#,##0.000"/>
    </dxf>
  </rfmt>
  <rfmt sheetId="3" sqref="F48">
    <dxf>
      <numFmt numFmtId="4" formatCode="#,##0.00"/>
    </dxf>
  </rfmt>
  <rfmt sheetId="3" sqref="F48">
    <dxf>
      <numFmt numFmtId="167" formatCode="#,##0.0"/>
    </dxf>
  </rfmt>
  <rfmt sheetId="3" sqref="F50">
    <dxf>
      <numFmt numFmtId="4" formatCode="#,##0.00"/>
    </dxf>
  </rfmt>
  <rfmt sheetId="3" sqref="F50">
    <dxf>
      <numFmt numFmtId="187" formatCode="#,##0.000"/>
    </dxf>
  </rfmt>
  <rfmt sheetId="3" sqref="F50">
    <dxf>
      <numFmt numFmtId="186" formatCode="#,##0.0000"/>
    </dxf>
  </rfmt>
  <rfmt sheetId="3" sqref="F50">
    <dxf>
      <numFmt numFmtId="172" formatCode="#,##0.00000"/>
    </dxf>
  </rfmt>
  <rfmt sheetId="3" sqref="F50">
    <dxf>
      <numFmt numFmtId="186" formatCode="#,##0.0000"/>
    </dxf>
  </rfmt>
  <rfmt sheetId="3" sqref="F50">
    <dxf>
      <numFmt numFmtId="187" formatCode="#,##0.000"/>
    </dxf>
  </rfmt>
  <rfmt sheetId="3" sqref="F50">
    <dxf>
      <numFmt numFmtId="4" formatCode="#,##0.00"/>
    </dxf>
  </rfmt>
  <rfmt sheetId="3" sqref="F50">
    <dxf>
      <numFmt numFmtId="167" formatCode="#,##0.0"/>
    </dxf>
  </rfmt>
  <rfmt sheetId="3" sqref="F53">
    <dxf>
      <numFmt numFmtId="4" formatCode="#,##0.00"/>
    </dxf>
  </rfmt>
  <rfmt sheetId="3" sqref="F53">
    <dxf>
      <numFmt numFmtId="187" formatCode="#,##0.000"/>
    </dxf>
  </rfmt>
  <rfmt sheetId="3" sqref="F53">
    <dxf>
      <numFmt numFmtId="186" formatCode="#,##0.0000"/>
    </dxf>
  </rfmt>
  <rfmt sheetId="3" sqref="F53">
    <dxf>
      <numFmt numFmtId="172" formatCode="#,##0.00000"/>
    </dxf>
  </rfmt>
  <rfmt sheetId="3" sqref="F53">
    <dxf>
      <numFmt numFmtId="186" formatCode="#,##0.0000"/>
    </dxf>
  </rfmt>
  <rfmt sheetId="3" sqref="F53">
    <dxf>
      <numFmt numFmtId="187" formatCode="#,##0.000"/>
    </dxf>
  </rfmt>
  <rfmt sheetId="3" sqref="F53">
    <dxf>
      <numFmt numFmtId="4" formatCode="#,##0.00"/>
    </dxf>
  </rfmt>
  <rfmt sheetId="3" sqref="F53">
    <dxf>
      <numFmt numFmtId="167" formatCode="#,##0.0"/>
    </dxf>
  </rfmt>
  <rfmt sheetId="3" sqref="F58">
    <dxf>
      <numFmt numFmtId="4" formatCode="#,##0.00"/>
    </dxf>
  </rfmt>
  <rfmt sheetId="3" sqref="F58">
    <dxf>
      <numFmt numFmtId="187" formatCode="#,##0.000"/>
    </dxf>
  </rfmt>
  <rfmt sheetId="3" sqref="F58">
    <dxf>
      <numFmt numFmtId="186" formatCode="#,##0.0000"/>
    </dxf>
  </rfmt>
  <rfmt sheetId="3" sqref="F58">
    <dxf>
      <numFmt numFmtId="172" formatCode="#,##0.00000"/>
    </dxf>
  </rfmt>
  <rfmt sheetId="3" sqref="F58">
    <dxf>
      <numFmt numFmtId="186" formatCode="#,##0.0000"/>
    </dxf>
  </rfmt>
  <rfmt sheetId="3" sqref="F58">
    <dxf>
      <numFmt numFmtId="187" formatCode="#,##0.000"/>
    </dxf>
  </rfmt>
  <rfmt sheetId="3" sqref="F58">
    <dxf>
      <numFmt numFmtId="4" formatCode="#,##0.00"/>
    </dxf>
  </rfmt>
  <rfmt sheetId="3" sqref="F58">
    <dxf>
      <numFmt numFmtId="167" formatCode="#,##0.0"/>
    </dxf>
  </rfmt>
  <rfmt sheetId="3" sqref="F68">
    <dxf>
      <numFmt numFmtId="4" formatCode="#,##0.00"/>
    </dxf>
  </rfmt>
  <rfmt sheetId="3" sqref="F68">
    <dxf>
      <numFmt numFmtId="187" formatCode="#,##0.000"/>
    </dxf>
  </rfmt>
  <rfmt sheetId="3" sqref="F68">
    <dxf>
      <numFmt numFmtId="186" formatCode="#,##0.0000"/>
    </dxf>
  </rfmt>
  <rfmt sheetId="3" sqref="F68">
    <dxf>
      <numFmt numFmtId="172" formatCode="#,##0.00000"/>
    </dxf>
  </rfmt>
  <rfmt sheetId="3" sqref="F77">
    <dxf>
      <numFmt numFmtId="186" formatCode="#,##0.0000"/>
    </dxf>
  </rfmt>
  <rfmt sheetId="3" sqref="F77">
    <dxf>
      <numFmt numFmtId="187" formatCode="#,##0.000"/>
    </dxf>
  </rfmt>
  <rfmt sheetId="3" sqref="F77">
    <dxf>
      <numFmt numFmtId="4" formatCode="#,##0.00"/>
    </dxf>
  </rfmt>
  <rfmt sheetId="3" sqref="F77">
    <dxf>
      <numFmt numFmtId="167" formatCode="#,##0.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6476" sId="3" numFmtId="4">
    <oc r="D153">
      <v>54</v>
    </oc>
    <nc r="D153">
      <v>3611.99</v>
    </nc>
  </rcc>
  <rcc rId="56477" sId="3" numFmtId="4">
    <oc r="D154">
      <v>425.51949999999999</v>
    </oc>
    <nc r="D154">
      <v>430.31950000000001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55929" sId="3" numFmtId="4">
    <oc r="D73">
      <v>17046.5661</v>
    </oc>
    <nc r="D73">
      <v>18114.461579999999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fmt sheetId="3" sqref="D190">
    <dxf>
      <alignment vertical="bottom" readingOrder="0"/>
    </dxf>
  </rfmt>
  <rfmt sheetId="3" sqref="C190">
    <dxf>
      <alignment vertical="bottom" readingOrder="0"/>
    </dxf>
  </rfmt>
  <rfmt sheetId="3" sqref="C186:E186">
    <dxf>
      <alignment vertical="bottom" readingOrder="0"/>
    </dxf>
  </rfmt>
  <rfmt sheetId="3" sqref="C185:E185">
    <dxf>
      <alignment vertical="bottom" readingOrder="0"/>
    </dxf>
  </rfmt>
  <rfmt sheetId="3" sqref="C175:F184">
    <dxf>
      <alignment vertical="bottom" readingOrder="0"/>
    </dxf>
  </rfmt>
  <rfmt sheetId="3" sqref="C168:D171">
    <dxf>
      <alignment vertical="bottom" readingOrder="0"/>
    </dxf>
  </rfmt>
  <rfmt sheetId="3" sqref="C141:D149">
    <dxf>
      <alignment vertical="bottom" readingOrder="0"/>
    </dxf>
  </rfmt>
  <rfmt sheetId="3" sqref="C128:D138">
    <dxf>
      <alignment vertical="bottom" readingOrder="0"/>
    </dxf>
  </rfmt>
  <rfmt sheetId="3" sqref="C110:E121">
    <dxf>
      <alignment vertical="bottom" readingOrder="0"/>
    </dxf>
  </rfmt>
  <rfmt sheetId="3" sqref="C122:D122">
    <dxf>
      <alignment vertical="bottom" readingOrder="0"/>
    </dxf>
  </rfmt>
  <rfmt sheetId="3" sqref="C100:D105">
    <dxf>
      <alignment vertical="bottom" readingOrder="0"/>
    </dxf>
  </rfmt>
  <rfmt sheetId="3" sqref="C107:D107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60132" sId="3" numFmtId="4">
    <oc r="F7">
      <v>122421.22305</v>
    </oc>
    <nc r="F7">
      <v>138260.69631</v>
    </nc>
  </rcc>
  <rcc rId="60133" sId="3" numFmtId="4">
    <oc r="F9">
      <v>7929.5248499999998</v>
    </oc>
    <nc r="F9">
      <v>8820.2652999999991</v>
    </nc>
  </rcc>
  <rcc rId="60134" sId="3" numFmtId="4">
    <oc r="F10">
      <v>44.485579999999999</v>
    </oc>
    <nc r="F10">
      <v>48.789650000000002</v>
    </nc>
  </rcc>
  <rcc rId="60135" sId="3" numFmtId="4">
    <oc r="F11">
      <v>9009.2178999999996</v>
    </oc>
    <nc r="F11">
      <v>9817.7894799999995</v>
    </nc>
  </rcc>
  <rcc rId="60136" sId="3" numFmtId="4">
    <oc r="F12">
      <v>-916.99338</v>
    </oc>
    <nc r="F12">
      <v>-1034.4582800000001</v>
    </nc>
  </rcc>
  <rcc rId="60137" sId="3" numFmtId="4">
    <oc r="F14">
      <v>16441.826079999999</v>
    </oc>
    <nc r="F14">
      <v>17378.436099999999</v>
    </nc>
  </rcc>
  <rcc rId="60138" sId="3" numFmtId="4">
    <oc r="F15">
      <v>60.823529999999998</v>
    </oc>
    <nc r="F15">
      <v>58.375079999999997</v>
    </nc>
  </rcc>
  <rcc rId="60139" sId="3" numFmtId="4">
    <oc r="F17">
      <v>1628.7789399999999</v>
    </oc>
    <nc r="F17">
      <v>1697.0770600000001</v>
    </nc>
  </rcc>
  <rcc rId="60140" sId="3" numFmtId="4">
    <oc r="F19">
      <v>2651.2793299999998</v>
    </oc>
    <nc r="F19">
      <v>4976.3540400000002</v>
    </nc>
  </rcc>
  <rcc rId="60141" sId="3" numFmtId="4">
    <oc r="F21">
      <v>186.05123</v>
    </oc>
    <nc r="F21">
      <v>199.91838000000001</v>
    </nc>
  </rcc>
  <rcc rId="60142" sId="3" numFmtId="4">
    <oc r="F22">
      <v>1152.5570499999999</v>
    </oc>
    <nc r="F22">
      <v>2121.4662800000001</v>
    </nc>
  </rcc>
  <rcc rId="60143" sId="3" numFmtId="4">
    <oc r="F24">
      <v>3645.90825</v>
    </oc>
    <nc r="F24">
      <v>3858.3181300000001</v>
    </nc>
  </rcc>
  <rcc rId="60144" sId="3" numFmtId="4">
    <oc r="F25">
      <v>5832.3012600000002</v>
    </oc>
    <nc r="F25">
      <v>9508.7946699999993</v>
    </nc>
  </rcc>
  <rcc rId="60145" sId="3" numFmtId="4">
    <oc r="F29">
      <v>2078.7988799999998</v>
    </oc>
    <nc r="F29">
      <v>2326.7337200000002</v>
    </nc>
  </rcc>
  <rcc rId="60146" sId="3" numFmtId="4">
    <oc r="F30">
      <v>55.19</v>
    </oc>
    <nc r="F30">
      <v>59.98</v>
    </nc>
  </rcc>
  <rcc rId="60147" sId="3" numFmtId="4">
    <oc r="F42">
      <v>2205.5276100000001</v>
    </oc>
    <nc r="F42">
      <v>2460.3092000000001</v>
    </nc>
  </rcc>
  <rcc rId="60148" sId="3" numFmtId="4">
    <oc r="F43">
      <v>483.85806000000002</v>
    </oc>
    <nc r="F43">
      <v>580.02473999999995</v>
    </nc>
  </rcc>
  <rcc rId="60149" sId="3" numFmtId="4">
    <oc r="F47">
      <v>446.87675999999999</v>
    </oc>
    <nc r="F47">
      <v>495.09607</v>
    </nc>
  </rcc>
  <rcc rId="60150" sId="3" numFmtId="4">
    <oc r="F41">
      <v>11436.451209999999</v>
    </oc>
    <nc r="F41">
      <v>8093.2185099999997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57963" sId="3" numFmtId="4">
    <oc r="F192">
      <v>384.49400000000003</v>
    </oc>
    <nc r="F192">
      <v>416.334</v>
    </nc>
  </rcc>
  <rcc rId="57964" sId="3" numFmtId="4">
    <oc r="F194">
      <v>4412.9120000000003</v>
    </oc>
    <nc r="F194">
      <v>4850.2370000000001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59685" sId="3" numFmtId="4">
    <oc r="D128">
      <v>455.72230000000002</v>
    </oc>
    <nc r="D128">
      <v>491.14997</v>
    </nc>
  </rcc>
  <rcc rId="59686" sId="3" numFmtId="4">
    <oc r="D133">
      <v>463.40573000000001</v>
    </oc>
    <nc r="D133">
      <v>995.48089000000004</v>
    </nc>
  </rcc>
  <rcc rId="59687" sId="3" numFmtId="4">
    <oc r="D135">
      <v>12453.55127</v>
    </oc>
    <nc r="D135">
      <v>14267.94801</v>
    </nc>
  </rcc>
  <rcc rId="59688" sId="3" numFmtId="4">
    <oc r="D136">
      <v>4357.4166599999999</v>
    </oc>
    <nc r="D136">
      <v>4617.9300199999998</v>
    </nc>
  </rcc>
  <rcc rId="59689" sId="3" numFmtId="4">
    <oc r="D139">
      <v>34771.066079999997</v>
    </oc>
    <nc r="D139">
      <v>40402.181669999998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58111" sId="3">
    <oc r="G32">
      <f>SUM(D32/F32*100)</f>
    </oc>
    <nc r="G32"/>
  </rcc>
  <rcc rId="58112" sId="3">
    <oc r="G31">
      <f>SUM(D31/F31*100)</f>
    </oc>
    <nc r="G31"/>
  </rcc>
  <rcc rId="58113" sId="3">
    <oc r="E31">
      <f>SUM(D31/C31*100)</f>
    </oc>
    <nc r="E31"/>
  </rcc>
  <rcc rId="58114" sId="3">
    <oc r="E39">
      <f>SUM(D39/C39*100)</f>
    </oc>
    <nc r="E39"/>
  </rcc>
  <rcc rId="58115" sId="3">
    <oc r="E40">
      <f>SUM(D40/C40*100)</f>
    </oc>
    <nc r="E40"/>
  </rcc>
  <rcc rId="58116" sId="3">
    <oc r="G40">
      <f>SUM(D40/F40*100)</f>
    </oc>
    <nc r="G40"/>
  </rcc>
  <rcc rId="58117" sId="3">
    <oc r="E44">
      <f>SUM(D44/C44*100)</f>
    </oc>
    <nc r="E44"/>
  </rcc>
  <rcc rId="58118" sId="3">
    <oc r="G44">
      <f>SUM(D44/F44*100)</f>
    </oc>
    <nc r="G44"/>
  </rcc>
  <rcc rId="58119" sId="3">
    <oc r="G46">
      <f>SUM(D46/F46*100)</f>
    </oc>
    <nc r="G46"/>
  </rcc>
  <rcc rId="58120" sId="3">
    <oc r="E58">
      <f>SUM(D58/C58*100)</f>
    </oc>
    <nc r="E58"/>
  </rcc>
  <rcc rId="58121" sId="3">
    <oc r="G58">
      <f>SUM(D58/F58*100)</f>
    </oc>
    <nc r="G58"/>
  </rcc>
  <rcc rId="58122" sId="3">
    <oc r="E57">
      <f>SUM(D57/C57*100)</f>
    </oc>
    <nc r="E57"/>
  </rcc>
  <rcc rId="58123" sId="3">
    <oc r="G57">
      <f>SUM(D57/F57*100)</f>
    </oc>
    <nc r="G57"/>
  </rcc>
  <rcc rId="58124" sId="3">
    <oc r="G88">
      <f>SUM(D88/F88*100)</f>
    </oc>
    <nc r="G88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rc rId="60523" sId="3" ref="A157:XFD157" action="insertRow">
    <undo index="16" exp="area" ref3D="1" dr="$A$198:$XFD$199" dn="Z_B31C8DB7_3E78_4144_A6B5_8DE36DE63F0E_.wvu.Rows" sId="3"/>
    <undo index="26" exp="area" ref3D="1" dr="$A$202:$XFD$203" dn="Z_A54C432C_6C68_4B53_A75C_446EB3A61B2B_.wvu.Rows" sId="3"/>
    <undo index="24" exp="area" ref3D="1" dr="$A$198:$XFD$199" dn="Z_A54C432C_6C68_4B53_A75C_446EB3A61B2B_.wvu.Rows" sId="3"/>
    <undo index="0" exp="area" ref3D="1" dr="$A$203:$XFD$203" dn="Z_61528DAC_5C4C_48F4_ADE2_8A724B05A086_.wvu.Rows" sId="3"/>
    <undo index="12" exp="area" ref3D="1" dr="$A$198:$XFD$198" dn="Z_5C539BE6_C8E0_453F_AB5E_9E58094195EA_.wvu.Rows" sId="3"/>
    <undo index="38" exp="area" ref3D="1" dr="$A$202:$XFD$203" dn="Z_42584DC0_1D41_4C93_9B38_C388E7B8DAC4_.wvu.Rows" sId="3"/>
    <undo index="36" exp="area" ref3D="1" dr="$A$198:$XFD$199" dn="Z_42584DC0_1D41_4C93_9B38_C388E7B8DAC4_.wvu.Rows" sId="3"/>
    <undo index="0" exp="area" ref3D="1" dr="$A$198:$XFD$198" dn="Z_3DCB9AAA_F09C_4EA6_B992_F93E466D374A_.wvu.Rows" sId="3"/>
    <undo index="18" exp="area" ref3D="1" dr="$A$198:$XFD$199" dn="Z_1A52382B_3765_4E8C_903F_6B8919B7242E_.wvu.Rows" sId="3"/>
  </rrc>
  <rcc rId="60524" sId="3">
    <nc r="A157" t="inlineStr">
      <is>
        <t>Ц71</t>
      </is>
    </nc>
  </rcc>
  <rcc rId="60525" sId="3" xfDxf="1" s="1" dxf="1">
    <nc r="B157" t="inlineStr">
      <is>
    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0526" sId="3" numFmtId="4">
    <nc r="C157">
      <v>1820</v>
    </nc>
  </rcc>
  <rcc rId="60527" sId="3" numFmtId="4">
    <nc r="D15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3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55799" sId="3" numFmtId="4">
    <oc r="D41">
      <v>5054.7255100000002</v>
    </oc>
    <nc r="D41">
      <v>5673.4038899999996</v>
    </nc>
  </rcc>
  <rcc rId="55800" sId="3" numFmtId="4">
    <oc r="D42">
      <v>530.78998000000001</v>
    </oc>
    <nc r="D42">
      <v>832.66909999999996</v>
    </nc>
  </rcc>
  <rcc rId="55801" sId="3" numFmtId="4">
    <oc r="D43">
      <v>206.26721000000001</v>
    </oc>
    <nc r="D43">
      <v>232.71066999999999</v>
    </nc>
  </rcc>
  <rcc rId="55802" sId="3" numFmtId="4">
    <oc r="D47">
      <v>286.61630000000002</v>
    </oc>
    <nc r="D47">
      <v>320.16178000000002</v>
    </nc>
  </rcc>
  <rcc rId="55803" sId="3" numFmtId="4">
    <oc r="D51">
      <v>292.84267999999997</v>
    </oc>
    <nc r="D51">
      <v>2.2172000000000001</v>
    </nc>
  </rcc>
  <rcc rId="55804" sId="3" numFmtId="4">
    <oc r="D55">
      <v>6485.0517600000003</v>
    </oc>
    <nc r="D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fmt sheetId="3" sqref="F118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c rId="58791" sId="3" numFmtId="4">
    <oc r="D120">
      <v>493.4</v>
    </oc>
    <nc r="D120">
      <v>495.9</v>
    </nc>
  </rcc>
  <rcc rId="58792" sId="3" numFmtId="4">
    <oc r="D121">
      <v>10.4</v>
    </oc>
    <nc r="D121">
      <v>210.4</v>
    </nc>
  </rcc>
  <rcc rId="58793" sId="3" numFmtId="4">
    <oc r="D125">
      <v>0</v>
    </oc>
    <nc r="D125">
      <v>365.54354999999998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57427" sId="3" numFmtId="4">
    <oc r="D174">
      <v>424.73817000000003</v>
    </oc>
    <nc r="D174">
      <v>2288.2287799999999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7113" sId="3" numFmtId="4">
    <oc r="D120">
      <v>477.84</v>
    </oc>
    <nc r="D120">
      <v>493.4</v>
    </nc>
  </rcc>
  <rcc rId="57114" sId="3" numFmtId="4">
    <oc r="D121">
      <v>0</v>
    </oc>
    <nc r="D121">
      <v>10.4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.xml><?xml version="1.0" encoding="utf-8"?>
<revisions xmlns="http://schemas.openxmlformats.org/spreadsheetml/2006/main" xmlns:r="http://schemas.openxmlformats.org/officeDocument/2006/relationships">
  <rcc rId="56945" sId="3" numFmtId="4">
    <oc r="D66">
      <v>22.949570000000001</v>
    </oc>
    <nc r="D66">
      <v>42.252000000000002</v>
    </nc>
  </rcc>
  <rcc rId="56946" sId="3" numFmtId="4">
    <oc r="D67">
      <v>7519.05105</v>
    </oc>
    <nc r="D67">
      <v>9037.5228800000004</v>
    </nc>
  </rcc>
  <rcc rId="56947" sId="3" numFmtId="4">
    <oc r="D70">
      <v>74900.600000000006</v>
    </oc>
    <nc r="D70">
      <v>83158.100000000006</v>
    </nc>
  </rcc>
  <rcc rId="56948" sId="3" numFmtId="4">
    <oc r="C72">
      <v>239694.56964</v>
    </oc>
    <nc r="C72">
      <v>241298.10376</v>
    </nc>
  </rcc>
  <rcc rId="56949" sId="3" numFmtId="4">
    <oc r="D72">
      <v>93943.25808</v>
    </oc>
    <nc r="D72">
      <v>118545.27701999999</v>
    </nc>
  </rcc>
  <rcc rId="56950" sId="3" numFmtId="4">
    <oc r="C73">
      <v>467448.54499999998</v>
    </oc>
    <nc r="C73">
      <v>470284.26799999998</v>
    </nc>
  </rcc>
  <rcc rId="56951" sId="3" numFmtId="4">
    <oc r="D73">
      <v>290887.91282000003</v>
    </oc>
    <nc r="D73">
      <v>325605.75894000003</v>
    </nc>
  </rcc>
  <rcc rId="56952" sId="3" numFmtId="4">
    <oc r="C74">
      <v>31756.335340000001</v>
    </oc>
    <nc r="C74">
      <v>31976.335340000001</v>
    </nc>
  </rcc>
  <rcc rId="56953" sId="3" numFmtId="4">
    <oc r="D74">
      <v>21397.961579999999</v>
    </oc>
    <nc r="D74">
      <v>23174.50835</v>
    </nc>
  </rcc>
  <rcc rId="56954" sId="3" numFmtId="4">
    <oc r="D29">
      <v>1373.54997</v>
    </oc>
    <nc r="D29">
      <v>1343.0199700000001</v>
    </nc>
  </rcc>
  <rcc rId="56955" sId="3" numFmtId="4">
    <oc r="C84">
      <v>70582.684399999998</v>
    </oc>
    <nc r="C84">
      <v>70802.684399999998</v>
    </nc>
  </rcc>
  <rcc rId="56956" sId="3" numFmtId="4">
    <oc r="D84">
      <v>32451.274860000001</v>
    </oc>
    <nc r="D84">
      <v>40796.399870000001</v>
    </nc>
  </rcc>
  <rcc rId="56957" sId="3" numFmtId="4">
    <oc r="D86">
      <v>3863.0848299999998</v>
    </oc>
    <nc r="D86">
      <v>4550.9662200000002</v>
    </nc>
  </rcc>
  <rcc rId="56958" sId="3" numFmtId="4">
    <nc r="D87">
      <v>11.14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57755" sId="3" numFmtId="4">
    <oc r="D152">
      <v>454.32675</v>
    </oc>
    <nc r="D152">
      <v>467.64774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cc rId="56375" sId="3" numFmtId="4">
    <oc r="D126">
      <v>365.39839000000001</v>
    </oc>
    <nc r="D126">
      <v>377.42970000000003</v>
    </nc>
  </rcc>
  <rcc rId="56376" sId="3" numFmtId="4">
    <oc r="D131">
      <v>273.86434000000003</v>
    </oc>
    <nc r="D131">
      <v>333.86434000000003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F201">
    <dxf>
      <numFmt numFmtId="186" formatCode="#,##0.0000"/>
    </dxf>
  </rfmt>
  <rfmt sheetId="3" sqref="F201">
    <dxf>
      <numFmt numFmtId="187" formatCode="#,##0.000"/>
    </dxf>
  </rfmt>
  <rfmt sheetId="3" sqref="F201">
    <dxf>
      <numFmt numFmtId="4" formatCode="#,##0.00"/>
    </dxf>
  </rfmt>
  <rfmt sheetId="3" sqref="F20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6045" sId="3">
    <oc r="B200" t="inlineStr">
      <is>
        <t>Обслуживание внутренноего государственного и муниципального долга</t>
      </is>
    </oc>
    <nc r="B200" t="inlineStr">
      <is>
        <t>Обслуживание внутреннего государственного и муниципального долга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60558" sId="3" numFmtId="4">
    <oc r="C102">
      <v>364.5</v>
    </oc>
    <nc r="C102">
      <v>543.20000000000005</v>
    </nc>
  </rcc>
  <rcc rId="60559" sId="3" numFmtId="4">
    <oc r="C103">
      <v>719.35500000000002</v>
    </oc>
    <nc r="C103">
      <v>447</v>
    </nc>
  </rcc>
  <rcc rId="60560" sId="3" numFmtId="4">
    <oc r="C104">
      <v>213.04398</v>
    </oc>
    <nc r="C104">
      <v>212.47678999999999</v>
    </nc>
  </rcc>
  <rcc rId="60561" sId="3" numFmtId="4">
    <oc r="C107">
      <v>1483.556</v>
    </oc>
    <nc r="C107">
      <v>1423.9270899999999</v>
    </nc>
  </rcc>
  <rcc rId="60562" sId="3" numFmtId="4">
    <oc r="D109">
      <v>16848.612440000001</v>
    </oc>
    <nc r="D109">
      <v>19868.074059999999</v>
    </nc>
  </rcc>
  <rcc rId="60563" sId="3" numFmtId="4">
    <oc r="C111">
      <v>11025.33433</v>
    </oc>
    <nc r="C111">
      <v>10008.35094</v>
    </nc>
  </rcc>
  <rcc rId="60564" sId="3" numFmtId="4">
    <oc r="D111">
      <v>1401.1086499999999</v>
    </oc>
    <nc r="D111">
      <v>1660.1086499999999</v>
    </nc>
  </rcc>
  <rcc rId="60565" sId="3" numFmtId="4">
    <oc r="C112">
      <v>17585.445</v>
    </oc>
    <nc r="C112">
      <v>17018.172040000001</v>
    </nc>
  </rcc>
  <rcc rId="60566" sId="3" numFmtId="4">
    <oc r="D113">
      <v>19642.456979999999</v>
    </oc>
    <nc r="D113">
      <v>19657.61349</v>
    </nc>
  </rcc>
  <rcc rId="60567" sId="3" numFmtId="4">
    <oc r="C114">
      <v>14992.563749999999</v>
    </oc>
    <nc r="C114">
      <v>15144.085489999999</v>
    </nc>
  </rcc>
  <rcc rId="60568" sId="3" numFmtId="4">
    <oc r="D114">
      <v>9563.1331599999994</v>
    </oc>
    <nc r="D114">
      <v>11193.733550000001</v>
    </nc>
  </rcc>
  <rcc rId="60569" sId="3" numFmtId="4">
    <oc r="C115">
      <v>6413.3062300000001</v>
    </oc>
    <nc r="C115">
      <v>8919.65344</v>
    </nc>
  </rcc>
  <rcc rId="60570" sId="3" numFmtId="4">
    <oc r="C117">
      <v>21505.376339999999</v>
    </oc>
    <nc r="C117">
      <v>22507.74454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3.xml><?xml version="1.0" encoding="utf-8"?>
<revisions xmlns="http://schemas.openxmlformats.org/spreadsheetml/2006/main" xmlns:r="http://schemas.openxmlformats.org/officeDocument/2006/relationships">
  <rcc rId="59915" sId="3" numFmtId="4">
    <oc r="D185">
      <v>66.090230000000005</v>
    </oc>
    <nc r="D185">
      <v>84.868229999999997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61356" sId="3" numFmtId="4">
    <oc r="C7">
      <v>155137.51999999999</v>
    </oc>
    <nc r="C7">
      <v>165137.51999999999</v>
    </nc>
  </rcc>
  <rcc rId="61357" sId="3" numFmtId="4">
    <oc r="D7">
      <v>141183.77544999999</v>
    </oc>
    <nc r="D7">
      <v>160564.37611000001</v>
    </nc>
  </rcc>
  <rcc rId="61358" sId="3" numFmtId="4">
    <oc r="D9">
      <v>9115.9828400000006</v>
    </oc>
    <nc r="D9">
      <v>9790.1280800000004</v>
    </nc>
  </rcc>
  <rcc rId="61359" sId="3" numFmtId="4">
    <oc r="D10">
      <v>48.622909999999997</v>
    </oc>
    <nc r="D10">
      <v>52.823999999999998</v>
    </nc>
  </rcc>
  <rcc rId="61360" sId="3" numFmtId="4">
    <oc r="D11">
      <v>9519.7731500000009</v>
    </oc>
    <nc r="D11">
      <v>10096.21204</v>
    </nc>
  </rcc>
  <rcc rId="61361" sId="3" numFmtId="4">
    <oc r="D12">
      <v>-1012.86412</v>
    </oc>
    <nc r="D12">
      <v>-1105.9453100000001</v>
    </nc>
  </rcc>
  <rcc rId="61362" sId="3" numFmtId="4">
    <oc r="C14">
      <v>18528</v>
    </oc>
    <nc r="C14">
      <v>21228</v>
    </nc>
  </rcc>
  <rcc rId="61363" sId="3" numFmtId="4">
    <oc r="D14">
      <v>21213.260600000001</v>
    </oc>
    <nc r="D14">
      <v>21200.960719999999</v>
    </nc>
  </rcc>
  <rcc rId="61364" sId="3" numFmtId="4">
    <oc r="D15">
      <v>-49.465110000000003</v>
    </oc>
    <nc r="D15">
      <v>-46.940109999999997</v>
    </nc>
  </rcc>
  <rcc rId="61365" sId="3" numFmtId="4">
    <oc r="C16">
      <v>2100</v>
    </oc>
    <nc r="C16">
      <v>2400</v>
    </nc>
  </rcc>
  <rcc rId="61366" sId="3" numFmtId="4">
    <oc r="D16">
      <v>2410.24773</v>
    </oc>
    <nc r="D16">
      <v>2406.6720500000001</v>
    </nc>
  </rcc>
  <rcc rId="61367" sId="3" numFmtId="4">
    <oc r="D17">
      <v>773.25594000000001</v>
    </oc>
    <nc r="D17">
      <v>597.07844</v>
    </nc>
  </rcc>
  <rcc rId="61368" sId="3" numFmtId="4">
    <oc r="D19">
      <v>6097.99532</v>
    </oc>
    <nc r="D19">
      <v>7439.5940000000001</v>
    </nc>
  </rcc>
  <rcc rId="61369" sId="3" numFmtId="4">
    <oc r="D21">
      <v>196.75245000000001</v>
    </oc>
    <nc r="D21">
      <v>166.60285999999999</v>
    </nc>
  </rcc>
  <rcc rId="61370" sId="3" numFmtId="4">
    <oc r="D22">
      <v>2224.4950699999999</v>
    </oc>
    <nc r="D22">
      <v>2846.7807699999998</v>
    </nc>
  </rcc>
  <rcc rId="61371" sId="3" numFmtId="4">
    <oc r="C24">
      <v>4000</v>
    </oc>
    <nc r="C24">
      <v>4400</v>
    </nc>
  </rcc>
  <rcc rId="61372" sId="3" numFmtId="4">
    <oc r="D24">
      <v>4300.57114</v>
    </oc>
    <nc r="D24">
      <v>3527.7912900000001</v>
    </nc>
  </rcc>
  <rcc rId="61373" sId="3" numFmtId="4">
    <oc r="D25">
      <v>9844.7119600000005</v>
    </oc>
    <nc r="D25">
      <v>11727.4925</v>
    </nc>
  </rcc>
  <rcc rId="61374" sId="3" numFmtId="4">
    <oc r="C27">
      <v>1100</v>
    </oc>
    <nc r="C27">
      <v>1200</v>
    </nc>
  </rcc>
  <rcc rId="61375" sId="3" numFmtId="4">
    <oc r="C29">
      <v>2000</v>
    </oc>
    <nc r="C29">
      <v>2500</v>
    </nc>
  </rcc>
  <rcc rId="61376" sId="3" numFmtId="4">
    <oc r="D29">
      <v>2119.49179</v>
    </oc>
    <nc r="D29">
      <v>2346.9902900000002</v>
    </nc>
  </rcc>
  <rcc rId="61377" sId="3" numFmtId="4">
    <oc r="D30">
      <v>47.15</v>
    </oc>
    <nc r="D30">
      <v>51.05</v>
    </nc>
  </rcc>
  <rcc rId="61378" sId="3" numFmtId="4">
    <oc r="C41">
      <v>8000</v>
    </oc>
    <nc r="C41">
      <v>9300</v>
    </nc>
  </rcc>
  <rcc rId="61379" sId="3" numFmtId="4">
    <oc r="D41">
      <v>8660.1952500000007</v>
    </oc>
    <nc r="D41">
      <v>9634.7604599999995</v>
    </nc>
  </rcc>
  <rcc rId="61380" sId="3" numFmtId="4">
    <oc r="C42">
      <v>2594</v>
    </oc>
    <nc r="C42">
      <v>1994</v>
    </nc>
  </rcc>
  <rcc rId="61381" sId="3" numFmtId="4">
    <oc r="D42">
      <v>1431.59773</v>
    </oc>
    <nc r="D42">
      <v>1966.91751</v>
    </nc>
  </rcc>
  <rcc rId="61382" sId="3" numFmtId="4">
    <oc r="D43">
      <v>377.00675999999999</v>
    </oc>
    <nc r="D43">
      <v>421.69382000000002</v>
    </nc>
  </rcc>
  <rcc rId="61383" sId="3" numFmtId="4">
    <oc r="D47">
      <v>555.17666999999994</v>
    </oc>
    <nc r="D47">
      <v>662.68138999999996</v>
    </nc>
  </rcc>
  <rcc rId="61384" sId="3" numFmtId="4">
    <oc r="D49">
      <v>464.29800999999998</v>
    </oc>
    <nc r="D49">
      <v>468.51413000000002</v>
    </nc>
  </rcc>
  <rcc rId="61385" sId="3" numFmtId="4">
    <oc r="D51">
      <v>876.53959999999995</v>
    </oc>
    <nc r="D51">
      <v>1233.36437</v>
    </nc>
  </rcc>
  <rcc rId="61386" sId="3" numFmtId="4">
    <oc r="C54">
      <v>1400</v>
    </oc>
    <nc r="C54">
      <v>600</v>
    </nc>
  </rcc>
  <rcc rId="61387" sId="3" numFmtId="4">
    <oc r="D54">
      <v>0</v>
    </oc>
    <nc r="D54">
      <v>396</v>
    </nc>
  </rcc>
  <rcc rId="61388" sId="3" numFmtId="4">
    <oc r="C55">
      <v>12300</v>
    </oc>
    <nc r="C55">
      <v>15300</v>
    </nc>
  </rcc>
  <rcc rId="61389" sId="3" numFmtId="4">
    <oc r="D55">
      <v>14997.665429999999</v>
    </oc>
    <nc r="D55">
      <v>15200.69713</v>
    </nc>
  </rcc>
  <rcc rId="61390" sId="3" numFmtId="4">
    <oc r="D56">
      <v>315.98252000000002</v>
    </oc>
    <nc r="D56">
      <v>323.68556000000001</v>
    </nc>
  </rcc>
  <rcc rId="61391" sId="3" numFmtId="4">
    <oc r="D60">
      <v>892.65981999999997</v>
    </oc>
    <nc r="D60">
      <v>1016.0596399999999</v>
    </nc>
  </rcc>
  <rcc rId="61392" sId="3" numFmtId="4">
    <oc r="C61">
      <v>413.1</v>
    </oc>
    <nc r="C61">
      <v>493.1</v>
    </nc>
  </rcc>
  <rcc rId="61393" sId="3" numFmtId="4">
    <oc r="D61">
      <v>463.78032000000002</v>
    </oc>
    <nc r="D61">
      <v>1359.8273099999999</v>
    </nc>
  </rcc>
  <rcc rId="61394" sId="3" numFmtId="4">
    <oc r="D63">
      <v>-0.29959000000000002</v>
    </oc>
    <nc r="D63">
      <v>-0.20458999999999999</v>
    </nc>
  </rcc>
  <rcc rId="61395" sId="3" numFmtId="4">
    <oc r="C64">
      <v>396</v>
    </oc>
    <nc r="C64">
      <v>416</v>
    </nc>
  </rcc>
  <rcc rId="61396" sId="3" numFmtId="4">
    <oc r="D66">
      <v>4.4566100000000004</v>
    </oc>
    <nc r="D66">
      <v>0</v>
    </nc>
  </rcc>
  <rcc rId="61397" sId="3" numFmtId="4">
    <oc r="D67">
      <v>10941.81825</v>
    </oc>
    <nc r="D67">
      <v>11222.86212</v>
    </nc>
  </rcc>
  <rcc rId="61398" sId="3" numFmtId="4">
    <oc r="D70">
      <v>107930.6</v>
    </oc>
    <nc r="D70">
      <v>116188.5</v>
    </nc>
  </rcc>
  <rcc rId="61399" sId="3" numFmtId="4">
    <oc r="C72">
      <v>256249.68408000001</v>
    </oc>
    <nc r="C72">
      <v>312665.59934999997</v>
    </nc>
  </rcc>
  <rcc rId="61400" sId="3" numFmtId="4">
    <oc r="D72">
      <v>176939.62260999999</v>
    </oc>
    <nc r="D72">
      <v>295780.60665999999</v>
    </nc>
  </rcc>
  <rcc rId="61401" sId="3" numFmtId="4">
    <oc r="C73">
      <v>485077.31099999999</v>
    </oc>
    <nc r="C73">
      <v>488025.41100000002</v>
    </nc>
  </rcc>
  <rcc rId="61402" sId="3" numFmtId="4">
    <oc r="D73">
      <v>420204.39227999997</v>
    </oc>
    <nc r="D73">
      <v>487967.93974</v>
    </nc>
  </rcc>
  <rcc rId="61403" sId="3" numFmtId="4">
    <oc r="C74">
      <v>32543.115549999999</v>
    </oc>
    <nc r="C74">
      <v>31257.149399999998</v>
    </nc>
  </rcc>
  <rcc rId="61404" sId="3" numFmtId="4">
    <oc r="D74">
      <v>27830.188870000002</v>
    </oc>
    <nc r="D74">
      <v>31257.149399999998</v>
    </nc>
  </rcc>
  <rcc rId="61405" sId="3" numFmtId="4">
    <oc r="D77">
      <v>-7539.0103600000002</v>
    </oc>
    <nc r="D77">
      <v>-25018.397629999999</v>
    </nc>
  </rcc>
  <rcc rId="61406" sId="3" numFmtId="4">
    <oc r="C23">
      <v>15114</v>
    </oc>
    <nc r="C23">
      <f>SUM(C24:C25)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60959" sId="3" numFmtId="4">
    <oc r="D186">
      <v>84.868229999999997</v>
    </oc>
    <nc r="D186">
      <v>105.45023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2.xml><?xml version="1.0" encoding="utf-8"?>
<revisions xmlns="http://schemas.openxmlformats.org/spreadsheetml/2006/main" xmlns:r="http://schemas.openxmlformats.org/officeDocument/2006/relationships">
  <rcc rId="56572" sId="3" numFmtId="4">
    <oc r="C172">
      <v>4096.7380000000003</v>
    </oc>
    <nc r="C172">
      <v>7096.7380000000003</v>
    </nc>
  </rcc>
  <rcc rId="56573" sId="3" numFmtId="4">
    <oc r="D172">
      <v>332.04016999999999</v>
    </oc>
    <nc r="D172">
      <v>424.73817000000003</v>
    </nc>
  </rcc>
  <rcc rId="56574" sId="3" numFmtId="4">
    <oc r="D174">
      <v>470</v>
    </oc>
    <nc r="D174">
      <v>556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.xml><?xml version="1.0" encoding="utf-8"?>
<revisions xmlns="http://schemas.openxmlformats.org/spreadsheetml/2006/main" xmlns:r="http://schemas.openxmlformats.org/officeDocument/2006/relationships">
  <rcc rId="60645" sId="3" numFmtId="4">
    <oc r="C132">
      <v>151261.42962000001</v>
    </oc>
    <nc r="C132">
      <v>151742.6165</v>
    </nc>
  </rcc>
  <rcc rId="60646" sId="3" numFmtId="4">
    <oc r="D132">
      <v>71964.223389999999</v>
    </oc>
    <nc r="D132">
      <v>88235.116160000005</v>
    </nc>
  </rcc>
  <rcc rId="60647" sId="3" numFmtId="4">
    <oc r="D133">
      <v>995.48089000000004</v>
    </oc>
    <nc r="D133">
      <v>1046.0984599999999</v>
    </nc>
  </rcc>
  <rcc rId="60648" sId="3" numFmtId="4">
    <oc r="C135">
      <v>48611.705600000001</v>
    </oc>
    <nc r="C135">
      <v>47659.505599999997</v>
    </nc>
  </rcc>
  <rcc rId="60649" sId="3" numFmtId="4">
    <oc r="D135">
      <v>14267.94801</v>
    </oc>
    <nc r="D135">
      <v>23528.488069999999</v>
    </nc>
  </rcc>
  <rcc rId="60650" sId="3" numFmtId="4">
    <oc r="C136">
      <v>9727.4110899999996</v>
    </oc>
    <nc r="C136">
      <v>16374.59223</v>
    </nc>
  </rcc>
  <rcc rId="60651" sId="3" numFmtId="4">
    <oc r="D136">
      <v>4617.9300199999998</v>
    </oc>
    <nc r="D136">
      <v>6553.3021600000002</v>
    </nc>
  </rcc>
  <rcc rId="60652" sId="3" numFmtId="4">
    <oc r="D137">
      <v>3180.6828</v>
    </oc>
    <nc r="D137">
      <v>5749.8876</v>
    </nc>
  </rcc>
  <rcc rId="60653" sId="3" numFmtId="4">
    <oc r="C138">
      <v>6765.2047599999996</v>
    </oc>
    <nc r="C138">
      <v>1635.4813799999999</v>
    </nc>
  </rcc>
  <rcc rId="60654" sId="3" numFmtId="4">
    <oc r="C139">
      <v>69833.219249999995</v>
    </oc>
    <nc r="C139">
      <v>69749.148610000004</v>
    </nc>
  </rcc>
  <rcc rId="60655" sId="3" numFmtId="4">
    <oc r="D139">
      <v>40402.181669999998</v>
    </oc>
    <nc r="D139">
      <v>42857.339870000003</v>
    </nc>
  </rcc>
  <rcc rId="60656" sId="3" numFmtId="4">
    <oc r="C142">
      <v>7426</v>
    </oc>
    <nc r="C142">
      <v>8361.6</v>
    </nc>
  </rcc>
  <rcc rId="60657" sId="3" numFmtId="4">
    <oc r="D142">
      <v>5095.3317100000004</v>
    </oc>
    <nc r="D142">
      <v>6051.6724299999996</v>
    </nc>
  </rcc>
  <rcc rId="60658" sId="3" numFmtId="4">
    <oc r="C143">
      <v>14523.402330000001</v>
    </oc>
    <nc r="C143">
      <v>15652.33633</v>
    </nc>
  </rcc>
  <rcc rId="60659" sId="3" numFmtId="4">
    <oc r="D143">
      <v>13691.51982</v>
    </oc>
    <nc r="D143">
      <v>14212.23323</v>
    </nc>
  </rcc>
  <rcc rId="60660" sId="3" numFmtId="4">
    <oc r="C144">
      <v>7397.22786</v>
    </oc>
    <nc r="C144">
      <v>8882.5954199999996</v>
    </nc>
  </rcc>
  <rcc rId="60661" sId="3" numFmtId="4">
    <oc r="D144">
      <v>5245.9690799999998</v>
    </oc>
    <nc r="D144">
      <v>5491.3979600000002</v>
    </nc>
  </rcc>
  <rcc rId="60662" sId="3" numFmtId="4">
    <oc r="C147">
      <v>12809.426750000001</v>
    </oc>
    <nc r="C147">
      <v>10660.898370000001</v>
    </nc>
  </rcc>
  <rcc rId="60663" sId="3" numFmtId="4">
    <oc r="D147">
      <v>9109.2711600000002</v>
    </oc>
    <nc r="D147">
      <v>9410.9510499999997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57994" sId="3" numFmtId="4">
    <oc r="F84">
      <v>28895.892510000001</v>
    </oc>
    <nc r="F84">
      <v>33108.756240000002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60990" sId="3" numFmtId="4">
    <oc r="C189">
      <v>15758.943600000001</v>
    </oc>
    <nc r="C189">
      <v>15858</v>
    </nc>
  </rcc>
  <rcc rId="60991" sId="3" numFmtId="4">
    <oc r="D190">
      <v>5007.7830000000004</v>
    </oc>
    <nc r="D190">
      <v>7843.5060000000003</v>
    </nc>
  </rcc>
  <rcc rId="60992" sId="3" numFmtId="4">
    <oc r="C195">
      <v>919</v>
    </oc>
    <nc r="C195">
      <v>1091.4459999999999</v>
    </nc>
  </rcc>
  <rcc rId="60993" sId="3" numFmtId="4">
    <oc r="C194">
      <v>919</v>
    </oc>
    <nc r="C194">
      <v>1091.4000000000001</v>
    </nc>
  </rcc>
  <rcc rId="60994" sId="3" numFmtId="4">
    <oc r="D195">
      <v>786.08079999999995</v>
    </oc>
    <nc r="D195">
      <v>911.56129999999996</v>
    </nc>
  </rcc>
  <rcc rId="60995" sId="3" numFmtId="4">
    <oc r="D194">
      <v>834.66579999999999</v>
    </oc>
    <nc r="D194">
      <v>911.56129999999996</v>
    </nc>
  </rcc>
  <rcc rId="60996" sId="3" numFmtId="4">
    <oc r="C198">
      <v>1818.182</v>
    </oc>
    <nc r="C198">
      <v>2629.7982000000002</v>
    </nc>
  </rcc>
  <rcc rId="60997" sId="3" numFmtId="4">
    <oc r="C196">
      <v>7891.05</v>
    </oc>
    <nc r="C196">
      <v>8702.6661999999997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3.xml><?xml version="1.0" encoding="utf-8"?>
<revisions xmlns="http://schemas.openxmlformats.org/spreadsheetml/2006/main" xmlns:r="http://schemas.openxmlformats.org/officeDocument/2006/relationships">
  <rcc rId="60728" sId="3" numFmtId="4">
    <oc r="C160">
      <v>21784.917000000001</v>
    </oc>
    <nc r="C160">
      <v>22398.53529</v>
    </nc>
  </rcc>
  <rcc rId="60729" sId="3" numFmtId="4">
    <oc r="D160">
      <v>8875.3828200000007</v>
    </oc>
    <nc r="D160">
      <v>9203.2278200000001</v>
    </nc>
  </rcc>
  <rcc rId="60730" sId="3" numFmtId="4">
    <oc r="D162">
      <v>118.25</v>
    </oc>
    <nc r="D162">
      <v>200</v>
    </nc>
  </rcc>
  <rcc rId="60731" sId="3" numFmtId="4">
    <oc r="D163">
      <v>2662.2676999999999</v>
    </oc>
    <nc r="D163">
      <v>2928.4944700000001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60247" sId="3" numFmtId="4">
    <oc r="F63">
      <v>92.997969999999995</v>
    </oc>
    <nc r="F63">
      <v>93.29016</v>
    </nc>
  </rcc>
  <rcc rId="60248" sId="3" numFmtId="4">
    <oc r="F64">
      <v>60</v>
    </oc>
    <nc r="F64">
      <v>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.xml><?xml version="1.0" encoding="utf-8"?>
<revisions xmlns="http://schemas.openxmlformats.org/spreadsheetml/2006/main" xmlns:r="http://schemas.openxmlformats.org/officeDocument/2006/relationships">
  <rcc rId="61263" sId="3" numFmtId="4">
    <oc r="C29">
      <v>1500</v>
    </oc>
    <nc r="C29">
      <v>2000</v>
    </nc>
  </rcc>
  <rcc rId="61264" sId="3" numFmtId="4">
    <oc r="C49">
      <v>950</v>
    </oc>
    <nc r="C49">
      <v>600</v>
    </nc>
  </rcc>
  <rcc rId="61265" sId="3" numFmtId="4">
    <oc r="C60">
      <v>1127.9000000000001</v>
    </oc>
    <nc r="C60">
      <v>977.9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2.xml><?xml version="1.0" encoding="utf-8"?>
<revisions xmlns="http://schemas.openxmlformats.org/spreadsheetml/2006/main" xmlns:r="http://schemas.openxmlformats.org/officeDocument/2006/relationships">
  <rcc rId="61467" sId="3">
    <oc r="D4" t="inlineStr">
      <is>
        <t>исполнено на 01.12.2023 г.</t>
      </is>
    </oc>
    <nc r="D4" t="inlineStr">
      <is>
        <t>исполнено на 29.12.2023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58667" sId="3">
    <oc r="D81" t="inlineStr">
      <is>
        <t>исполнено на 01.09.2023 г.</t>
      </is>
    </oc>
    <nc r="D81" t="inlineStr">
      <is>
        <t>исполнено на 01.10.2023 г.</t>
      </is>
    </nc>
  </rcc>
  <rcc rId="58668" sId="3">
    <oc r="F81" t="inlineStr">
      <is>
        <t>исполнено на 01.09.2022г.</t>
      </is>
    </oc>
    <nc r="F81" t="inlineStr">
      <is>
        <t>исполнено на 01.10.2022г.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2.xml><?xml version="1.0" encoding="utf-8"?>
<revisions xmlns="http://schemas.openxmlformats.org/spreadsheetml/2006/main" xmlns:r="http://schemas.openxmlformats.org/officeDocument/2006/relationships">
  <rcc rId="58823" sId="3" numFmtId="4">
    <oc r="D134">
      <v>0</v>
    </oc>
    <nc r="D134">
      <v>8500</v>
    </nc>
  </rcc>
  <rcc rId="58824" sId="3" numFmtId="4">
    <oc r="C135">
      <v>51178.124470000002</v>
    </oc>
    <nc r="C135">
      <v>48611.705600000001</v>
    </nc>
  </rcc>
  <rcc rId="58825" sId="3" numFmtId="4">
    <oc r="D135">
      <v>9791.7811500000007</v>
    </oc>
    <nc r="D135">
      <v>12453.55127</v>
    </nc>
  </rcc>
  <rcc rId="58826" sId="3" numFmtId="4">
    <oc r="D136">
      <v>3882.7586700000002</v>
    </oc>
    <nc r="D136">
      <v>4357.4166599999999</v>
    </nc>
  </rcc>
  <rcc rId="58827" sId="3" numFmtId="4">
    <oc r="D137">
      <v>0</v>
    </oc>
    <nc r="D137">
      <v>3180.6828</v>
    </nc>
  </rcc>
  <rcc rId="58828" sId="3" numFmtId="4">
    <oc r="D139">
      <v>22135.474020000001</v>
    </oc>
    <nc r="D139">
      <v>34771.066079999997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59427" sId="3" numFmtId="4">
    <oc r="F75">
      <v>6361.05044</v>
    </oc>
    <nc r="F75">
      <v>6843.0396700000001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2.xml><?xml version="1.0" encoding="utf-8"?>
<revisions xmlns="http://schemas.openxmlformats.org/spreadsheetml/2006/main" xmlns:r="http://schemas.openxmlformats.org/officeDocument/2006/relationships">
  <rrc rId="62310" sId="3" ref="A131:XFD131" action="insertRow">
    <undo index="16" exp="area" ref3D="1" dr="$A$199:$XFD$200" dn="Z_B31C8DB7_3E78_4144_A6B5_8DE36DE63F0E_.wvu.Rows" sId="3"/>
    <undo index="26" exp="area" ref3D="1" dr="$A$203:$XFD$204" dn="Z_A54C432C_6C68_4B53_A75C_446EB3A61B2B_.wvu.Rows" sId="3"/>
    <undo index="24" exp="area" ref3D="1" dr="$A$199:$XFD$200" dn="Z_A54C432C_6C68_4B53_A75C_446EB3A61B2B_.wvu.Rows" sId="3"/>
    <undo index="0" exp="area" ref3D="1" dr="$A$204:$XFD$204" dn="Z_61528DAC_5C4C_48F4_ADE2_8A724B05A086_.wvu.Rows" sId="3"/>
    <undo index="12" exp="area" ref3D="1" dr="$A$199:$XFD$199" dn="Z_5C539BE6_C8E0_453F_AB5E_9E58094195EA_.wvu.Rows" sId="3"/>
    <undo index="38" exp="area" ref3D="1" dr="$A$203:$XFD$204" dn="Z_42584DC0_1D41_4C93_9B38_C388E7B8DAC4_.wvu.Rows" sId="3"/>
    <undo index="36" exp="area" ref3D="1" dr="$A$199:$XFD$200" dn="Z_42584DC0_1D41_4C93_9B38_C388E7B8DAC4_.wvu.Rows" sId="3"/>
    <undo index="34" exp="area" ref3D="1" dr="$A$140:$XFD$140" dn="Z_42584DC0_1D41_4C93_9B38_C388E7B8DAC4_.wvu.Rows" sId="3"/>
    <undo index="0" exp="area" ref3D="1" dr="$A$199:$XFD$199" dn="Z_3DCB9AAA_F09C_4EA6_B992_F93E466D374A_.wvu.Rows" sId="3"/>
    <undo index="18" exp="area" ref3D="1" dr="$A$199:$XFD$200" dn="Z_1A52382B_3765_4E8C_903F_6B8919B7242E_.wvu.Rows" sId="3"/>
  </rrc>
  <rcc rId="62311" sId="3" numFmtId="4">
    <oc r="C90">
      <v>2137.5453200000002</v>
    </oc>
    <nc r="C90">
      <v>788.47127</v>
    </nc>
  </rcc>
  <rcc rId="62312" sId="3" numFmtId="4">
    <oc r="D90">
      <v>0</v>
    </oc>
    <nc r="D90">
      <v>788.47</v>
    </nc>
  </rcc>
  <rcc rId="62313" sId="3" numFmtId="4">
    <oc r="D102">
      <v>361.01760000000002</v>
    </oc>
    <nc r="D102">
      <v>534.68010000000004</v>
    </nc>
  </rcc>
  <rcc rId="62314" sId="3" numFmtId="4">
    <oc r="D105">
      <v>14.4</v>
    </oc>
    <nc r="D105">
      <v>27</v>
    </nc>
  </rcc>
  <rcc rId="62315" sId="3" numFmtId="4">
    <oc r="C109">
      <v>39795.702649999999</v>
    </oc>
    <nc r="C109">
      <v>37740.637719999999</v>
    </nc>
  </rcc>
  <rcc rId="62316" sId="3" numFmtId="4">
    <oc r="D109">
      <v>19868.074059999999</v>
    </oc>
    <nc r="D109">
      <v>22394.904119999999</v>
    </nc>
  </rcc>
  <rcc rId="62317" sId="3" numFmtId="4">
    <oc r="D111">
      <v>1660.1086499999999</v>
    </oc>
    <nc r="D111">
      <v>6674.9661699999997</v>
    </nc>
  </rcc>
  <rcc rId="62318" sId="3" numFmtId="4">
    <oc r="D113">
      <v>19657.61349</v>
    </oc>
    <nc r="D113">
      <v>23284.78601</v>
    </nc>
  </rcc>
  <rcc rId="62319" sId="3" numFmtId="4">
    <oc r="C114">
      <v>15144.085489999999</v>
    </oc>
    <nc r="C114">
      <v>16034.905210000001</v>
    </nc>
  </rcc>
  <rcc rId="62320" sId="3" numFmtId="4">
    <oc r="D114">
      <v>11193.733550000001</v>
    </oc>
    <nc r="D114">
      <v>14502.99314</v>
    </nc>
  </rcc>
  <rcc rId="62321" sId="3" numFmtId="4">
    <oc r="D115">
      <v>5955.8243400000001</v>
    </oc>
    <nc r="D115">
      <v>8518.7194999999992</v>
    </nc>
  </rcc>
  <rcc rId="62322" sId="3" numFmtId="4">
    <oc r="D117">
      <v>18326.268250000001</v>
    </oc>
    <nc r="D117">
      <v>22412.89142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район!$A$1:$G$209</formula>
    <oldFormula>район!$A$1:$G$209</oldFormula>
  </rdn>
  <rdn rId="0" localSheetId="3" customView="1" name="Z_61528DAC_5C4C_48F4_ADE2_8A724B05A086_.wvu.Rows" hidden="1" oldHidden="1">
    <formula>район!$205:$205</formula>
    <oldFormula>район!$205:$205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59169" sId="3">
    <oc r="A2" t="inlineStr">
      <is>
        <t xml:space="preserve">                                                                                Моргаушского муниципального округа на 01.10.2023 г.</t>
      </is>
    </oc>
    <nc r="A2" t="inlineStr">
      <is>
        <t xml:space="preserve">                                                                                Моргаушского муниципального округа на 01.11.2023 г.</t>
      </is>
    </nc>
  </rcc>
  <rcc rId="59170" sId="3">
    <oc r="D4" t="inlineStr">
      <is>
        <t>исполнено на 01.10.2023 г.</t>
      </is>
    </oc>
    <nc r="D4" t="inlineStr">
      <is>
        <t>исполнено на 01.11.2023 г.</t>
      </is>
    </nc>
  </rcc>
  <rcc rId="59171" sId="3">
    <oc r="F4" t="inlineStr">
      <is>
        <t>исполнено на 01.10.2022г.</t>
      </is>
    </oc>
    <nc r="F4" t="inlineStr">
      <is>
        <t>исполнено на 01.11.2022г.</t>
      </is>
    </nc>
  </rcc>
  <rcc rId="59172" sId="3">
    <oc r="D81" t="inlineStr">
      <is>
        <t>исполнено на 01.10.2023 г.</t>
      </is>
    </oc>
    <nc r="D81" t="inlineStr">
      <is>
        <t>исполнено на 01.11.2023 г.</t>
      </is>
    </nc>
  </rcc>
  <rcc rId="59173" sId="3">
    <oc r="F81" t="inlineStr">
      <is>
        <t>исполнено на 01.10.2022г.</t>
      </is>
    </oc>
    <nc r="F81" t="inlineStr">
      <is>
        <t>исполнено на 01.11.2022г.</t>
      </is>
    </nc>
  </rcc>
  <rcc rId="59174" sId="3" numFmtId="4">
    <oc r="D7">
      <v>104525.69661</v>
    </oc>
    <nc r="D7">
      <v>118160.21204</v>
    </nc>
  </rcc>
  <rcc rId="59175" sId="3" numFmtId="4">
    <oc r="D9">
      <v>7251.2139999999999</v>
    </oc>
    <nc r="D9">
      <v>8249.9434000000001</v>
    </nc>
  </rcc>
  <rcc rId="59176" sId="3" numFmtId="4">
    <oc r="D10">
      <v>39.070729999999998</v>
    </oc>
    <nc r="D10">
      <v>43.68721</v>
    </nc>
  </rcc>
  <rcc rId="59177" sId="3" numFmtId="4">
    <oc r="D11">
      <v>7716.4613900000004</v>
    </oc>
    <nc r="D11">
      <v>8677.0625299999992</v>
    </nc>
  </rcc>
  <rcc rId="59178" sId="3" numFmtId="4">
    <oc r="D12">
      <v>-850.76598000000001</v>
    </oc>
    <nc r="D12">
      <v>-925.74190999999996</v>
    </nc>
  </rcc>
  <rcc rId="59179" sId="3" numFmtId="4">
    <oc r="D14">
      <v>16396.780210000001</v>
    </oc>
    <nc r="D14">
      <v>20846.713019999999</v>
    </nc>
  </rcc>
  <rcc rId="59180" sId="3" numFmtId="4">
    <oc r="D16">
      <v>2407.6749799999998</v>
    </oc>
    <nc r="D16">
      <v>2417.0533500000001</v>
    </nc>
  </rcc>
  <rcc rId="59181" sId="3" numFmtId="4">
    <oc r="D17">
      <v>741.83831999999995</v>
    </oc>
    <nc r="D17">
      <v>776.24393999999995</v>
    </nc>
  </rcc>
  <rcc rId="59182" sId="3" numFmtId="4">
    <oc r="D19">
      <v>1132.69732</v>
    </oc>
    <nc r="D19">
      <v>3346.1896700000002</v>
    </nc>
  </rcc>
  <rcc rId="59183" sId="3" numFmtId="4">
    <oc r="D21">
      <v>163.51589000000001</v>
    </oc>
    <nc r="D21">
      <v>189.92681999999999</v>
    </nc>
  </rcc>
  <rcc rId="59184" sId="3" numFmtId="4">
    <oc r="D22">
      <v>448.68247000000002</v>
    </oc>
    <nc r="D22">
      <v>1310.06926</v>
    </nc>
  </rcc>
  <rcc rId="59185" sId="3" numFmtId="4">
    <oc r="D24">
      <v>4393.6447099999996</v>
    </oc>
    <nc r="D24">
      <v>4380.4776700000002</v>
    </nc>
  </rcc>
  <rcc rId="59186" sId="3" numFmtId="4">
    <oc r="D25">
      <v>1535.1795199999999</v>
    </oc>
    <nc r="D25">
      <v>6085.6998899999999</v>
    </nc>
  </rcc>
  <rcc rId="59187" sId="3" numFmtId="4">
    <oc r="D27">
      <v>1102.7750799999999</v>
    </oc>
    <nc r="D27">
      <v>1126.1577400000001</v>
    </nc>
  </rcc>
  <rcc rId="59188" sId="3" numFmtId="4">
    <oc r="D29">
      <v>1512.1998599999999</v>
    </oc>
    <nc r="D29">
      <v>1805.2796599999999</v>
    </nc>
  </rcc>
  <rcc rId="59189" sId="3" numFmtId="4">
    <oc r="D30">
      <v>35.08</v>
    </oc>
    <nc r="D30">
      <v>40.880000000000003</v>
    </nc>
  </rcc>
  <rcc rId="59190" sId="3" numFmtId="4">
    <oc r="D41">
      <v>6706.0293899999997</v>
    </oc>
    <nc r="D41">
      <v>7534.0906800000002</v>
    </nc>
  </rcc>
  <rcc rId="59191" sId="3" numFmtId="4">
    <oc r="D42">
      <v>1116.87194</v>
    </oc>
    <nc r="D42">
      <v>1273.1875299999999</v>
    </nc>
  </rcc>
  <rcc rId="59192" sId="3" numFmtId="4">
    <oc r="D43">
      <v>299.23437000000001</v>
    </oc>
    <nc r="D43">
      <v>350.40638000000001</v>
    </nc>
  </rcc>
  <rcc rId="59193" sId="3" numFmtId="4">
    <oc r="D47">
      <v>422.65942999999999</v>
    </oc>
    <nc r="D47">
      <v>481.52571999999998</v>
    </nc>
  </rcc>
  <rcc rId="59194" sId="3" numFmtId="4">
    <oc r="D49">
      <v>449.46616999999998</v>
    </oc>
    <nc r="D49">
      <v>464.29800999999998</v>
    </nc>
  </rcc>
  <rcc rId="59195" sId="3" numFmtId="4">
    <oc r="D51">
      <v>631.39745000000005</v>
    </oc>
    <nc r="D51">
      <v>733.21612000000005</v>
    </nc>
  </rcc>
  <rcc rId="59196" sId="3" numFmtId="4">
    <oc r="D55">
      <v>12241.92821</v>
    </oc>
    <nc r="D55">
      <v>14804.36346</v>
    </nc>
  </rcc>
  <rcc rId="59197" sId="3" numFmtId="4">
    <oc r="D56">
      <v>260.16732999999999</v>
    </oc>
    <nc r="D56">
      <v>300.71589</v>
    </nc>
  </rcc>
  <rcc rId="59198" sId="3" numFmtId="4">
    <oc r="D60">
      <v>741.60177999999996</v>
    </oc>
    <nc r="D60">
      <v>820.85891000000004</v>
    </nc>
  </rcc>
  <rcc rId="59199" sId="3" numFmtId="4">
    <oc r="D61">
      <v>239.37935999999999</v>
    </oc>
    <nc r="D61">
      <v>246.22816</v>
    </nc>
  </rcc>
  <rcc rId="59200" sId="3" numFmtId="4">
    <oc r="D64">
      <v>393.49900000000002</v>
    </oc>
    <nc r="D64">
      <v>397.09899999999999</v>
    </nc>
  </rcc>
  <rcc rId="59201" sId="3" numFmtId="4">
    <oc r="D67">
      <v>9037.5228800000004</v>
    </oc>
    <nc r="D67">
      <v>11687.612080000001</v>
    </nc>
  </rcc>
  <rcc rId="59202" sId="3" numFmtId="4">
    <oc r="D70">
      <v>91415.6</v>
    </oc>
    <nc r="D70">
      <v>99673.1</v>
    </nc>
  </rcc>
  <rcc rId="59203" sId="3" numFmtId="4">
    <oc r="D72">
      <v>144834.68945999999</v>
    </oc>
    <nc r="D72">
      <v>161504.34742000001</v>
    </nc>
  </rcc>
  <rcc rId="59204" sId="3" numFmtId="4">
    <oc r="D73">
      <v>363362.92592000001</v>
    </oc>
    <nc r="D73">
      <v>404772.32681</v>
    </nc>
  </rcc>
  <rcc rId="59205" sId="3" numFmtId="4">
    <oc r="D74">
      <v>25017.835330000002</v>
    </oc>
    <nc r="D74">
      <v>25784.062099999999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c rId="59206" sId="3" numFmtId="4">
    <oc r="D83">
      <v>2.3258999999999999</v>
    </oc>
    <nc r="D83">
      <v>4.6836000000000002</v>
    </nc>
  </rcc>
  <rcc rId="59207" sId="3" numFmtId="4">
    <oc r="D84">
      <v>46465.841829999998</v>
    </oc>
    <nc r="D84">
      <v>52421.581449999998</v>
    </nc>
  </rcc>
  <rcc rId="59208" sId="3" numFmtId="4">
    <oc r="D86">
      <v>5371.62435</v>
    </oc>
    <nc r="D86">
      <v>5617.2761600000003</v>
    </nc>
  </rcc>
  <rcc rId="59209" sId="3" numFmtId="4">
    <oc r="C88">
      <v>10834.85893</v>
    </oc>
    <nc r="C88">
      <v>1022.94893</v>
    </nc>
  </rcc>
  <rcc rId="59210" sId="3" numFmtId="4">
    <oc r="C89">
      <v>30857.87932</v>
    </oc>
    <nc r="C89">
      <v>31060.37932</v>
    </nc>
  </rcc>
  <rcc rId="59211" sId="3" numFmtId="4">
    <oc r="D89">
      <v>23282.378280000001</v>
    </oc>
    <nc r="D89">
      <v>23839.186799999999</v>
    </nc>
  </rcc>
  <rcc rId="59212" sId="3" numFmtId="4">
    <oc r="D92">
      <v>1197.1850300000001</v>
    </oc>
    <nc r="D92">
      <v>1247.3258000000001</v>
    </nc>
  </rcc>
  <rcc rId="59213" sId="3" numFmtId="4">
    <oc r="D94">
      <v>933.5</v>
    </oc>
    <nc r="D94">
      <v>1063.6878099999999</v>
    </nc>
  </rcc>
  <rcc rId="59214" sId="3" numFmtId="4">
    <oc r="D95">
      <v>2468.7936300000001</v>
    </oc>
    <nc r="D95">
      <v>2743.9357599999998</v>
    </nc>
  </rcc>
  <rcc rId="59215" sId="3" numFmtId="4">
    <oc r="D96">
      <v>111.44808999999999</v>
    </oc>
    <nc r="D96">
      <v>130.64809</v>
    </nc>
  </rcc>
  <rcc rId="59216" sId="3" numFmtId="4">
    <oc r="D97">
      <v>254.4</v>
    </oc>
    <nc r="D97">
      <v>1067</v>
    </nc>
  </rcc>
  <rcc rId="59217" sId="3" numFmtId="4">
    <oc r="D99">
      <v>198.13399999999999</v>
    </oc>
    <nc r="D99">
      <v>250</v>
    </nc>
  </rcc>
  <rcc rId="59218" sId="3" numFmtId="4">
    <oc r="D100">
      <v>198.13399999999999</v>
    </oc>
    <nc r="D100">
      <v>250</v>
    </nc>
  </rcc>
  <rcc rId="59219" sId="3" numFmtId="4">
    <oc r="D101">
      <v>346.77870000000001</v>
    </oc>
    <nc r="D101">
      <v>1034.8943899999999</v>
    </nc>
  </rcc>
  <rcc rId="59220" sId="3" numFmtId="4">
    <oc r="D108">
      <v>75481.938460000005</v>
    </oc>
    <nc r="D108">
      <v>90476.328559999994</v>
    </nc>
  </rcc>
  <rcc rId="59221" sId="3" numFmtId="4">
    <oc r="D118">
      <v>2205.8405600000001</v>
    </oc>
    <nc r="D118">
      <v>2452.0625599999998</v>
    </nc>
  </rcc>
  <rcc rId="59222" sId="3" numFmtId="4">
    <oc r="D127">
      <v>455.72230000000002</v>
    </oc>
    <nc r="D127">
      <v>491.14997</v>
    </nc>
  </rcc>
  <rcc rId="59223" sId="3" numFmtId="4">
    <oc r="D132">
      <v>63726.122539999997</v>
    </oc>
    <nc r="D132">
      <v>71964.223389999999</v>
    </nc>
  </rcc>
  <rcc rId="59224" sId="3" numFmtId="4">
    <oc r="D140">
      <v>29508.59791</v>
    </oc>
    <nc r="D140">
      <v>38670.779649999997</v>
    </nc>
  </rcc>
  <rcc rId="59225" sId="3" numFmtId="4">
    <oc r="D152">
      <v>467.64774</v>
    </oc>
    <nc r="D152">
      <v>487.64774</v>
    </nc>
  </rcc>
  <rcc rId="59226" sId="3" numFmtId="4">
    <oc r="D154">
      <v>99428.542140000005</v>
    </oc>
    <nc r="D154">
      <v>108559.87664</v>
    </nc>
  </rcc>
  <rcc rId="59227" sId="3" numFmtId="4">
    <oc r="C158">
      <v>434113.40318000002</v>
    </oc>
    <nc r="C158">
      <v>443910.31318</v>
    </nc>
  </rcc>
  <rcc rId="59228" sId="3" numFmtId="4">
    <oc r="D158">
      <v>360460.50556999998</v>
    </oc>
    <nc r="D158">
      <v>388611.59025000001</v>
    </nc>
  </rcc>
  <rcc rId="59229" sId="3" numFmtId="4">
    <oc r="D163">
      <v>19101.871630000001</v>
    </oc>
    <nc r="D163">
      <v>21361.949629999999</v>
    </nc>
  </rcc>
  <rcc rId="59230" sId="3" numFmtId="4">
    <oc r="D169">
      <v>225.69919999999999</v>
    </oc>
    <nc r="D169">
      <v>252.21420000000001</v>
    </nc>
  </rcc>
  <rcc rId="59231" sId="3" numFmtId="4">
    <oc r="D170">
      <v>6708.5459199999996</v>
    </oc>
    <nc r="D170">
      <v>7011.3855700000004</v>
    </nc>
  </rcc>
  <rcc rId="59232" sId="3" numFmtId="4">
    <oc r="D173">
      <v>48797.842149999997</v>
    </oc>
    <nc r="D173">
      <v>54338.566870000002</v>
    </nc>
  </rcc>
  <rcc rId="59233" sId="3" numFmtId="4">
    <oc r="D179">
      <v>1172.7047700000001</v>
    </oc>
    <nc r="D179">
      <v>1196.3947700000001</v>
    </nc>
  </rcc>
  <rcc rId="59234" sId="3" numFmtId="4">
    <oc r="C182">
      <v>10922.692709999999</v>
    </oc>
    <nc r="C182">
      <v>10937.692709999999</v>
    </nc>
  </rcc>
  <rcc rId="59235" sId="3" numFmtId="4">
    <oc r="D182">
      <v>7364.9759299999996</v>
    </oc>
    <nc r="D182">
      <v>8197.04673</v>
    </nc>
  </rcc>
  <rcc rId="59236" sId="3" numFmtId="4">
    <oc r="D186">
      <v>24311.425999999999</v>
    </oc>
    <nc r="D186">
      <v>30441.55444</v>
    </nc>
  </rcc>
  <rcc rId="59237" sId="3" numFmtId="4">
    <oc r="D190">
      <v>51.40231</v>
    </oc>
    <nc r="D190">
      <v>59.433889999999998</v>
    </nc>
  </rcc>
  <rcc rId="59238" sId="3" numFmtId="4">
    <oc r="D192">
      <v>786.08079999999995</v>
    </oc>
    <nc r="D192">
      <v>834.66579999999999</v>
    </nc>
  </rcc>
  <rcc rId="59239" sId="3" numFmtId="4">
    <oc r="D194">
      <v>7395.0006800000001</v>
    </oc>
    <nc r="D194">
      <v>7891.05</v>
    </nc>
  </rcc>
  <rcc rId="59240" sId="3" odxf="1" dxf="1" numFmtId="4">
    <oc r="D195">
      <v>5576.8186800000003</v>
    </oc>
    <nc r="D195">
      <v>6072.8680000000004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203">
    <dxf>
      <numFmt numFmtId="4" formatCode="#,##0.00"/>
    </dxf>
  </rfmt>
  <rfmt sheetId="3" sqref="D203">
    <dxf>
      <numFmt numFmtId="187" formatCode="#,##0.000"/>
    </dxf>
  </rfmt>
  <rfmt sheetId="3" sqref="D203">
    <dxf>
      <numFmt numFmtId="186" formatCode="#,##0.0000"/>
    </dxf>
  </rfmt>
  <rfmt sheetId="3" sqref="D203">
    <dxf>
      <numFmt numFmtId="172" formatCode="#,##0.00000"/>
    </dxf>
  </rfmt>
  <rfmt sheetId="3" sqref="C203">
    <dxf>
      <numFmt numFmtId="4" formatCode="#,##0.00"/>
    </dxf>
  </rfmt>
  <rfmt sheetId="3" sqref="C203">
    <dxf>
      <numFmt numFmtId="187" formatCode="#,##0.000"/>
    </dxf>
  </rfmt>
  <rfmt sheetId="3" sqref="C203">
    <dxf>
      <numFmt numFmtId="186" formatCode="#,##0.0000"/>
    </dxf>
  </rfmt>
  <rfmt sheetId="3" sqref="C203">
    <dxf>
      <numFmt numFmtId="172" formatCode="#,##0.00000"/>
    </dxf>
  </rfmt>
  <rcc rId="59241" sId="3" numFmtId="4">
    <oc r="C84">
      <v>70802.684399999998</v>
    </oc>
    <nc r="C84">
      <v>70600.184399999998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2.xml><?xml version="1.0" encoding="utf-8"?>
<revisions xmlns="http://schemas.openxmlformats.org/spreadsheetml/2006/main" xmlns:r="http://schemas.openxmlformats.org/officeDocument/2006/relationships">
  <rcc rId="62353" sId="3" numFmtId="4">
    <oc r="D119">
      <v>0</v>
    </oc>
    <nc r="D119">
      <v>164.77</v>
    </nc>
  </rcc>
  <rcc rId="62354" sId="3" numFmtId="4">
    <oc r="C120">
      <v>518</v>
    </oc>
    <nc r="C120">
      <v>764.75</v>
    </nc>
  </rcc>
  <rcc rId="62355" sId="3" numFmtId="4">
    <oc r="D120">
      <v>495.9</v>
    </oc>
    <nc r="D120">
      <v>736.5299</v>
    </nc>
  </rcc>
  <rcc rId="62356" sId="3" numFmtId="4">
    <oc r="D121">
      <v>564.005</v>
    </oc>
    <nc r="D121">
      <v>696.96624999999995</v>
    </nc>
  </rcc>
  <rcc rId="62357" sId="3" numFmtId="4">
    <oc r="D123">
      <v>385.8569</v>
    </oc>
    <nc r="D123">
      <v>402.75689999999997</v>
    </nc>
  </rcc>
  <rcc rId="62358" sId="3" numFmtId="4">
    <oc r="D124">
      <v>872.04300999999998</v>
    </oc>
    <nc r="D124">
      <v>1744.08602</v>
    </nc>
  </rcc>
  <rcc rId="62359" sId="3" numFmtId="4">
    <oc r="D125">
      <v>1218.4784999999999</v>
    </oc>
    <nc r="D125">
      <v>2436.9569900000001</v>
    </nc>
  </rcc>
  <rcc rId="62360" sId="3" numFmtId="4">
    <oc r="D128">
      <v>598.68454999999994</v>
    </oc>
    <nc r="D128">
      <v>733.48782000000006</v>
    </nc>
  </rcc>
  <rcc rId="62361" sId="3" numFmtId="4">
    <oc r="C130">
      <v>6879.7</v>
    </oc>
    <nc r="C130">
      <v>7776.28316</v>
    </nc>
  </rcc>
  <rcc rId="62362" sId="3" numFmtId="4">
    <oc r="D130">
      <v>0</v>
    </oc>
    <nc r="D130">
      <v>5318.3610200000003</v>
    </nc>
  </rcc>
  <rcc rId="62363" sId="3" numFmtId="4">
    <oc r="C132">
      <v>1195.36247</v>
    </oc>
    <nc r="C132">
      <v>2146.40688</v>
    </nc>
  </rcc>
  <rcc rId="62364" sId="3" numFmtId="4">
    <oc r="D132">
      <v>0</v>
    </oc>
    <nc r="D132">
      <v>864.42692999999997</v>
    </nc>
  </rcc>
  <rrc rId="62365" sId="3" ref="A131:XFD131" action="deleteRow">
    <undo index="0" exp="area" ref3D="1" dr="$A$205:$XFD$205" dn="Z_61528DAC_5C4C_48F4_ADE2_8A724B05A086_.wvu.Rows" sId="3"/>
    <undo index="16" exp="area" ref3D="1" dr="$A$200:$XFD$201" dn="Z_B31C8DB7_3E78_4144_A6B5_8DE36DE63F0E_.wvu.Rows" sId="3"/>
    <undo index="26" exp="area" ref3D="1" dr="$A$204:$XFD$205" dn="Z_A54C432C_6C68_4B53_A75C_446EB3A61B2B_.wvu.Rows" sId="3"/>
    <undo index="24" exp="area" ref3D="1" dr="$A$200:$XFD$201" dn="Z_A54C432C_6C68_4B53_A75C_446EB3A61B2B_.wvu.Rows" sId="3"/>
    <undo index="12" exp="area" ref3D="1" dr="$A$200:$XFD$200" dn="Z_5C539BE6_C8E0_453F_AB5E_9E58094195EA_.wvu.Rows" sId="3"/>
    <undo index="38" exp="area" ref3D="1" dr="$A$204:$XFD$205" dn="Z_42584DC0_1D41_4C93_9B38_C388E7B8DAC4_.wvu.Rows" sId="3"/>
    <undo index="36" exp="area" ref3D="1" dr="$A$200:$XFD$201" dn="Z_42584DC0_1D41_4C93_9B38_C388E7B8DAC4_.wvu.Rows" sId="3"/>
    <undo index="34" exp="area" ref3D="1" dr="$A$141:$XFD$141" dn="Z_42584DC0_1D41_4C93_9B38_C388E7B8DAC4_.wvu.Rows" sId="3"/>
    <undo index="0" exp="area" ref3D="1" dr="$A$200:$XFD$200" dn="Z_3DCB9AAA_F09C_4EA6_B992_F93E466D374A_.wvu.Rows" sId="3"/>
    <undo index="18" exp="area" ref3D="1" dr="$A$200:$XFD$201" dn="Z_1A52382B_3765_4E8C_903F_6B8919B7242E_.wvu.Rows" sId="3"/>
    <rfmt sheetId="3" xfDxf="1" s="1" sqref="A131:XFD1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31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31" start="0" length="0">
      <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3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3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3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366" sId="3" odxf="1" dxf="1" numFmtId="4">
    <oc r="D129">
      <v>0</v>
    </oc>
    <nc r="D129">
      <f>SUM(D130:D131)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2367" sId="3" numFmtId="4">
    <oc r="D133">
      <v>1046.0984599999999</v>
    </oc>
    <nc r="D133">
      <v>1243.85799</v>
    </nc>
  </rcc>
  <rcc rId="62368" sId="3" numFmtId="4">
    <oc r="C135">
      <v>47659.505599999997</v>
    </oc>
    <nc r="C135">
      <v>46970.770069999999</v>
    </nc>
  </rcc>
  <rcc rId="62369" sId="3" numFmtId="4">
    <oc r="D135">
      <v>23528.488069999999</v>
    </oc>
    <nc r="D135">
      <v>44053.655480000001</v>
    </nc>
  </rcc>
  <rcc rId="62370" sId="3" numFmtId="4">
    <oc r="C136">
      <v>16374.59223</v>
    </oc>
    <nc r="C136">
      <v>18217.907230000001</v>
    </nc>
  </rcc>
  <rcc rId="62371" sId="3" numFmtId="4">
    <oc r="D136">
      <v>6553.3021600000002</v>
    </oc>
    <nc r="D136">
      <v>12198.438759999999</v>
    </nc>
  </rcc>
  <rcc rId="62372" sId="3" numFmtId="4">
    <oc r="C139">
      <v>69749.148610000004</v>
    </oc>
    <nc r="C139">
      <v>91461.61967</v>
    </nc>
  </rcc>
  <rcc rId="62373" sId="3" numFmtId="4">
    <oc r="D139">
      <v>42857.339870000003</v>
    </oc>
    <nc r="D139">
      <v>62076.280079999997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59817" sId="3" numFmtId="4">
    <oc r="C159">
      <v>11988.007</v>
    </oc>
    <nc r="C159">
      <v>21784.917000000001</v>
    </nc>
  </rcc>
  <rcc rId="59818" sId="3" numFmtId="4">
    <oc r="D159">
      <v>8692.9183200000007</v>
    </oc>
    <nc r="D159">
      <v>8875.3828200000007</v>
    </nc>
  </rcc>
  <rcc rId="59819" sId="3" numFmtId="4">
    <oc r="D160">
      <v>927.08660999999995</v>
    </oc>
    <nc r="D160">
      <v>1302.9750200000001</v>
    </nc>
  </rcc>
  <rcc rId="59820" sId="3" numFmtId="4">
    <oc r="D162">
      <v>2396.0409300000001</v>
    </oc>
    <nc r="D162">
      <v>2662.2676999999999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2.xml><?xml version="1.0" encoding="utf-8"?>
<revisions xmlns="http://schemas.openxmlformats.org/spreadsheetml/2006/main" xmlns:r="http://schemas.openxmlformats.org/officeDocument/2006/relationships">
  <rcc rId="62071" sId="3" numFmtId="4">
    <oc r="D83">
      <v>7.6836000000000002</v>
    </oc>
    <nc r="D83">
      <v>50</v>
    </nc>
  </rcc>
  <rcc rId="62072" sId="3" numFmtId="4">
    <oc r="D84">
      <v>57796.869039999998</v>
    </oc>
    <nc r="D84">
      <v>68886.730559999996</v>
    </nc>
  </rcc>
  <rcc rId="62073" sId="3" numFmtId="4">
    <oc r="C84">
      <v>69793.864400000006</v>
    </oc>
    <nc r="C84">
      <v>69581.784400000004</v>
    </nc>
  </rcc>
  <rcc rId="62074" sId="3" numFmtId="4">
    <oc r="C86">
      <v>7214.5316000000003</v>
    </oc>
    <nc r="C86">
      <v>7266.6116000000002</v>
    </nc>
  </rcc>
  <rcc rId="62075" sId="3" numFmtId="4">
    <oc r="D86">
      <v>6149.1840599999996</v>
    </oc>
    <nc r="D86">
      <v>7224.6938</v>
    </nc>
  </rcc>
  <rcc rId="62076" sId="3" numFmtId="4">
    <oc r="C88">
      <v>1022.94893</v>
    </oc>
    <nc r="C88">
      <v>14311.47329</v>
    </nc>
  </rcc>
  <rcc rId="62077" sId="3" numFmtId="4">
    <oc r="C89">
      <v>31159.06927</v>
    </oc>
    <nc r="C89">
      <v>32260.60471</v>
    </nc>
  </rcc>
  <rcc rId="62078" sId="3" numFmtId="4">
    <oc r="D89">
      <v>27193.01226</v>
    </oc>
    <nc r="D89">
      <v>32056.704580000001</v>
    </nc>
  </rcc>
  <rcc rId="62079" sId="3" numFmtId="4">
    <oc r="D92">
      <v>1610.71795</v>
    </oc>
    <nc r="D92">
      <v>1788.6</v>
    </nc>
  </rcc>
  <rcc rId="62080" sId="3" numFmtId="4">
    <oc r="D94">
      <v>1236.43236</v>
    </oc>
    <nc r="D94">
      <v>1410.2</v>
    </nc>
  </rcc>
  <rcc rId="62081" sId="3" numFmtId="4">
    <oc r="D95">
      <v>3083.15852</v>
    </oc>
    <nc r="D95">
      <v>3688.5411899999999</v>
    </nc>
  </rcc>
  <rcc rId="62082" sId="3" numFmtId="4">
    <oc r="C96">
      <v>540</v>
    </oc>
    <nc r="C96">
      <v>1040</v>
    </nc>
  </rcc>
  <rcc rId="62083" sId="3" numFmtId="4">
    <oc r="D96">
      <v>146.52808999999999</v>
    </oc>
    <nc r="D96">
      <v>990.10709999999995</v>
    </nc>
  </rcc>
  <rcc rId="62084" sId="3" numFmtId="4">
    <oc r="D97">
      <v>1139.7</v>
    </oc>
    <nc r="D97">
      <v>1277.5999999999999</v>
    </nc>
  </rcc>
  <rcc rId="62085" sId="3" numFmtId="4">
    <oc r="D101">
      <v>1034.8943899999999</v>
    </oc>
    <nc r="D101">
      <v>1221.15689</v>
    </nc>
  </rcc>
  <rcc rId="62086" sId="3" numFmtId="4">
    <oc r="C106">
      <v>1423.9270899999999</v>
    </oc>
    <nc r="C106">
      <v>1666.9270899999999</v>
    </nc>
  </rcc>
  <rcc rId="62087" sId="3" numFmtId="4">
    <oc r="D106">
      <v>0</v>
    </oc>
    <nc r="D106">
      <v>144.76052000000001</v>
    </nc>
  </rcc>
  <rcc rId="62088" sId="3" numFmtId="4">
    <oc r="C108">
      <v>138399.24791000001</v>
    </oc>
    <nc r="C108">
      <v>137235.00270000001</v>
    </nc>
  </rcc>
  <rcc rId="62089" sId="3" numFmtId="4">
    <oc r="D108">
      <v>95400.547080000004</v>
    </oc>
    <nc r="D108">
      <v>116528.1851</v>
    </nc>
  </rcc>
  <rcc rId="62090" sId="3" numFmtId="4">
    <oc r="C118">
      <v>6000.2929999999997</v>
    </oc>
    <nc r="C118">
      <v>6247.0429999999997</v>
    </nc>
  </rcc>
  <rcc rId="62091" sId="3" numFmtId="4">
    <oc r="D118">
      <v>3570.6634100000001</v>
    </oc>
    <nc r="D118">
      <v>6216.4460600000002</v>
    </nc>
  </rcc>
  <rcc rId="62092" sId="3" numFmtId="4">
    <oc r="C127">
      <v>8839.6500099999994</v>
    </oc>
    <nc r="C127">
      <v>10687.190039999999</v>
    </nc>
  </rcc>
  <rcc rId="62093" sId="3" numFmtId="4">
    <oc r="D127">
      <v>598.68454999999994</v>
    </oc>
    <nc r="D127">
      <v>6916.2757700000002</v>
    </nc>
  </rcc>
  <rcc rId="62094" sId="3" numFmtId="4">
    <oc r="C132">
      <v>151742.6165</v>
    </oc>
    <nc r="C132">
      <v>174609.66703000001</v>
    </nc>
  </rcc>
  <rcc rId="62095" sId="3" numFmtId="4">
    <oc r="D132">
      <v>88235.116160000005</v>
    </oc>
    <nc r="D132">
      <v>133822.12010999999</v>
    </nc>
  </rcc>
  <rcc rId="62096" sId="3" numFmtId="4">
    <oc r="C140">
      <v>52240.205999999998</v>
    </oc>
    <nc r="C140">
      <v>79910.681679999994</v>
    </nc>
  </rcc>
  <rcc rId="62097" sId="3" numFmtId="4">
    <oc r="D140">
      <v>40694.94255</v>
    </oc>
    <nc r="D140">
      <v>47252.119169999998</v>
    </nc>
  </rcc>
  <rcc rId="62098" sId="3" numFmtId="4">
    <oc r="D149">
      <v>0</v>
    </oc>
    <nc r="D149">
      <v>3.7</v>
    </nc>
  </rcc>
  <rcc rId="62099" sId="3" numFmtId="4">
    <oc r="C154">
      <v>131932.45897000001</v>
    </oc>
    <nc r="C154">
      <v>132525.55897000001</v>
    </nc>
  </rcc>
  <rcc rId="62100" sId="3" numFmtId="4">
    <oc r="D154">
      <v>114058.47663999999</v>
    </oc>
    <nc r="D154">
      <v>132522.16704999999</v>
    </nc>
  </rcc>
  <rcc rId="62101" sId="3" numFmtId="4">
    <oc r="C159">
      <v>466920.91837000003</v>
    </oc>
    <nc r="C159">
      <v>463403.826</v>
    </nc>
  </rcc>
  <rcc rId="62102" sId="3" numFmtId="4">
    <oc r="D159">
      <v>398506.57844000001</v>
    </oc>
    <nc r="D159">
      <v>453214.49125000002</v>
    </nc>
  </rcc>
  <rcc rId="62103" sId="3" numFmtId="4">
    <oc r="C164">
      <v>29368.263200000001</v>
    </oc>
    <nc r="C164">
      <v>29617.403200000001</v>
    </nc>
  </rcc>
  <rcc rId="62104" sId="3" numFmtId="4">
    <oc r="D164">
      <v>26821.802</v>
    </oc>
    <nc r="D164">
      <v>29614.545760000001</v>
    </nc>
  </rcc>
  <rcc rId="62105" sId="3" numFmtId="4">
    <oc r="D170">
      <v>260.01420000000002</v>
    </oc>
    <nc r="D170">
      <v>421</v>
    </nc>
  </rcc>
  <rcc rId="62106" sId="3" numFmtId="4">
    <oc r="C171">
      <v>8426.9539999999997</v>
    </oc>
    <nc r="C171">
      <v>8389.2340999999997</v>
    </nc>
  </rcc>
  <rcc rId="62107" sId="3" numFmtId="4">
    <oc r="D171">
      <v>7333.7572499999997</v>
    </oc>
    <nc r="D171">
      <v>8373.1581000000006</v>
    </nc>
  </rcc>
  <rcc rId="62108" sId="3" numFmtId="4">
    <oc r="C174">
      <v>77564.072709999993</v>
    </oc>
    <nc r="C174">
      <v>88582.572709999993</v>
    </nc>
  </rcc>
  <rcc rId="62109" sId="3" numFmtId="4">
    <oc r="D174">
      <v>58308.260679999999</v>
    </oc>
    <nc r="D174">
      <v>78706.217839999998</v>
    </nc>
  </rcc>
  <rcc rId="62110" sId="3" numFmtId="4">
    <oc r="C181">
      <v>1789.3</v>
    </oc>
    <nc r="C181">
      <v>1956.7</v>
    </nc>
  </rcc>
  <rcc rId="62111" sId="3" numFmtId="4">
    <oc r="D181">
      <v>1460.5779700000001</v>
    </oc>
    <nc r="D181">
      <v>1952.0867699999999</v>
    </nc>
  </rcc>
  <rcc rId="62112" sId="3" numFmtId="4">
    <oc r="D183">
      <v>0</v>
    </oc>
    <nc r="D183">
      <v>19.865310000000001</v>
    </nc>
  </rcc>
  <rcc rId="62113" sId="3" numFmtId="4">
    <oc r="C184">
      <v>9968.7865600000005</v>
    </oc>
    <nc r="C184">
      <v>10091.38327</v>
    </nc>
  </rcc>
  <rcc rId="62114" sId="3" numFmtId="4">
    <oc r="D184">
      <v>9015.6712299999999</v>
    </oc>
    <nc r="D184">
      <v>10047.64316</v>
    </nc>
  </rcc>
  <rcc rId="62115" sId="3" numFmtId="4">
    <oc r="D188">
      <v>33329.719360000003</v>
    </oc>
    <nc r="D188">
      <v>57387.207640000001</v>
    </nc>
  </rcc>
  <rcc rId="62116" sId="3" numFmtId="4">
    <oc r="D192">
      <v>68.228160000000003</v>
    </oc>
    <nc r="D192">
      <v>80.900000000000006</v>
    </nc>
  </rcc>
  <rcc rId="62117" sId="3" numFmtId="4">
    <oc r="C194">
      <v>1091.4000000000001</v>
    </oc>
    <nc r="C194">
      <v>1091.4459999999999</v>
    </nc>
  </rcc>
  <rcc rId="62118" sId="3" numFmtId="4">
    <oc r="D194">
      <v>911.56129999999996</v>
    </oc>
    <nc r="D194">
      <v>1091.4459999999999</v>
    </nc>
  </rcc>
  <rcc rId="62119" sId="3" numFmtId="4">
    <oc r="D196">
      <v>7891.05</v>
    </oc>
    <nc r="D196">
      <v>8702.6661999999997</v>
    </nc>
  </rcc>
  <rfmt sheetId="3" sqref="C205:D205">
    <dxf>
      <numFmt numFmtId="4" formatCode="#,##0.00"/>
    </dxf>
  </rfmt>
  <rfmt sheetId="3" sqref="C205:D205">
    <dxf>
      <numFmt numFmtId="187" formatCode="#,##0.000"/>
    </dxf>
  </rfmt>
  <rfmt sheetId="3" sqref="C205:D205">
    <dxf>
      <numFmt numFmtId="186" formatCode="#,##0.0000"/>
    </dxf>
  </rfmt>
  <rfmt sheetId="3" sqref="C205:D205">
    <dxf>
      <numFmt numFmtId="172" formatCode="#,##0.00000"/>
    </dxf>
  </rfmt>
  <rfmt sheetId="3" sqref="C205:D205">
    <dxf>
      <numFmt numFmtId="186" formatCode="#,##0.0000"/>
    </dxf>
  </rfmt>
  <rfmt sheetId="3" sqref="C205:D205">
    <dxf>
      <numFmt numFmtId="187" formatCode="#,##0.000"/>
    </dxf>
  </rfmt>
  <rfmt sheetId="3" sqref="C205:D205">
    <dxf>
      <numFmt numFmtId="4" formatCode="#,##0.00"/>
    </dxf>
  </rfmt>
  <rfmt sheetId="3" sqref="C205:D205">
    <dxf>
      <numFmt numFmtId="167" formatCode="#,##0.0"/>
    </dxf>
  </rfmt>
  <rfmt sheetId="3" sqref="F205">
    <dxf>
      <numFmt numFmtId="179" formatCode="#,##0.000000"/>
    </dxf>
  </rfmt>
  <rfmt sheetId="3" sqref="F205">
    <dxf>
      <numFmt numFmtId="188" formatCode="#,##0.0000000"/>
    </dxf>
  </rfmt>
  <rfmt sheetId="3" sqref="F205">
    <dxf>
      <numFmt numFmtId="181" formatCode="#,##0.00000000"/>
    </dxf>
  </rfmt>
  <rfmt sheetId="3" sqref="F205">
    <dxf>
      <numFmt numFmtId="188" formatCode="#,##0.0000000"/>
    </dxf>
  </rfmt>
  <rfmt sheetId="3" sqref="F205">
    <dxf>
      <numFmt numFmtId="179" formatCode="#,##0.000000"/>
    </dxf>
  </rfmt>
  <rfmt sheetId="3" sqref="F205">
    <dxf>
      <numFmt numFmtId="172" formatCode="#,##0.00000"/>
    </dxf>
  </rfmt>
  <rfmt sheetId="3" sqref="F205">
    <dxf>
      <numFmt numFmtId="186" formatCode="#,##0.0000"/>
    </dxf>
  </rfmt>
  <rfmt sheetId="3" sqref="F205">
    <dxf>
      <numFmt numFmtId="187" formatCode="#,##0.000"/>
    </dxf>
  </rfmt>
  <rfmt sheetId="3" sqref="F205">
    <dxf>
      <numFmt numFmtId="4" formatCode="#,##0.00"/>
    </dxf>
  </rfmt>
  <rfmt sheetId="3" sqref="F205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.xml><?xml version="1.0" encoding="utf-8"?>
<revisions xmlns="http://schemas.openxmlformats.org/spreadsheetml/2006/main" xmlns:r="http://schemas.openxmlformats.org/officeDocument/2006/relationships">
  <rcc rId="59851" sId="3" numFmtId="4">
    <oc r="D165">
      <v>5796.0339999999997</v>
    </oc>
    <nc r="D165">
      <v>6373.0770000000002</v>
    </nc>
  </rcc>
  <rcc rId="59852" sId="3" numFmtId="4">
    <oc r="D166">
      <v>1974.2159999999999</v>
    </oc>
    <nc r="D166">
      <v>2860.2159999999999</v>
    </nc>
  </rcc>
  <rcc rId="59853" sId="3" numFmtId="4">
    <oc r="D167">
      <v>5621.759</v>
    </oc>
    <nc r="D167">
      <v>6418.7939999999999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01.xml><?xml version="1.0" encoding="utf-8"?>
<revisions xmlns="http://schemas.openxmlformats.org/spreadsheetml/2006/main" xmlns:r="http://schemas.openxmlformats.org/officeDocument/2006/relationships">
  <rcc rId="59547" sId="3" numFmtId="4">
    <oc r="D102">
      <v>339.57870000000003</v>
    </oc>
    <nc r="D102">
      <v>361.01760000000002</v>
    </nc>
  </rcc>
  <rcc rId="59548" sId="3" numFmtId="4">
    <oc r="D103">
      <v>0</v>
    </oc>
    <nc r="D103">
      <v>447</v>
    </nc>
  </rcc>
  <rcc rId="59549" sId="3" numFmtId="4">
    <oc r="D104">
      <v>0</v>
    </oc>
    <nc r="D104">
      <v>212.47678999999999</v>
    </nc>
  </rcc>
  <rcc rId="59550" sId="3" numFmtId="4">
    <oc r="D105">
      <v>7.2</v>
    </oc>
    <nc r="D105">
      <v>14.4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7019" sId="3" numFmtId="4">
    <oc r="D92">
      <v>876.97614999999996</v>
    </oc>
    <nc r="D92">
      <v>1003.5670699999999</v>
    </nc>
  </rcc>
  <rcc rId="57020" sId="3" numFmtId="4">
    <oc r="D94">
      <v>713.92193999999995</v>
    </oc>
    <nc r="D94">
      <v>856.86140999999998</v>
    </nc>
  </rcc>
  <rcc rId="57021" sId="3" numFmtId="4">
    <oc r="D95">
      <v>1806.53034</v>
    </oc>
    <nc r="D95">
      <v>2148.25036</v>
    </nc>
  </rcc>
  <rcc rId="57022" sId="3" numFmtId="4">
    <oc r="D97">
      <v>141.1</v>
    </oc>
    <nc r="D97">
      <v>148.80000000000001</v>
    </nc>
  </rcc>
  <rcc rId="57023" sId="3" numFmtId="4">
    <oc r="C106">
      <v>2275.6999999999998</v>
    </oc>
    <nc r="C106">
      <v>1483.556</v>
    </nc>
  </rcc>
  <rcc rId="57024" sId="3" numFmtId="4">
    <oc r="C108">
      <v>137479.35384</v>
    </oc>
    <nc r="C108">
      <v>136323.26710999999</v>
    </nc>
  </rcc>
  <rcc rId="57025" sId="3" numFmtId="4">
    <oc r="D108">
      <v>42294.374129999997</v>
    </oc>
    <nc r="D108">
      <v>55139.575770000003</v>
    </nc>
  </rcc>
  <rcc rId="57026" sId="3" numFmtId="4">
    <oc r="D118">
      <v>1001.4069</v>
    </oc>
    <nc r="D118">
      <v>1637.79701</v>
    </nc>
  </rcc>
  <rcc rId="57027" sId="3" numFmtId="4">
    <oc r="D127">
      <v>377.42970000000003</v>
    </oc>
    <nc r="D127">
      <v>455.72230000000002</v>
    </nc>
  </rcc>
  <rcc rId="57028" sId="3" numFmtId="4">
    <oc r="C132">
      <v>153073.33449000001</v>
    </oc>
    <nc r="C132">
      <v>153827.84849</v>
    </nc>
  </rcc>
  <rcc rId="57029" sId="3" numFmtId="4">
    <oc r="D132">
      <f>SUM(D133+D134+D135+D136+D137+D138+D139)</f>
    </oc>
    <nc r="D132">
      <v>36273.419569999998</v>
    </nc>
  </rcc>
  <rcc rId="57030" sId="3" numFmtId="4">
    <oc r="C140">
      <v>52039.269899999999</v>
    </oc>
    <nc r="C140">
      <v>50838.832820000003</v>
    </nc>
  </rcc>
  <rcc rId="57031" sId="3" numFmtId="4">
    <oc r="D140">
      <v>10971.93369</v>
    </oc>
    <nc r="D140">
      <v>19063.644130000001</v>
    </nc>
  </rcc>
  <rcc rId="57032" sId="3" numFmtId="4">
    <oc r="D150">
      <f>SUM(D152)</f>
    </oc>
    <nc r="D150">
      <v>467.64774</v>
    </nc>
  </rcc>
  <rcc rId="57033" sId="3" numFmtId="4">
    <oc r="D154">
      <v>81363.358139999997</v>
    </oc>
    <nc r="D154">
      <v>90413.112139999997</v>
    </nc>
  </rcc>
  <rcc rId="57034" sId="3" numFmtId="4">
    <oc r="D158">
      <v>274447.57137999998</v>
    </oc>
    <nc r="D158">
      <v>306835.06125999999</v>
    </nc>
  </rcc>
  <rcc rId="57035" sId="3" numFmtId="4">
    <oc r="D163">
      <v>16271.04263</v>
    </oc>
    <nc r="D163">
      <v>18263.407630000002</v>
    </nc>
  </rcc>
  <rcc rId="57036" sId="3" numFmtId="4">
    <oc r="D169">
      <v>137.69919999999999</v>
    </oc>
    <nc r="D169">
      <v>183.69919999999999</v>
    </nc>
  </rcc>
  <rcc rId="57037" sId="3" numFmtId="4">
    <oc r="D170">
      <v>5145.6073999999999</v>
    </oc>
    <nc r="D170">
      <v>5815.1874900000003</v>
    </nc>
  </rcc>
  <rcc rId="57038" sId="3" numFmtId="4">
    <oc r="C173">
      <v>70186.192939999994</v>
    </oc>
    <nc r="C173">
      <v>74244.592940000002</v>
    </nc>
  </rcc>
  <rcc rId="57039" sId="3" numFmtId="4">
    <oc r="D173">
      <v>37725.727099999996</v>
    </oc>
    <nc r="D173">
      <v>43057.617709999999</v>
    </nc>
  </rcc>
  <rcc rId="57040" sId="3" numFmtId="4">
    <oc r="D179">
      <v>1136.36571</v>
    </oc>
    <nc r="D179">
      <v>1156.0813700000001</v>
    </nc>
  </rcc>
  <rcc rId="57041" sId="3" numFmtId="4">
    <oc r="C182">
      <v>11036.56806</v>
    </oc>
    <nc r="C182">
      <v>11051.56806</v>
    </nc>
  </rcc>
  <rcc rId="57042" sId="3" numFmtId="4">
    <oc r="D182">
      <v>4695.1716900000001</v>
    </oc>
    <nc r="D182">
      <v>6590.0535799999998</v>
    </nc>
  </rcc>
  <rcc rId="57043" sId="3" numFmtId="4">
    <oc r="C186">
      <v>51283.700669999998</v>
    </oc>
    <nc r="C186">
      <v>54058.711600000002</v>
    </nc>
  </rcc>
  <rcc rId="57044" sId="3" numFmtId="4">
    <oc r="D186">
      <v>20890.924129999999</v>
    </oc>
    <nc r="D186">
      <v>20821.268459999999</v>
    </nc>
  </rcc>
  <rcc rId="57045" sId="3" numFmtId="4">
    <oc r="D190">
      <v>33.87829</v>
    </oc>
    <nc r="D190">
      <v>47.350580000000001</v>
    </nc>
  </rcc>
  <rcc rId="57046" sId="3" numFmtId="4">
    <oc r="D192">
      <v>570.80999999999995</v>
    </oc>
    <nc r="D192">
      <v>650.83749999999998</v>
    </nc>
  </rcc>
  <rcc rId="57047" sId="3" numFmtId="4">
    <oc r="D194">
      <v>6447.2486799999997</v>
    </oc>
    <nc r="D194">
      <v>6988.1326799999997</v>
    </nc>
  </rcc>
  <rfmt sheetId="3" sqref="C203:D203">
    <dxf>
      <numFmt numFmtId="4" formatCode="#,##0.00"/>
    </dxf>
  </rfmt>
  <rfmt sheetId="3" sqref="C203:D203">
    <dxf>
      <numFmt numFmtId="187" formatCode="#,##0.000"/>
    </dxf>
  </rfmt>
  <rfmt sheetId="3" sqref="C203:D203">
    <dxf>
      <numFmt numFmtId="186" formatCode="#,##0.0000"/>
    </dxf>
  </rfmt>
  <rfmt sheetId="3" sqref="C203:D203">
    <dxf>
      <numFmt numFmtId="172" formatCode="#,##0.00000"/>
    </dxf>
  </rfmt>
  <rfmt sheetId="3" sqref="C203:D203">
    <dxf>
      <numFmt numFmtId="186" formatCode="#,##0.0000"/>
    </dxf>
  </rfmt>
  <rfmt sheetId="3" sqref="C203:D203">
    <dxf>
      <numFmt numFmtId="187" formatCode="#,##0.000"/>
    </dxf>
  </rfmt>
  <rfmt sheetId="3" sqref="C203:D203">
    <dxf>
      <numFmt numFmtId="4" formatCode="#,##0.00"/>
    </dxf>
  </rfmt>
  <rfmt sheetId="3" sqref="C203: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56406" sId="3" numFmtId="4">
    <oc r="D133">
      <v>90.363</v>
    </oc>
    <nc r="D133">
      <v>9791.7811500000007</v>
    </nc>
  </rcc>
  <rcc rId="56407" sId="3" numFmtId="4">
    <oc r="C134">
      <v>9658.4110899999996</v>
    </oc>
    <nc r="C134">
      <v>9727.4110899999996</v>
    </nc>
  </rcc>
  <rcc rId="56408" sId="3" numFmtId="4">
    <oc r="D134">
      <v>2250.9475699999998</v>
    </oc>
    <nc r="D134">
      <v>3059.2420000000002</v>
    </nc>
  </rcc>
  <rcc rId="56409" sId="3" numFmtId="4">
    <oc r="C137">
      <v>71776.482489999995</v>
    </oc>
    <nc r="C137">
      <v>73597.789149999997</v>
    </nc>
  </rcc>
  <rcc rId="56410" sId="3" numFmtId="4">
    <oc r="D137">
      <v>0</v>
    </oc>
    <nc r="D137">
      <v>6649.4665699999996</v>
    </nc>
  </rcc>
  <rcc rId="56411" sId="3" numFmtId="4">
    <oc r="D130">
      <v>19834.354060000001</v>
    </oc>
    <nc r="D130">
      <f>SUM(D131+D132+D133+D134+D135+D136+D137)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1.xml><?xml version="1.0" encoding="utf-8"?>
<revisions xmlns="http://schemas.openxmlformats.org/spreadsheetml/2006/main" xmlns:r="http://schemas.openxmlformats.org/officeDocument/2006/relationships">
  <rcc rId="60310" sId="3" numFmtId="4">
    <oc r="F70">
      <v>1497</v>
    </oc>
    <nc r="F70">
      <v>1646.7</v>
    </nc>
  </rcc>
  <rcc rId="60311" sId="3" numFmtId="4">
    <oc r="F72">
      <v>201612.52632</v>
    </oc>
    <nc r="F72">
      <v>209413.94811999999</v>
    </nc>
  </rcc>
  <rcc rId="60312" sId="3" numFmtId="4">
    <oc r="F73">
      <v>397967.20231999998</v>
    </oc>
    <nc r="F73">
      <v>436654.99797000003</v>
    </nc>
  </rcc>
  <rcc rId="60313" sId="3" numFmtId="4">
    <oc r="F74">
      <v>18736.419999999998</v>
    </oc>
    <nc r="F74">
      <v>22783.74942</v>
    </nc>
  </rcc>
  <rcc rId="60314" sId="3" numFmtId="4">
    <oc r="F75">
      <v>6843.0396700000001</v>
    </oc>
    <nc r="F75">
      <v>63.834159999999997</v>
    </nc>
  </rcc>
  <rcc rId="60315" sId="3" numFmtId="4">
    <oc r="F76">
      <v>1848.9377500000001</v>
    </oc>
    <nc r="F76">
      <v>1902.50998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.xml><?xml version="1.0" encoding="utf-8"?>
<revisions xmlns="http://schemas.openxmlformats.org/spreadsheetml/2006/main" xmlns:r="http://schemas.openxmlformats.org/officeDocument/2006/relationships">
  <rcc rId="61094" sId="3" numFmtId="4">
    <oc r="D67">
      <v>11687.612080000001</v>
    </oc>
    <nc r="D67">
      <v>10941.81825</v>
    </nc>
  </rcc>
  <rcc rId="61095" sId="3" numFmtId="4">
    <oc r="D70">
      <v>99673.1</v>
    </oc>
    <nc r="D70">
      <v>107930.6</v>
    </nc>
  </rcc>
  <rcc rId="61096" sId="3" numFmtId="4">
    <oc r="C72">
      <v>238521.02932999999</v>
    </oc>
    <nc r="C72">
      <v>256249.68408000001</v>
    </nc>
  </rcc>
  <rcc rId="61097" sId="3" numFmtId="4">
    <oc r="D72">
      <v>161504.34742000001</v>
    </oc>
    <nc r="D72">
      <v>176939.62260999999</v>
    </nc>
  </rcc>
  <rcc rId="61098" sId="3" numFmtId="4">
    <oc r="C73">
      <v>474335.71100000001</v>
    </oc>
    <nc r="C73">
      <v>485077.31099999999</v>
    </nc>
  </rcc>
  <rcc rId="61099" sId="3" numFmtId="4">
    <oc r="D73">
      <v>404772.32681</v>
    </oc>
    <nc r="D73">
      <v>420204.39227999997</v>
    </nc>
  </rcc>
  <rcc rId="61100" sId="3" numFmtId="4">
    <oc r="D74">
      <v>25784.062099999999</v>
    </oc>
    <nc r="D74">
      <v>27830.188870000002</v>
    </nc>
  </rcc>
  <rcc rId="61101" sId="3" numFmtId="4">
    <oc r="D77">
      <v>-7538.9315800000004</v>
    </oc>
    <nc r="D77">
      <v>-7539.0103600000002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.xml><?xml version="1.0" encoding="utf-8"?>
<revisions xmlns="http://schemas.openxmlformats.org/spreadsheetml/2006/main" xmlns:r="http://schemas.openxmlformats.org/officeDocument/2006/relationships">
  <rcc rId="61529" sId="3" numFmtId="4">
    <oc r="C7">
      <v>165137.51999999999</v>
    </oc>
    <nc r="C7">
      <v>163637.51999999999</v>
    </nc>
  </rcc>
  <rcc rId="61530" sId="3" numFmtId="4">
    <oc r="C16">
      <v>2400</v>
    </oc>
    <nc r="C16">
      <v>2500</v>
    </nc>
  </rcc>
  <rcc rId="61531" sId="3" numFmtId="4">
    <oc r="C17">
      <v>1000</v>
    </oc>
    <nc r="C17">
      <v>600</v>
    </nc>
  </rcc>
  <rcc rId="61532" sId="3" numFmtId="4">
    <oc r="C19">
      <v>6890</v>
    </oc>
    <nc r="C19">
      <v>7490</v>
    </nc>
  </rcc>
  <rcc rId="61533" sId="3" numFmtId="4">
    <oc r="C24">
      <v>4400</v>
    </oc>
    <nc r="C24">
      <v>3800</v>
    </nc>
  </rcc>
  <rcc rId="61534" sId="3" numFmtId="4">
    <oc r="C25">
      <v>11114</v>
    </oc>
    <nc r="C25">
      <v>11714</v>
    </nc>
  </rcc>
  <rcc rId="61535" sId="3" numFmtId="4">
    <oc r="C27">
      <v>1200</v>
    </oc>
    <nc r="C27">
      <v>1100</v>
    </nc>
  </rcc>
  <rcc rId="61536" sId="3" numFmtId="4">
    <oc r="C41">
      <v>9300</v>
    </oc>
    <nc r="C41">
      <v>9600</v>
    </nc>
  </rcc>
  <rcc rId="61537" sId="3" numFmtId="4">
    <oc r="C43">
      <v>517</v>
    </oc>
    <nc r="C43">
      <v>417</v>
    </nc>
  </rcc>
  <rcc rId="61538" sId="3" numFmtId="4">
    <oc r="C51">
      <v>900</v>
    </oc>
    <nc r="C51">
      <v>1200</v>
    </nc>
  </rcc>
  <rcc rId="61539" sId="3" numFmtId="4">
    <oc r="C54">
      <v>600</v>
    </oc>
    <nc r="C54">
      <v>400</v>
    </nc>
  </rcc>
  <rcc rId="61540" sId="3" numFmtId="4">
    <oc r="C61">
      <v>493.1</v>
    </oc>
    <nc r="C61">
      <v>1493.1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.xml><?xml version="1.0" encoding="utf-8"?>
<revisions xmlns="http://schemas.openxmlformats.org/spreadsheetml/2006/main" xmlns:r="http://schemas.openxmlformats.org/officeDocument/2006/relationships">
  <rcc rId="61571" sId="3" numFmtId="4">
    <oc r="F7">
      <v>138260.69631</v>
    </oc>
    <nc r="F7">
      <v>166983.59969</v>
    </nc>
  </rcc>
  <rcc rId="61572" sId="3" numFmtId="4">
    <oc r="F9">
      <v>8820.2652999999991</v>
    </oc>
    <nc r="F9">
      <v>9642.2600999999995</v>
    </nc>
  </rcc>
  <rcc rId="61573" sId="3" numFmtId="4">
    <oc r="F10">
      <v>48.789650000000002</v>
    </oc>
    <nc r="F10">
      <v>52.083219999999997</v>
    </nc>
  </rcc>
  <rcc rId="61574" sId="3" numFmtId="4">
    <oc r="F11">
      <v>9817.7894799999995</v>
    </oc>
    <nc r="F11">
      <v>10646.144130000001</v>
    </nc>
  </rcc>
  <rcc rId="61575" sId="3" numFmtId="4">
    <oc r="F12">
      <v>-1034.4582800000001</v>
    </oc>
    <nc r="F12">
      <v>-1106.2469900000001</v>
    </nc>
  </rcc>
  <rcc rId="61576" sId="3" numFmtId="4">
    <oc r="F14">
      <v>17378.436099999999</v>
    </oc>
    <nc r="F14">
      <v>18574.019260000001</v>
    </nc>
  </rcc>
  <rcc rId="61577" sId="3" numFmtId="4">
    <oc r="F15">
      <v>58.375079999999997</v>
    </oc>
    <nc r="F15">
      <v>78.995339999999999</v>
    </nc>
  </rcc>
  <rcc rId="61578" sId="3" numFmtId="4">
    <oc r="F16">
      <v>1828.0965699999999</v>
    </oc>
    <nc r="F16">
      <v>1828.98452</v>
    </nc>
  </rcc>
  <rcc rId="61579" sId="3" numFmtId="4">
    <oc r="F17">
      <v>1697.0770600000001</v>
    </oc>
    <nc r="F17">
      <v>2240.2203399999999</v>
    </nc>
  </rcc>
  <rcc rId="61580" sId="3" numFmtId="4">
    <oc r="F19">
      <v>4976.3540400000002</v>
    </oc>
    <nc r="F19">
      <v>6621.3053499999996</v>
    </nc>
  </rcc>
  <rcc rId="61581" sId="3" numFmtId="4">
    <oc r="F21">
      <v>199.91838000000001</v>
    </oc>
    <nc r="F21">
      <v>212.6139</v>
    </nc>
  </rcc>
  <rcc rId="61582" sId="3" numFmtId="4">
    <oc r="F22">
      <v>2121.4662800000001</v>
    </oc>
    <nc r="F22">
      <v>2736.7831700000002</v>
    </nc>
  </rcc>
  <rcc rId="61583" sId="3" numFmtId="4">
    <oc r="F24">
      <v>3858.3181300000001</v>
    </oc>
    <nc r="F24">
      <v>3723.7542800000001</v>
    </nc>
  </rcc>
  <rcc rId="61584" sId="3" numFmtId="4">
    <oc r="F25">
      <v>9508.7946699999993</v>
    </oc>
    <nc r="F25">
      <v>11415.82199</v>
    </nc>
  </rcc>
  <rcc rId="61585" sId="3" numFmtId="4">
    <oc r="F27">
      <v>6269.0050199999996</v>
    </oc>
    <nc r="F27">
      <v>6275.2890200000002</v>
    </nc>
  </rcc>
  <rcc rId="61586" sId="3" numFmtId="4">
    <oc r="F29">
      <v>2326.7337200000002</v>
    </oc>
    <nc r="F29">
      <v>2539.4609</v>
    </nc>
  </rcc>
  <rcc rId="61587" sId="3" numFmtId="4">
    <oc r="F30">
      <v>59.98</v>
    </oc>
    <nc r="F30">
      <v>66.78</v>
    </nc>
  </rcc>
  <rcc rId="61588" sId="3" numFmtId="4">
    <oc r="F35">
      <v>0</v>
    </oc>
    <nc r="F35">
      <v>2.4709999999999999E-2</v>
    </nc>
  </rcc>
  <rcc rId="61589" sId="3" numFmtId="4">
    <oc r="F41">
      <v>8093.2185099999997</v>
    </oc>
    <nc r="F41">
      <v>12819.15148</v>
    </nc>
  </rcc>
  <rcc rId="61590" sId="3" numFmtId="4">
    <oc r="F42">
      <v>2460.3092000000001</v>
    </oc>
    <nc r="F42">
      <v>3175.8159999999998</v>
    </nc>
  </rcc>
  <rcc rId="61591" sId="3" numFmtId="4">
    <oc r="F43">
      <v>580.02473999999995</v>
    </oc>
    <nc r="F43">
      <v>635.43638999999996</v>
    </nc>
  </rcc>
  <rcc rId="61592" sId="3" numFmtId="4">
    <oc r="F44">
      <v>0</v>
    </oc>
    <nc r="F44">
      <v>7.5000000000000002E-4</v>
    </nc>
  </rcc>
  <rcc rId="61593" sId="3" numFmtId="4">
    <oc r="F47">
      <v>495.09607</v>
    </oc>
    <nc r="F47">
      <v>566.29078000000004</v>
    </nc>
  </rcc>
  <rcc rId="61594" sId="3" numFmtId="4">
    <oc r="F49">
      <v>1020.6917099999999</v>
    </oc>
    <nc r="F49">
      <v>1072.3449900000001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56541" sId="3" numFmtId="4">
    <oc r="C163">
      <v>6230.0020000000004</v>
    </oc>
    <nc r="C163">
      <v>6373.0770000000002</v>
    </nc>
  </rcc>
  <rcc rId="56542" sId="3" numFmtId="4">
    <oc r="D163">
      <v>5040.4780000000001</v>
    </oc>
    <nc r="D163">
      <v>5088.4780000000001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.xml><?xml version="1.0" encoding="utf-8"?>
<revisions xmlns="http://schemas.openxmlformats.org/spreadsheetml/2006/main" xmlns:r="http://schemas.openxmlformats.org/officeDocument/2006/relationships">
  <rcc rId="56441" sId="3" numFmtId="4">
    <oc r="C140">
      <v>7401.4</v>
    </oc>
    <nc r="C140">
      <v>7426</v>
    </nc>
  </rcc>
  <rcc rId="56442" sId="3" numFmtId="4">
    <oc r="D140">
      <v>2810.9188300000001</v>
    </oc>
    <nc r="D140">
      <v>3260.4356499999999</v>
    </nc>
  </rcc>
  <rcc rId="56443" sId="3" numFmtId="4">
    <oc r="C142">
      <v>7848.8139199999996</v>
    </oc>
    <nc r="C142">
      <v>7393.2139200000001</v>
    </nc>
  </rcc>
  <rcc rId="56444" sId="3" numFmtId="4">
    <oc r="D142">
      <v>2440.7883700000002</v>
    </oc>
    <nc r="D142">
      <v>3564.2903200000001</v>
    </nc>
  </rcc>
  <rcc rId="56445" sId="3" numFmtId="4">
    <oc r="C145">
      <v>13783.490229999999</v>
    </oc>
    <nc r="C145">
      <v>14009.86383</v>
    </nc>
  </rcc>
  <rcc rId="56446" sId="3" numFmtId="4">
    <oc r="D145">
      <v>2072.0318299999999</v>
    </oc>
    <nc r="D145">
      <v>4147.2077200000003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7077" sId="3" numFmtId="4">
    <oc r="C107">
      <v>2275.6999999999998</v>
    </oc>
    <nc r="C107">
      <v>1483.556</v>
    </nc>
  </rcc>
  <rcc rId="57078" sId="3" numFmtId="4">
    <oc r="C109">
      <v>40951.789380000002</v>
    </oc>
    <nc r="C109">
      <v>39795.702649999999</v>
    </nc>
  </rcc>
  <rcc rId="57079" sId="3" numFmtId="4">
    <oc r="D109">
      <v>5714.4719400000004</v>
    </oc>
    <nc r="D109">
      <v>10857.89589</v>
    </nc>
  </rcc>
  <rcc rId="57080" sId="3" numFmtId="4">
    <oc r="D111">
      <v>85</v>
    </oc>
    <nc r="D111">
      <v>1111.52649</v>
    </nc>
  </rcc>
  <rcc rId="57081" sId="3" numFmtId="4">
    <oc r="D113">
      <v>15735.906010000001</v>
    </oc>
    <nc r="D113">
      <v>15856.58001</v>
    </nc>
  </rcc>
  <rcc rId="57082" sId="3" numFmtId="4">
    <oc r="D114">
      <v>3466.8888400000001</v>
    </oc>
    <nc r="D114">
      <v>9458.8794199999993</v>
    </nc>
  </rcc>
  <rcc rId="57083" sId="3" numFmtId="4">
    <oc r="D116">
      <v>1158.16608</v>
    </oc>
    <nc r="D116">
      <v>1720.7527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2.xml><?xml version="1.0" encoding="utf-8"?>
<revisions xmlns="http://schemas.openxmlformats.org/spreadsheetml/2006/main" xmlns:r="http://schemas.openxmlformats.org/officeDocument/2006/relationships">
  <rcc rId="57239" sId="3" numFmtId="4">
    <oc r="D144">
      <v>3564.2903200000001</v>
    </oc>
    <nc r="D144">
      <v>4366.4913299999998</v>
    </nc>
  </rcc>
  <rcc rId="57240" sId="3" numFmtId="4">
    <oc r="C144">
      <v>7393.2139200000001</v>
    </oc>
    <nc r="C144">
      <v>7397.22786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57270" sId="3" numFmtId="4">
    <oc r="C145">
      <v>5532.7018200000002</v>
    </oc>
    <nc r="C145">
      <v>5528.6878800000004</v>
    </nc>
  </rcc>
  <rcc rId="57271" sId="3" numFmtId="4">
    <oc r="D145">
      <v>0</v>
    </oc>
    <nc r="D145">
      <v>4753.8290500000003</v>
    </nc>
  </rcc>
  <rcc rId="57272" sId="3" numFmtId="4">
    <oc r="C147">
      <v>14009.86383</v>
    </oc>
    <nc r="C147">
      <v>12809.426750000001</v>
    </nc>
  </rcc>
  <rcc rId="57273" sId="3" numFmtId="4">
    <oc r="D147">
      <v>4147.2077200000003</v>
    </oc>
    <nc r="D147">
      <v>6272.5151599999999</v>
    </nc>
  </rcc>
  <rcc rId="57274" sId="3" numFmtId="4">
    <oc r="D142">
      <v>3260.4356499999999</v>
    </oc>
    <nc r="D142">
      <v>3670.8085900000001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41" sId="3" numFmtId="4">
    <oc r="D110">
      <v>0</v>
    </oc>
    <nc r="D110">
      <v>10178.11692</v>
    </nc>
  </rcc>
  <rcc rId="56342" sId="3" numFmtId="4">
    <oc r="D111">
      <v>13163.31812</v>
    </oc>
    <nc r="D111">
      <v>15735.906010000001</v>
    </nc>
  </rcc>
  <rcc rId="56343" sId="3" numFmtId="4">
    <oc r="D112">
      <v>0</v>
    </oc>
    <nc r="D112">
      <v>3466.8888400000001</v>
    </nc>
  </rcc>
  <rcc rId="56344" sId="3" numFmtId="4">
    <oc r="D118">
      <v>286.5</v>
    </oc>
    <nc r="D118">
      <v>477.84</v>
    </nc>
  </rcc>
  <rcc rId="56345" sId="3" numFmtId="4">
    <oc r="D121">
      <v>251.50399999999999</v>
    </oc>
    <nc r="D121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5748" sId="3">
    <oc r="A2" t="inlineStr">
      <is>
        <t xml:space="preserve">                                                                                Моргаушского муниципального округа на 01.07.2023 г.</t>
      </is>
    </oc>
    <nc r="A2" t="inlineStr">
      <is>
        <t xml:space="preserve">                                                                                Моргаушского муниципального округа на 01.08.2023 г.</t>
      </is>
    </nc>
  </rcc>
  <rcc rId="55749" sId="3">
    <oc r="D4" t="inlineStr">
      <is>
        <t>исполнено на 01.07.2023 г.</t>
      </is>
    </oc>
    <nc r="D4" t="inlineStr">
      <is>
        <t>исполнено на 01.08.2023 г.</t>
      </is>
    </nc>
  </rcc>
  <rcc rId="55750" sId="3">
    <oc r="F4" t="inlineStr">
      <is>
        <t>исполнено на 01.07.2022г.</t>
      </is>
    </oc>
    <nc r="F4" t="inlineStr">
      <is>
        <t>исполнено на 01.08.2022г.</t>
      </is>
    </nc>
  </rcc>
  <rcc rId="55751" sId="3" numFmtId="4">
    <oc r="D7">
      <v>59056.861980000001</v>
    </oc>
    <nc r="D7">
      <v>78533.367310000001</v>
    </nc>
  </rcc>
  <rcc rId="55752" sId="3" numFmtId="4">
    <oc r="D9">
      <v>4722.4044599999997</v>
    </oc>
    <nc r="D9">
      <v>5549.4531900000002</v>
    </nc>
  </rcc>
  <rcc rId="55753" sId="3" numFmtId="4">
    <oc r="D10">
      <v>24.546690000000002</v>
    </oc>
    <nc r="D10">
      <v>29.78669</v>
    </nc>
  </rcc>
  <rcc rId="55754" sId="3" numFmtId="4">
    <oc r="D11">
      <v>5002.9981500000004</v>
    </oc>
    <nc r="D11">
      <v>5887.7533899999999</v>
    </nc>
  </rcc>
  <rcc rId="55755" sId="3" numFmtId="4">
    <oc r="D12">
      <v>-589.21537999999998</v>
    </oc>
    <nc r="D12">
      <v>-668.73458000000005</v>
    </nc>
  </rcc>
  <rcc rId="55756" sId="3" numFmtId="4">
    <oc r="D14">
      <v>10897.30702</v>
    </oc>
    <nc r="D14">
      <v>15942.128769999999</v>
    </nc>
  </rcc>
  <rcc rId="55757" sId="3" numFmtId="4">
    <oc r="D15">
      <v>-57.604320000000001</v>
    </oc>
    <nc r="D15">
      <v>-56.594320000000003</v>
    </nc>
  </rcc>
  <rcc rId="55758" sId="3" numFmtId="4">
    <oc r="D16">
      <v>2025.5919899999999</v>
    </oc>
    <nc r="D16">
      <v>2402.1282799999999</v>
    </nc>
  </rcc>
  <rcc rId="55759" sId="3" numFmtId="4">
    <oc r="D17">
      <v>618.75522999999998</v>
    </oc>
    <nc r="D17">
      <v>692.98518000000001</v>
    </nc>
  </rcc>
  <rcc rId="55760" sId="3" numFmtId="4">
    <oc r="D21">
      <v>198.79891000000001</v>
    </oc>
    <nc r="D21">
      <v>197.34106</v>
    </nc>
  </rcc>
  <rcc rId="55761" sId="3" numFmtId="4">
    <oc r="D22">
      <v>219.65196</v>
    </oc>
    <nc r="D22">
      <v>264.21413000000001</v>
    </nc>
  </rcc>
  <rcc rId="55762" sId="3" numFmtId="4">
    <oc r="D19">
      <v>578.08606999999995</v>
    </oc>
    <nc r="D19">
      <f>SUM(D21:D22)</f>
    </nc>
  </rcc>
  <rcc rId="55763" sId="3" numFmtId="4">
    <oc r="D24">
      <v>4376.9396800000004</v>
    </oc>
    <nc r="D24">
      <v>4912.0013600000002</v>
    </nc>
  </rcc>
  <rcc rId="55764" sId="3" numFmtId="4">
    <oc r="D25">
      <v>465.15246999999999</v>
    </oc>
    <nc r="D25">
      <v>647.28246999999999</v>
    </nc>
  </rcc>
  <rcc rId="55765" sId="3" numFmtId="4">
    <oc r="D23">
      <v>4842.0921500000004</v>
    </oc>
    <nc r="D23">
      <f>SUM(D24:D25)</f>
    </nc>
  </rcc>
  <rcc rId="55766" sId="3" numFmtId="4">
    <oc r="D27">
      <v>-600.10126000000002</v>
    </oc>
    <nc r="D27">
      <v>-606.38526000000002</v>
    </nc>
  </rcc>
  <rcc rId="55767" sId="3" numFmtId="4">
    <oc r="D29">
      <v>926.30873999999994</v>
    </oc>
    <nc r="D29">
      <v>1098.7133100000001</v>
    </nc>
  </rcc>
  <rcc rId="55768" sId="3" numFmtId="4">
    <oc r="D30">
      <v>21.28</v>
    </oc>
    <nc r="D30">
      <v>0</v>
    </nc>
  </rcc>
  <rcc rId="55769" sId="3" numFmtId="4">
    <oc r="D49">
      <v>310.84913</v>
    </oc>
    <nc r="D49">
      <v>339.29154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56193" sId="3" numFmtId="4">
    <oc r="F69">
      <v>31066.644</v>
    </oc>
    <nc r="F69">
      <v>1047.9000000000001</v>
    </nc>
  </rcc>
  <rcc rId="56194" sId="3" numFmtId="4">
    <oc r="F71">
      <v>88197.140729999999</v>
    </oc>
    <nc r="F71">
      <v>109011.43051999999</v>
    </nc>
  </rcc>
  <rcc rId="56195" sId="3" numFmtId="4">
    <oc r="F72">
      <v>249279.08241999999</v>
    </oc>
    <nc r="F72">
      <v>273484.35567999998</v>
    </nc>
  </rcc>
  <rcc rId="56196" sId="3" numFmtId="4">
    <oc r="F74">
      <v>2206.79927</v>
    </oc>
    <nc r="F74">
      <v>3891.9715099999999</v>
    </nc>
  </rcc>
  <rfmt sheetId="3" sqref="F77">
    <dxf>
      <numFmt numFmtId="4" formatCode="#,##0.00"/>
    </dxf>
  </rfmt>
  <rfmt sheetId="3" sqref="F77">
    <dxf>
      <numFmt numFmtId="187" formatCode="#,##0.000"/>
    </dxf>
  </rfmt>
  <rfmt sheetId="3" sqref="F77">
    <dxf>
      <numFmt numFmtId="186" formatCode="#,##0.0000"/>
    </dxf>
  </rfmt>
  <rfmt sheetId="3" sqref="F77">
    <dxf>
      <numFmt numFmtId="172" formatCode="#,##0.00000"/>
    </dxf>
  </rfmt>
  <rcc rId="56197" sId="3" numFmtId="4">
    <oc r="F83">
      <v>22608.65814</v>
    </oc>
    <nc r="F83">
      <v>26730.679550000001</v>
    </nc>
  </rcc>
  <rcc rId="56198" sId="3" numFmtId="4">
    <oc r="F85">
      <v>2692.12916</v>
    </oc>
    <nc r="F85">
      <v>3082.92857</v>
    </nc>
  </rcc>
  <rcc rId="56199" sId="3" numFmtId="4">
    <oc r="F88">
      <v>7614.56639</v>
    </oc>
    <nc r="F88">
      <v>8452.2443899999998</v>
    </nc>
  </rcc>
  <rcc rId="56200" sId="3" numFmtId="4">
    <oc r="F91">
      <v>843.00282000000004</v>
    </oc>
    <nc r="F91">
      <v>1053.6747800000001</v>
    </nc>
  </rcc>
  <rcc rId="56201" sId="3" numFmtId="4">
    <oc r="F93">
      <v>627.4</v>
    </oc>
    <nc r="F93">
      <v>700.49396000000002</v>
    </nc>
  </rcc>
  <rcc rId="56202" sId="3" numFmtId="4">
    <oc r="F94">
      <v>1525.5446300000001</v>
    </oc>
    <nc r="F94">
      <v>1764.24308</v>
    </nc>
  </rcc>
  <rcc rId="56203" sId="3" numFmtId="4">
    <oc r="F95">
      <v>338.61394999999999</v>
    </oc>
    <nc r="F95">
      <v>377.69394999999997</v>
    </nc>
  </rcc>
  <rcc rId="56204" sId="3" numFmtId="4">
    <oc r="F96">
      <v>360.45499999999998</v>
    </oc>
    <nc r="F96">
      <v>370.40499999999997</v>
    </nc>
  </rcc>
  <rcc rId="56205" sId="3" numFmtId="4">
    <oc r="F100">
      <v>16.2</v>
    </oc>
    <nc r="F100">
      <v>51.9315</v>
    </nc>
  </rcc>
  <rcc rId="56206" sId="3" numFmtId="4">
    <oc r="F104">
      <v>0</v>
    </oc>
    <nc r="F104">
      <v>446.65273999999999</v>
    </nc>
  </rcc>
  <rcc rId="56207" sId="3" numFmtId="4">
    <oc r="F106">
      <v>42256.337099999997</v>
    </oc>
    <nc r="F106">
      <v>50105.246149999999</v>
    </nc>
  </rcc>
  <rcc rId="56208" sId="3" numFmtId="4">
    <oc r="F116">
      <v>2032.7973</v>
    </oc>
    <nc r="F116">
      <v>2159.0097099999998</v>
    </nc>
  </rcc>
  <rcc rId="56209" sId="3" numFmtId="4">
    <oc r="F125">
      <v>4407.2872600000001</v>
    </oc>
    <nc r="F125">
      <v>4451.3663100000003</v>
    </nc>
  </rcc>
  <rcc rId="56210" sId="3" numFmtId="4">
    <oc r="F130">
      <v>5422.0600100000001</v>
    </oc>
    <nc r="F130">
      <v>21288.646949999998</v>
    </nc>
  </rcc>
  <rcc rId="56211" sId="3" numFmtId="4">
    <oc r="F138">
      <v>10399.65134</v>
    </oc>
    <nc r="F138">
      <v>16738.687190000001</v>
    </nc>
  </rcc>
  <rcc rId="56212" sId="3" numFmtId="4">
    <oc r="F152">
      <v>52906.044000000002</v>
    </oc>
    <nc r="F152">
      <v>61899.877899999999</v>
    </nc>
  </rcc>
  <rcc rId="56213" sId="3" numFmtId="4">
    <oc r="F156">
      <v>210737.50258</v>
    </oc>
    <nc r="F156">
      <v>229575.77608000001</v>
    </nc>
  </rcc>
  <rcc rId="56214" sId="3" numFmtId="4">
    <oc r="F161">
      <v>12535.20462</v>
    </oc>
    <nc r="F161">
      <v>15625.045620000001</v>
    </nc>
  </rcc>
  <rcc rId="56215" sId="3" numFmtId="4">
    <oc r="F167">
      <v>2485.366</v>
    </oc>
    <nc r="F167">
      <v>2486.5659999999998</v>
    </nc>
  </rcc>
  <rcc rId="56216" sId="3" numFmtId="4">
    <oc r="F168">
      <v>1313.05205</v>
    </oc>
    <nc r="F168">
      <v>1530.0798600000001</v>
    </nc>
  </rcc>
  <rcc rId="56217" sId="3" numFmtId="4">
    <oc r="F171">
      <v>30219.246780000001</v>
    </oc>
    <nc r="F171">
      <v>34158.989860000001</v>
    </nc>
  </rcc>
  <rcc rId="56218" sId="3" numFmtId="4">
    <oc r="F177">
      <v>697.270174</v>
    </oc>
    <nc r="F177">
      <v>1034.5808099999999</v>
    </nc>
  </rcc>
  <rcc rId="56219" sId="3" numFmtId="4">
    <oc r="F179">
      <v>7.0180899999999999</v>
    </oc>
    <nc r="F179">
      <v>8.3932300000000009</v>
    </nc>
  </rcc>
  <rcc rId="56220" sId="3" numFmtId="4">
    <oc r="F180">
      <v>4565.1830900000004</v>
    </oc>
    <nc r="F180">
      <v>5219.9990900000003</v>
    </nc>
  </rcc>
  <rcc rId="56221" sId="3" numFmtId="4">
    <oc r="F188">
      <v>237.19435999999999</v>
    </oc>
    <nc r="F188">
      <v>242.53376</v>
    </nc>
  </rcc>
  <rcc rId="56222" sId="3" numFmtId="4">
    <oc r="F184">
      <v>34991.951549999998</v>
    </oc>
    <nc r="F184">
      <v>35144.420160000001</v>
    </nc>
  </rcc>
  <rcc rId="56223" sId="3" numFmtId="4">
    <oc r="F190">
      <v>345.95400000000001</v>
    </oc>
    <nc r="F190">
      <v>384.49400000000003</v>
    </nc>
  </rcc>
  <rcc rId="56224" sId="3" numFmtId="4">
    <oc r="F192">
      <v>3504.5329999999999</v>
    </oc>
    <nc r="F192">
      <v>4412.9120000000003</v>
    </nc>
  </rcc>
  <rfmt sheetId="3" sqref="F201">
    <dxf>
      <numFmt numFmtId="4" formatCode="#,##0.00"/>
    </dxf>
  </rfmt>
  <rfmt sheetId="3" sqref="F201">
    <dxf>
      <numFmt numFmtId="187" formatCode="#,##0.000"/>
    </dxf>
  </rfmt>
  <rfmt sheetId="3" sqref="F201">
    <dxf>
      <numFmt numFmtId="186" formatCode="#,##0.0000"/>
    </dxf>
  </rfmt>
  <rfmt sheetId="3" sqref="F201">
    <dxf>
      <numFmt numFmtId="172" formatCode="#,##0.00000"/>
    </dxf>
  </rfmt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8893" sId="3" numFmtId="4">
    <oc r="D165">
      <v>5652.9589999999998</v>
    </oc>
    <nc r="D165">
      <v>5796.0339999999997</v>
    </nc>
  </rcc>
  <rcc rId="58894" sId="3" numFmtId="4">
    <oc r="D167">
      <v>4926.37</v>
    </oc>
    <nc r="D167">
      <v>5621.759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57881" sId="3" numFmtId="4">
    <oc r="F84">
      <v>26730.679550000001</v>
    </oc>
    <nc r="F84">
      <v>28895.892510000001</v>
    </nc>
  </rcc>
  <rcc rId="57882" sId="3" numFmtId="4">
    <oc r="F86">
      <v>3082.92857</v>
    </oc>
    <nc r="F86">
      <v>3615.0261799999998</v>
    </nc>
  </rcc>
  <rcc rId="57883" sId="3" numFmtId="4">
    <oc r="F89">
      <v>8452.2443899999998</v>
    </oc>
    <nc r="F89">
      <v>9491.0332299999991</v>
    </nc>
  </rcc>
  <rcc rId="57884" sId="3" numFmtId="4">
    <oc r="F92">
      <v>1053.6747800000001</v>
    </oc>
    <nc r="F92">
      <v>1238.9502399999999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58593" sId="3" numFmtId="4">
    <oc r="D140">
      <v>19063.644130000001</v>
    </oc>
    <nc r="D140">
      <v>29508.59791</v>
    </nc>
  </rcc>
  <rcc rId="58594" sId="3" numFmtId="4">
    <oc r="D154">
      <v>90413.112139999997</v>
    </oc>
    <nc r="D154">
      <v>99428.542140000005</v>
    </nc>
  </rcc>
  <rcc rId="58595" sId="3" numFmtId="4">
    <oc r="C158">
      <v>433613.40318000002</v>
    </oc>
    <nc r="C158">
      <v>434113.40318000002</v>
    </nc>
  </rcc>
  <rcc rId="58596" sId="3" numFmtId="4">
    <oc r="D158">
      <v>306835.06125999999</v>
    </oc>
    <nc r="D158">
      <v>360460.50556999998</v>
    </nc>
  </rcc>
  <rcc rId="58597" sId="3" numFmtId="4">
    <oc r="D163">
      <v>18263.407630000002</v>
    </oc>
    <nc r="D163">
      <v>19101.871630000001</v>
    </nc>
  </rcc>
  <rcc rId="58598" sId="3" numFmtId="4">
    <oc r="D169">
      <v>183.69919999999999</v>
    </oc>
    <nc r="D169">
      <v>225.69919999999999</v>
    </nc>
  </rcc>
  <rcc rId="58599" sId="3" numFmtId="4">
    <oc r="D170">
      <v>5815.1874900000003</v>
    </oc>
    <nc r="D170">
      <v>6708.5459199999996</v>
    </nc>
  </rcc>
  <rcc rId="58600" sId="3" numFmtId="4">
    <oc r="D173">
      <v>43057.617709999999</v>
    </oc>
    <nc r="D173">
      <v>48797.842149999997</v>
    </nc>
  </rcc>
  <rcc rId="58601" sId="3" numFmtId="4">
    <oc r="D179">
      <v>1156.0813700000001</v>
    </oc>
    <nc r="D179">
      <v>1172.7047700000001</v>
    </nc>
  </rcc>
  <rcc rId="58602" sId="3" numFmtId="4">
    <oc r="C182">
      <v>11051.56806</v>
    </oc>
    <nc r="C182">
      <v>10922.692709999999</v>
    </nc>
  </rcc>
  <rcc rId="58603" sId="3" numFmtId="4">
    <oc r="D182">
      <v>6580.2015799999999</v>
    </oc>
    <nc r="D182">
      <v>7364.9759299999996</v>
    </nc>
  </rcc>
  <rcc rId="58604" sId="3" numFmtId="4">
    <oc r="C186">
      <v>54058.711600000002</v>
    </oc>
    <nc r="C186">
      <v>58110.154600000002</v>
    </nc>
  </rcc>
  <rcc rId="58605" sId="3" numFmtId="4">
    <oc r="D186">
      <v>20821.268459999999</v>
    </oc>
    <nc r="D186">
      <v>24311.425999999999</v>
    </nc>
  </rcc>
  <rcc rId="58606" sId="3" numFmtId="4">
    <oc r="D190">
      <v>47.350580000000001</v>
    </oc>
    <nc r="D190">
      <v>51.40231</v>
    </nc>
  </rcc>
  <rcc rId="58607" sId="3" numFmtId="4">
    <oc r="D192">
      <v>650.83749999999998</v>
    </oc>
    <nc r="D192">
      <v>786.08079999999995</v>
    </nc>
  </rcc>
  <rcc rId="58608" sId="3" numFmtId="4">
    <oc r="D194">
      <v>6988.1326799999997</v>
    </oc>
    <nc r="D194">
      <v>7395.0006800000001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58561" sId="3" numFmtId="4">
    <oc r="D118">
      <v>1637.79701</v>
    </oc>
    <nc r="D118">
      <v>2205.8405600000001</v>
    </nc>
  </rcc>
  <rcc rId="58562" sId="3" numFmtId="4">
    <oc r="C132">
      <v>153827.84849</v>
    </oc>
    <nc r="C132">
      <v>151261.42962000001</v>
    </nc>
  </rcc>
  <rcc rId="58563" sId="3" numFmtId="4">
    <oc r="D132">
      <v>36273.419569999998</v>
    </oc>
    <nc r="D132">
      <v>63726.122539999997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2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154">
    <dxf>
      <numFmt numFmtId="3" formatCode="#,##0"/>
    </dxf>
  </rfmt>
  <rfmt sheetId="3" sqref="D203">
    <dxf>
      <numFmt numFmtId="186" formatCode="#,##0.0000"/>
    </dxf>
  </rfmt>
  <rfmt sheetId="3" sqref="D203">
    <dxf>
      <numFmt numFmtId="187" formatCode="#,##0.000"/>
    </dxf>
  </rfmt>
  <rfmt sheetId="3" sqref="D203">
    <dxf>
      <numFmt numFmtId="4" formatCode="#,##0.00"/>
    </dxf>
  </rfmt>
  <rfmt sheetId="3" sqref="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59720" sId="3" numFmtId="4">
    <oc r="D142">
      <v>4428.9659799999999</v>
    </oc>
    <nc r="D142">
      <v>5095.3317100000004</v>
    </nc>
  </rcc>
  <rcc rId="59721" sId="3" numFmtId="4">
    <oc r="D143">
      <v>9127.2214299999996</v>
    </oc>
    <nc r="D143">
      <v>13691.51982</v>
    </nc>
  </rcc>
  <rcc rId="59722" sId="3" numFmtId="4">
    <oc r="D144">
      <v>4926.0662899999998</v>
    </oc>
    <nc r="D144">
      <v>5245.9690799999998</v>
    </nc>
  </rcc>
  <rcc rId="59723" sId="3" numFmtId="4">
    <oc r="D145">
      <v>4753.8290500000003</v>
    </oc>
    <nc r="D145">
      <v>5528.6878800000004</v>
    </nc>
  </rcc>
  <rcc rId="59724" sId="3" numFmtId="4">
    <oc r="D147">
      <v>6272.5151599999999</v>
    </oc>
    <nc r="D147">
      <v>9109.2711600000002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.xml><?xml version="1.0" encoding="utf-8"?>
<revisions xmlns="http://schemas.openxmlformats.org/spreadsheetml/2006/main" xmlns:r="http://schemas.openxmlformats.org/officeDocument/2006/relationships">
  <rcc rId="59333" sId="3" numFmtId="4">
    <oc r="F7">
      <v>108096.75606</v>
    </oc>
    <nc r="F7">
      <v>122421.22305</v>
    </nc>
  </rcc>
  <rcc rId="59334" sId="3" numFmtId="4">
    <oc r="F9">
      <v>7010.81077</v>
    </oc>
    <nc r="F9">
      <v>7929.5248499999998</v>
    </nc>
  </rcc>
  <rcc rId="59335" sId="3" numFmtId="4">
    <oc r="F10">
      <v>39.661099999999998</v>
    </oc>
    <nc r="F10">
      <v>44.485579999999999</v>
    </nc>
  </rcc>
  <rcc rId="59336" sId="3" numFmtId="4">
    <oc r="F11">
      <v>8070.6241799999998</v>
    </oc>
    <nc r="F11">
      <v>9009.2178999999996</v>
    </nc>
  </rcc>
  <rcc rId="59337" sId="3" numFmtId="4">
    <oc r="F12">
      <v>-782.62037999999995</v>
    </oc>
    <nc r="F12">
      <v>-916.99338</v>
    </nc>
  </rcc>
  <rcc rId="59338" sId="3" numFmtId="4">
    <oc r="F14">
      <v>12312.92352</v>
    </oc>
    <nc r="F14">
      <v>16441.826079999999</v>
    </nc>
  </rcc>
  <rcc rId="59339" sId="3" numFmtId="4">
    <oc r="F15">
      <v>42.057169999999999</v>
    </oc>
    <nc r="F15">
      <v>60.823529999999998</v>
    </nc>
  </rcc>
  <rcc rId="59340" sId="3" numFmtId="4">
    <oc r="F17">
      <v>1564.18923</v>
    </oc>
    <nc r="F17">
      <v>1628.7789399999999</v>
    </nc>
  </rcc>
  <rcc rId="59341" sId="3" numFmtId="4">
    <oc r="F19">
      <v>1442.2899299999999</v>
    </oc>
    <nc r="F19">
      <v>2651.2793299999998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2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cc rId="55834" sId="3" numFmtId="4">
    <oc r="D60">
      <v>76.755750000000006</v>
    </oc>
    <nc r="D60">
      <v>106.44083000000001</v>
    </nc>
  </rcc>
  <rcc rId="55835" sId="3" numFmtId="4">
    <oc r="D65">
      <v>24.968219999999999</v>
    </oc>
    <nc r="D65">
      <v>13.097569999999999</v>
    </nc>
  </rcc>
  <rcc rId="55836" sId="3" numFmtId="4">
    <oc r="C66">
      <v>9351.6678800000009</v>
    </oc>
    <nc r="C66">
      <v>0</v>
    </nc>
  </rcc>
  <rcc rId="55837" sId="3" numFmtId="4">
    <oc r="D66">
      <v>7541.0157900000004</v>
    </oc>
    <nc r="D66">
      <v>0</v>
    </nc>
  </rcc>
  <rcc rId="55838" sId="3" numFmtId="4">
    <oc r="D51">
      <v>2.2172000000000001</v>
    </oc>
    <nc r="D51">
      <v>445.44565999999998</v>
    </nc>
  </rcc>
  <rcc rId="55839" sId="3" numFmtId="4">
    <oc r="D71">
      <v>75471.834640000001</v>
    </oc>
    <nc r="D71">
      <v>93943.25808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60215" sId="3" numFmtId="4">
    <oc r="F60">
      <v>1092.69118</v>
    </oc>
    <nc r="F60">
      <v>1191.6848500000001</v>
    </nc>
  </rcc>
  <rcc rId="60216" sId="3" numFmtId="4">
    <oc r="F61">
      <v>518.32316000000003</v>
    </oc>
    <nc r="F61">
      <v>529.07169999999996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.xml><?xml version="1.0" encoding="utf-8"?>
<revisions xmlns="http://schemas.openxmlformats.org/spreadsheetml/2006/main" xmlns:r="http://schemas.openxmlformats.org/officeDocument/2006/relationships">
  <rcc rId="59884" sId="3" numFmtId="4">
    <oc r="D175">
      <v>3558.3582200000001</v>
    </oc>
    <nc r="D175">
      <v>3785.88294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9755" sId="3" numFmtId="4">
    <oc r="D156">
      <v>430.31950000000001</v>
    </oc>
    <nc r="D156">
      <v>968.68</v>
    </nc>
  </rcc>
  <rcc rId="59756" sId="3" numFmtId="4">
    <oc r="D157">
      <v>0</v>
    </oc>
    <nc r="D157">
      <v>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60601" sId="3" numFmtId="4">
    <oc r="C119">
      <v>1082</v>
    </oc>
    <nc r="C119">
      <v>164.77</v>
    </nc>
  </rcc>
  <rcc rId="60602" sId="3" numFmtId="4">
    <oc r="D120">
      <v>496.7</v>
    </oc>
    <nc r="D120">
      <v>495.9</v>
    </nc>
  </rcc>
  <rcc rId="60603" sId="3" numFmtId="4">
    <oc r="C121">
      <v>1162.184</v>
    </oc>
    <nc r="C121">
      <v>699.202</v>
    </nc>
  </rcc>
  <rcc rId="60604" sId="3" numFmtId="4">
    <oc r="D121">
      <v>409.2</v>
    </oc>
    <nc r="D121">
      <v>564.005</v>
    </nc>
  </rcc>
  <rcc rId="60605" sId="3" numFmtId="4">
    <oc r="C122">
      <v>4669.3999999999996</v>
    </oc>
    <nc r="C122">
      <v>0</v>
    </nc>
  </rcc>
  <rcc rId="60606" sId="3" numFmtId="4">
    <oc r="C123">
      <v>280</v>
    </oc>
    <nc r="C123">
      <v>402.76100000000002</v>
    </nc>
  </rcc>
  <rcc rId="60607" sId="3" numFmtId="4">
    <oc r="D123">
      <v>274.19600000000003</v>
    </oc>
    <nc r="D123">
      <v>385.8569</v>
    </nc>
  </rcc>
  <rcc rId="60608" sId="3" numFmtId="4">
    <oc r="D125">
      <v>365.54354999999998</v>
    </oc>
    <nc r="D125">
      <v>1218.4784999999999</v>
    </nc>
  </rcc>
  <rcc rId="60609" sId="3" numFmtId="4">
    <oc r="C118">
      <v>11927.154</v>
    </oc>
    <nc r="C118">
      <v>6000.2929999999997</v>
    </nc>
  </rcc>
  <rcc rId="60610" sId="3" numFmtId="4">
    <oc r="D118">
      <v>2452.0625599999998</v>
    </oc>
    <nc r="D118">
      <v>3570.6634100000001</v>
    </nc>
  </rcc>
  <rcc rId="60611" sId="3" numFmtId="4">
    <oc r="C128">
      <v>604.5</v>
    </oc>
    <nc r="C128">
      <v>764.5</v>
    </nc>
  </rcc>
  <rcc rId="60612" sId="3" numFmtId="4">
    <oc r="D128">
      <v>491.14997</v>
    </oc>
    <nc r="D128">
      <v>598.68454999999994</v>
    </nc>
  </rcc>
  <rcc rId="60613" sId="3" numFmtId="4">
    <oc r="C131">
      <v>478.94260000000003</v>
    </oc>
    <nc r="C131">
      <v>1195.36247</v>
    </nc>
  </rcc>
  <rcc rId="60614" sId="3" numFmtId="4">
    <oc r="C129">
      <v>7358.7</v>
    </oc>
    <nc r="C129">
      <f>SUM(C130:C131)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2.xml><?xml version="1.0" encoding="utf-8"?>
<revisions xmlns="http://schemas.openxmlformats.org/spreadsheetml/2006/main" xmlns:r="http://schemas.openxmlformats.org/officeDocument/2006/relationships">
  <rcc rId="56075" sId="3" numFmtId="4">
    <oc r="F7">
      <v>65732.987410000002</v>
    </oc>
    <nc r="F7">
      <v>81254.461769999994</v>
    </nc>
  </rcc>
  <rcc rId="56076" sId="3" numFmtId="4">
    <oc r="F9">
      <v>4443.3071600000003</v>
    </oc>
    <nc r="F9">
      <v>5237.3991800000003</v>
    </nc>
  </rcc>
  <rcc rId="56077" sId="3" numFmtId="4">
    <oc r="F10">
      <v>26.157389999999999</v>
    </oc>
    <nc r="F10">
      <v>30.816230000000001</v>
    </nc>
  </rcc>
  <rcc rId="56078" sId="3" numFmtId="4">
    <oc r="F11">
      <v>5118.3991800000003</v>
    </oc>
    <nc r="F11">
      <v>6052.3544899999997</v>
    </nc>
  </rcc>
  <rcc rId="56079" sId="3" numFmtId="4">
    <oc r="F12">
      <v>-560.81832999999995</v>
    </oc>
    <nc r="F12">
      <v>-606.39894000000004</v>
    </nc>
  </rcc>
  <rcc rId="56080" sId="3" numFmtId="4">
    <oc r="F14">
      <v>8759.4332900000009</v>
    </oc>
    <nc r="F14">
      <v>11711.11702</v>
    </nc>
  </rcc>
  <rcc rId="56081" sId="3" numFmtId="4">
    <oc r="F15">
      <v>13.83797</v>
    </oc>
    <nc r="F15">
      <v>26.855180000000001</v>
    </nc>
  </rcc>
  <rcc rId="56082" sId="3" numFmtId="4">
    <oc r="F16">
      <v>1670.7991199999999</v>
    </oc>
    <nc r="F16">
      <v>1828.23822</v>
    </nc>
  </rcc>
  <rcc rId="56083" sId="3" numFmtId="4">
    <oc r="F17">
      <v>1380.8448900000001</v>
    </oc>
    <nc r="F17">
      <v>1430.30369</v>
    </nc>
  </rcc>
  <rcc rId="56084" sId="3" numFmtId="4">
    <oc r="F19">
      <v>883.62324000000001</v>
    </oc>
    <nc r="F19">
      <v>1149.2905000000001</v>
    </nc>
  </rcc>
  <rcc rId="56085" sId="3" numFmtId="4">
    <oc r="F20">
      <v>403.28258</v>
    </oc>
    <nc r="F20">
      <v>462.68799999999999</v>
    </nc>
  </rcc>
  <rcc rId="56086" sId="3" numFmtId="4">
    <oc r="F21">
      <v>119.83282</v>
    </oc>
    <nc r="F21">
      <v>149.19155000000001</v>
    </nc>
  </rcc>
  <rcc rId="56087" sId="3" numFmtId="4">
    <oc r="F22">
      <v>283.44976000000003</v>
    </oc>
    <nc r="F22">
      <v>313.49644999999998</v>
    </nc>
  </rcc>
  <rcc rId="56088" sId="3" numFmtId="4">
    <oc r="F23">
      <v>2983.66219</v>
    </oc>
    <nc r="F23">
      <v>3927.1500799999999</v>
    </nc>
  </rcc>
  <rcc rId="56089" sId="3" numFmtId="4">
    <oc r="F24">
      <v>2022.3297299999999</v>
    </oc>
    <nc r="F24">
      <v>2734.4141500000001</v>
    </nc>
  </rcc>
  <rcc rId="56090" sId="3" numFmtId="4">
    <oc r="F25">
      <v>961.33245999999997</v>
    </oc>
    <nc r="F25">
      <v>1192.7359300000001</v>
    </nc>
  </rcc>
  <rcc rId="56091" sId="3" numFmtId="4">
    <oc r="F29">
      <v>1163.74899</v>
    </oc>
    <nc r="F29">
      <v>1380.9341300000001</v>
    </nc>
  </rcc>
  <rcc rId="56092" sId="3" numFmtId="4">
    <oc r="F30">
      <v>34.74</v>
    </oc>
    <nc r="F30">
      <v>37.590000000000003</v>
    </nc>
  </rcc>
  <rcc rId="56093" sId="3" numFmtId="4">
    <oc r="F41">
      <v>4205.9349599999996</v>
    </oc>
    <nc r="F41">
      <v>5700.7261200000003</v>
    </nc>
  </rcc>
  <rcc rId="56094" sId="3" numFmtId="4">
    <oc r="F42">
      <v>1289.46633</v>
    </oc>
    <nc r="F42">
      <v>1391.9611</v>
    </nc>
  </rcc>
  <rcc rId="56095" sId="3" numFmtId="4">
    <oc r="F43">
      <v>263.00605000000002</v>
    </oc>
    <nc r="F43">
      <v>318.42552000000001</v>
    </nc>
  </rcc>
  <rcc rId="56096" sId="3" numFmtId="4">
    <oc r="F47">
      <v>268.92613</v>
    </oc>
    <nc r="F47">
      <v>308.97482000000002</v>
    </nc>
  </rcc>
  <rcc rId="56097" sId="3" numFmtId="4">
    <oc r="F49">
      <v>708.75891000000001</v>
    </oc>
    <nc r="F49">
      <v>854.80879000000004</v>
    </nc>
  </rcc>
  <rcc rId="56098" sId="3" numFmtId="4">
    <oc r="F51">
      <v>513.60428000000002</v>
    </oc>
    <nc r="F51">
      <v>590.53543999999999</v>
    </nc>
  </rcc>
  <rcc rId="56099" sId="3" numFmtId="4">
    <oc r="F55">
      <v>2808.41599</v>
    </oc>
    <nc r="F55">
      <v>2917.02754</v>
    </nc>
  </rcc>
  <rcc rId="56100" sId="3" numFmtId="4">
    <oc r="F59">
      <v>703.53332</v>
    </oc>
    <nc r="F59">
      <v>819.84654</v>
    </nc>
  </rcc>
  <rcc rId="56101" sId="3" numFmtId="4">
    <oc r="F60">
      <v>41.754860000000001</v>
    </oc>
    <nc r="F60">
      <v>106.08866</v>
    </nc>
  </rcc>
  <rcc rId="56102" sId="3" numFmtId="4">
    <oc r="F62">
      <v>75.728539999999995</v>
    </oc>
    <nc r="F62">
      <v>80.172539999999998</v>
    </nc>
  </rcc>
  <rcc rId="56103" sId="3" numFmtId="4">
    <oc r="F63">
      <v>40</v>
    </oc>
    <nc r="F63">
      <v>-140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3.xml><?xml version="1.0" encoding="utf-8"?>
<revisions xmlns="http://schemas.openxmlformats.org/spreadsheetml/2006/main" xmlns:r="http://schemas.openxmlformats.org/officeDocument/2006/relationships">
  <rcc rId="60828" sId="3" numFmtId="4">
    <oc r="D170">
      <v>252.21420000000001</v>
    </oc>
    <nc r="D170">
      <v>260.01420000000002</v>
    </nc>
  </rcc>
  <rcc rId="60829" sId="3" numFmtId="4">
    <oc r="C171">
      <v>8488.2999999999993</v>
    </oc>
    <nc r="C171">
      <v>8426.9539999999997</v>
    </nc>
  </rcc>
  <rcc rId="60830" sId="3" numFmtId="4">
    <oc r="D171">
      <v>7011.3855700000004</v>
    </oc>
    <nc r="D171">
      <v>7333.7572499999997</v>
    </nc>
  </rcc>
  <rcc rId="60831" sId="3" numFmtId="4">
    <oc r="C172">
      <v>2709.5</v>
    </oc>
    <nc r="C172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57144" sId="3" numFmtId="4">
    <oc r="D124">
      <v>261.61290000000002</v>
    </oc>
    <nc r="D124">
      <v>872.04300999999998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57785" sId="3" numFmtId="4">
    <oc r="F7">
      <v>81254.461769999994</v>
    </oc>
    <nc r="F7">
      <v>94374.92757</v>
    </nc>
  </rcc>
  <rcc rId="57786" sId="3" numFmtId="4">
    <oc r="F9">
      <v>5237.3991800000003</v>
    </oc>
    <nc r="F9">
      <v>6115.2611200000001</v>
    </nc>
  </rcc>
  <rcc rId="57787" sId="3" numFmtId="4">
    <oc r="F10">
      <v>30.816230000000001</v>
    </oc>
    <nc r="F10">
      <v>35.35736</v>
    </nc>
  </rcc>
  <rcc rId="57788" sId="3" numFmtId="4">
    <oc r="F11">
      <v>6052.3544899999997</v>
    </oc>
    <nc r="F11">
      <v>7022.1619499999997</v>
    </nc>
  </rcc>
  <rcc rId="57789" sId="3" numFmtId="4">
    <oc r="F12">
      <v>-606.39894000000004</v>
    </oc>
    <nc r="F12">
      <v>-711.92008999999996</v>
    </nc>
  </rcc>
  <rcc rId="57790" sId="3" numFmtId="4">
    <oc r="F14">
      <v>11711.11702</v>
    </oc>
    <nc r="F14">
      <v>12086.163200000001</v>
    </nc>
  </rcc>
  <rcc rId="57791" sId="3" numFmtId="4">
    <oc r="F15">
      <v>26.855180000000001</v>
    </oc>
    <nc r="F15">
      <v>28.07386</v>
    </nc>
  </rcc>
  <rcc rId="57792" sId="3" numFmtId="4">
    <oc r="F16">
      <v>1828.23822</v>
    </oc>
    <nc r="F16">
      <v>1828.0965699999999</v>
    </nc>
  </rcc>
  <rcc rId="57793" sId="3" numFmtId="4">
    <oc r="F17">
      <v>1430.30369</v>
    </oc>
    <nc r="F17">
      <v>1527.0114799999999</v>
    </nc>
  </rcc>
  <rcc rId="57794" sId="3" numFmtId="4">
    <oc r="F19">
      <v>1149.2905000000001</v>
    </oc>
    <nc r="F19">
      <v>1181.1803</v>
    </nc>
  </rcc>
  <rcc rId="57795" sId="3" numFmtId="4">
    <oc r="F20">
      <v>462.68799999999999</v>
    </oc>
    <nc r="F20">
      <v>516.48793000000001</v>
    </nc>
  </rcc>
  <rcc rId="57796" sId="3" numFmtId="4">
    <oc r="F21">
      <v>149.19155000000001</v>
    </oc>
    <nc r="F21">
      <v>161.03236000000001</v>
    </nc>
  </rcc>
  <rcc rId="57797" sId="3" numFmtId="4">
    <oc r="F22">
      <v>313.49644999999998</v>
    </oc>
    <nc r="F22">
      <v>355.45557000000002</v>
    </nc>
  </rcc>
  <rcc rId="57798" sId="3" numFmtId="4">
    <oc r="F23">
      <v>3927.1500799999999</v>
    </oc>
    <nc r="F23">
      <v>4182.9387900000002</v>
    </nc>
  </rcc>
  <rcc rId="57799" sId="3" numFmtId="4">
    <oc r="F24">
      <v>2734.4141500000001</v>
    </oc>
    <nc r="F24">
      <v>2871.3915299999999</v>
    </nc>
  </rcc>
  <rcc rId="57800" sId="3" numFmtId="4">
    <oc r="F25">
      <v>1192.7359300000001</v>
    </oc>
    <nc r="F25">
      <v>1311.5472600000001</v>
    </nc>
  </rcc>
  <rcc rId="57801" sId="3" numFmtId="4">
    <oc r="F27">
      <v>6117.4704099999999</v>
    </oc>
    <nc r="F27">
      <v>6192.9967100000003</v>
    </nc>
  </rcc>
  <rcc rId="57802" sId="3" numFmtId="4">
    <oc r="F29">
      <v>1380.9341300000001</v>
    </oc>
    <nc r="F29">
      <v>1553.1855399999999</v>
    </nc>
  </rcc>
  <rcc rId="57803" sId="3" numFmtId="4">
    <oc r="F30">
      <v>37.590000000000003</v>
    </oc>
    <nc r="F30">
      <v>41.44</v>
    </nc>
  </rcc>
  <rcc rId="57804" sId="3" numFmtId="4">
    <oc r="F41">
      <v>5700.7261200000003</v>
    </oc>
    <nc r="F41">
      <v>6359.8126899999997</v>
    </nc>
  </rcc>
  <rcc rId="57805" sId="3" numFmtId="4">
    <oc r="F42">
      <v>1391.9611</v>
    </oc>
    <nc r="F42">
      <v>1678.47</v>
    </nc>
  </rcc>
  <rcc rId="57806" sId="3" numFmtId="4">
    <oc r="F43">
      <v>318.42552000000001</v>
    </oc>
    <nc r="F43">
      <v>379.42169000000001</v>
    </nc>
  </rcc>
  <rcc rId="57807" sId="3" numFmtId="4">
    <oc r="F47">
      <v>308.97482000000002</v>
    </oc>
    <nc r="F47">
      <v>346.42579000000001</v>
    </nc>
  </rcc>
  <rcc rId="57808" sId="3" numFmtId="4">
    <oc r="F49">
      <v>854.80879000000004</v>
    </oc>
    <nc r="F49">
      <v>876.92142999999999</v>
    </nc>
  </rcc>
  <rcc rId="57809" sId="3" numFmtId="4">
    <oc r="F51">
      <v>590.53543999999999</v>
    </oc>
    <nc r="F51">
      <v>676.34883000000002</v>
    </nc>
  </rcc>
  <rcc rId="57810" sId="3" numFmtId="4">
    <oc r="F54">
      <v>1570.6813999999999</v>
    </oc>
    <nc r="F54">
      <v>2248.1268</v>
    </nc>
  </rcc>
  <rcc rId="57811" sId="3" numFmtId="4">
    <nc r="F56">
      <v>747.25444000000005</v>
    </nc>
  </rcc>
  <rcc rId="57812" sId="3">
    <nc r="G56">
      <f>SUM(D56/F56*100)</f>
    </nc>
  </rcc>
  <rcc rId="57813" sId="3">
    <oc r="F53">
      <f>F54+F55</f>
    </oc>
    <nc r="F53">
      <f>F54+F55+F56</f>
    </nc>
  </rcc>
  <rcc rId="57814" sId="3" numFmtId="4">
    <oc r="F55">
      <v>2917.02754</v>
    </oc>
    <nc r="F55">
      <v>2551.39678</v>
    </nc>
  </rcc>
  <rcc rId="57815" sId="3" numFmtId="4">
    <oc r="F60">
      <v>819.84654</v>
    </oc>
    <nc r="F60">
      <v>951.53710999999998</v>
    </nc>
  </rcc>
  <rcc rId="57816" sId="3" numFmtId="4">
    <oc r="F61">
      <v>106.08866</v>
    </oc>
    <nc r="F61">
      <v>182.35857999999999</v>
    </nc>
  </rcc>
  <rcc rId="57817" sId="3" numFmtId="4">
    <oc r="F63">
      <v>80.172539999999998</v>
    </oc>
    <nc r="F63">
      <v>83.473669999999998</v>
    </nc>
  </rcc>
  <rcc rId="57818" sId="3" numFmtId="4">
    <oc r="F70">
      <v>1047.9000000000001</v>
    </oc>
    <nc r="F70">
      <v>1197.5999999999999</v>
    </nc>
  </rcc>
  <rcc rId="57819" sId="3" numFmtId="4">
    <oc r="F72">
      <v>109011.43051999999</v>
    </oc>
    <nc r="F72">
      <v>147553.86952000001</v>
    </nc>
  </rcc>
  <rcc rId="57820" sId="3" numFmtId="4">
    <oc r="F73">
      <v>273484.35567999998</v>
    </oc>
    <nc r="F73">
      <v>325172.38454</v>
    </nc>
  </rcc>
  <rcc rId="57821" sId="3" numFmtId="4">
    <oc r="F74">
      <v>12586.16</v>
    </oc>
    <nc r="F74">
      <v>15464.26</v>
    </nc>
  </rcc>
  <rcc rId="57822" sId="3" numFmtId="4">
    <oc r="F75">
      <v>3891.9715099999999</v>
    </oc>
    <nc r="F75">
      <v>4892.6433900000002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.xml><?xml version="1.0" encoding="utf-8"?>
<revisions xmlns="http://schemas.openxmlformats.org/spreadsheetml/2006/main" xmlns:r="http://schemas.openxmlformats.org/officeDocument/2006/relationships">
  <rcc rId="58988" sId="3" numFmtId="4">
    <oc r="C188">
      <v>23597.705999999998</v>
    </oc>
    <nc r="C188">
      <v>27649.149000000001</v>
    </nc>
  </rcc>
  <rcc rId="58989" sId="3" numFmtId="4">
    <oc r="D189">
      <v>0</v>
    </oc>
    <nc r="D189">
      <v>3422.1120999999998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31.xml><?xml version="1.0" encoding="utf-8"?>
<revisions xmlns="http://schemas.openxmlformats.org/spreadsheetml/2006/main" xmlns:r="http://schemas.openxmlformats.org/officeDocument/2006/relationships">
  <rcc rId="59581" sId="3" numFmtId="4">
    <oc r="D109">
      <v>11419.16181</v>
    </oc>
    <nc r="D109">
      <v>16848.612440000001</v>
    </nc>
  </rcc>
  <rrc rId="59582" sId="3" ref="A174:XFD174" action="insertRow">
    <undo index="0" exp="area" ref3D="1" dr="$A$202:$XFD$202" dn="Z_61528DAC_5C4C_48F4_ADE2_8A724B05A086_.wvu.Rows" sId="3"/>
    <undo index="16" exp="area" ref3D="1" dr="$A$197:$XFD$198" dn="Z_B31C8DB7_3E78_4144_A6B5_8DE36DE63F0E_.wvu.Rows" sId="3"/>
    <undo index="26" exp="area" ref3D="1" dr="$A$201:$XFD$202" dn="Z_A54C432C_6C68_4B53_A75C_446EB3A61B2B_.wvu.Rows" sId="3"/>
    <undo index="24" exp="area" ref3D="1" dr="$A$197:$XFD$198" dn="Z_A54C432C_6C68_4B53_A75C_446EB3A61B2B_.wvu.Rows" sId="3"/>
    <undo index="12" exp="area" ref3D="1" dr="$A$197:$XFD$197" dn="Z_5C539BE6_C8E0_453F_AB5E_9E58094195EA_.wvu.Rows" sId="3"/>
    <undo index="38" exp="area" ref3D="1" dr="$A$201:$XFD$202" dn="Z_42584DC0_1D41_4C93_9B38_C388E7B8DAC4_.wvu.Rows" sId="3"/>
    <undo index="36" exp="area" ref3D="1" dr="$A$197:$XFD$198" dn="Z_42584DC0_1D41_4C93_9B38_C388E7B8DAC4_.wvu.Rows" sId="3"/>
    <undo index="0" exp="area" ref3D="1" dr="$A$197:$XFD$197" dn="Z_3DCB9AAA_F09C_4EA6_B992_F93E466D374A_.wvu.Rows" sId="3"/>
    <undo index="18" exp="area" ref3D="1" dr="$A$197:$XFD$198" dn="Z_1A52382B_3765_4E8C_903F_6B8919B7242E_.wvu.Rows" sId="3"/>
  </rrc>
  <rcc rId="59583" sId="3" odxf="1" dxf="1">
    <nc r="A174" t="inlineStr">
      <is>
        <t>A62</t>
      </is>
    </nc>
    <odxf>
      <font>
        <i val="0"/>
        <sz val="18"/>
        <name val="Times New Roman"/>
        <scheme val="none"/>
      </font>
    </odxf>
    <ndxf>
      <font>
        <i/>
        <sz val="16"/>
        <name val="Times New Roman"/>
        <scheme val="none"/>
      </font>
    </ndxf>
  </rcc>
  <rcc rId="59584" sId="3" odxf="1" dxf="1">
    <nc r="B174" t="inlineStr">
      <is>
        <t>Релизация инициативных проектов</t>
      </is>
    </nc>
    <odxf>
      <font>
        <i val="0"/>
        <sz val="18"/>
        <name val="Times New Roman"/>
        <scheme val="none"/>
      </font>
    </odxf>
    <ndxf>
      <font>
        <i/>
        <sz val="14"/>
        <name val="Times New Roman"/>
        <scheme val="none"/>
      </font>
    </ndxf>
  </rcc>
  <rcc rId="59585" sId="3" numFmtId="4">
    <nc r="C174">
      <v>6780</v>
    </nc>
  </rcc>
  <rcc rId="59586" sId="3" numFmtId="4">
    <nc r="D174">
      <v>0</v>
    </nc>
  </rcc>
  <rcc rId="59587" sId="3">
    <nc r="E174">
      <f>SUM(D174/C174*100)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60097" sId="3">
    <oc r="D4" t="inlineStr">
      <is>
        <t>исполнено на 01.11.2023 г.</t>
      </is>
    </oc>
    <nc r="D4" t="inlineStr">
      <is>
        <t>исполнено на 01.12.2023 г.</t>
      </is>
    </nc>
  </rcc>
  <rcc rId="60098" sId="3">
    <oc r="F4" t="inlineStr">
      <is>
        <t>исполнено на 01.11.2022г.</t>
      </is>
    </oc>
    <nc r="F4" t="inlineStr">
      <is>
        <t>исполнено на 01.12.2022г.</t>
      </is>
    </nc>
  </rcc>
  <rcc rId="60099" sId="3">
    <oc r="A2" t="inlineStr">
      <is>
        <t xml:space="preserve">                                                                                Моргаушского муниципального округа на 01.11.2023 г.</t>
      </is>
    </oc>
    <nc r="A2" t="inlineStr">
      <is>
        <t xml:space="preserve">                                                                                Моргаушского муниципального округа на 01.12.2023 г.</t>
      </is>
    </nc>
  </rcc>
  <rcc rId="60100" sId="3">
    <oc r="D81" t="inlineStr">
      <is>
        <t>исполнено на 01.11.2023 г.</t>
      </is>
    </oc>
    <nc r="D81" t="inlineStr">
      <is>
        <t>исполнено на 01.12.2023 г.</t>
      </is>
    </nc>
  </rcc>
  <rcc rId="60101" sId="3">
    <oc r="F81" t="inlineStr">
      <is>
        <t>исполнено на 01.11.2022г.</t>
      </is>
    </oc>
    <nc r="F81" t="inlineStr">
      <is>
        <t>исполнено на 01.12.2022г.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1.xml><?xml version="1.0" encoding="utf-8"?>
<revisions xmlns="http://schemas.openxmlformats.org/spreadsheetml/2006/main" xmlns:r="http://schemas.openxmlformats.org/officeDocument/2006/relationships">
  <rcc rId="61028" sId="3" numFmtId="4">
    <oc r="C7">
      <v>152367.51999999999</v>
    </oc>
    <nc r="C7">
      <v>155137.51999999999</v>
    </nc>
  </rcc>
  <rcc rId="61029" sId="3" numFmtId="4">
    <oc r="D7">
      <v>118160.21204</v>
    </oc>
    <nc r="D7">
      <v>141183.77544999999</v>
    </nc>
  </rcc>
  <rcc rId="61030" sId="3" numFmtId="4">
    <oc r="D9">
      <v>8249.9434000000001</v>
    </oc>
    <nc r="D9">
      <v>9115.9828400000006</v>
    </nc>
  </rcc>
  <rcc rId="61031" sId="3" numFmtId="4">
    <oc r="D10">
      <v>43.68721</v>
    </oc>
    <nc r="D10">
      <v>48.622909999999997</v>
    </nc>
  </rcc>
  <rcc rId="61032" sId="3" numFmtId="4">
    <oc r="D11">
      <v>8677.0625299999992</v>
    </oc>
    <nc r="D11">
      <v>9519.7731500000009</v>
    </nc>
  </rcc>
  <rcc rId="61033" sId="3" numFmtId="4">
    <oc r="D12">
      <v>-925.74190999999996</v>
    </oc>
    <nc r="D12">
      <v>-1012.86412</v>
    </nc>
  </rcc>
  <rcc rId="61034" sId="3" numFmtId="4">
    <oc r="D14">
      <v>20846.713019999999</v>
    </oc>
    <nc r="D14">
      <v>21213.260600000001</v>
    </nc>
  </rcc>
  <rcc rId="61035" sId="3" numFmtId="4">
    <oc r="D15">
      <v>-53.549320000000002</v>
    </oc>
    <nc r="D15">
      <v>-49.465110000000003</v>
    </nc>
  </rcc>
  <rcc rId="61036" sId="3" numFmtId="4">
    <oc r="D16">
      <v>2417.0533500000001</v>
    </oc>
    <nc r="D16">
      <v>2410.24773</v>
    </nc>
  </rcc>
  <rcc rId="61037" sId="3" numFmtId="4">
    <oc r="C17">
      <v>2500</v>
    </oc>
    <nc r="C17">
      <v>1000</v>
    </nc>
  </rcc>
  <rcc rId="61038" sId="3" numFmtId="4">
    <oc r="D17">
      <v>776.24393999999995</v>
    </oc>
    <nc r="D17">
      <v>773.25594000000001</v>
    </nc>
  </rcc>
  <rcc rId="61039" sId="3" numFmtId="4">
    <oc r="D19">
      <v>3346.1896700000002</v>
    </oc>
    <nc r="D19">
      <v>6097.99532</v>
    </nc>
  </rcc>
  <rcc rId="61040" sId="3" odxf="1" dxf="1" numFmtId="4">
    <oc r="D20">
      <f>SUM(D21:D22)</f>
    </oc>
    <nc r="D20">
      <f>SUM(D22+D21)</f>
    </nc>
    <ndxf>
      <border outline="0">
        <left style="medium">
          <color indexed="64"/>
        </left>
      </border>
    </ndxf>
  </rcc>
  <rcc rId="61041" sId="3" numFmtId="4">
    <oc r="D21">
      <v>189.92681999999999</v>
    </oc>
    <nc r="D21">
      <v>196.75245000000001</v>
    </nc>
  </rcc>
  <rcc rId="61042" sId="3" numFmtId="4">
    <oc r="D22">
      <v>1310.06926</v>
    </oc>
    <nc r="D22">
      <v>2224.4950699999999</v>
    </nc>
  </rcc>
  <rcc rId="61043" sId="3" numFmtId="4">
    <oc r="D24">
      <v>4380.4776700000002</v>
    </oc>
    <nc r="D24">
      <v>4300.57114</v>
    </nc>
  </rcc>
  <rcc rId="61044" sId="3" numFmtId="4">
    <oc r="D25">
      <v>6085.6998899999999</v>
    </oc>
    <nc r="D25">
      <v>9844.7119600000005</v>
    </nc>
  </rcc>
  <rcc rId="61045" sId="3" numFmtId="4">
    <oc r="C27">
      <v>2300</v>
    </oc>
    <nc r="C27">
      <v>1100</v>
    </nc>
  </rcc>
  <rcc rId="61046" sId="3" numFmtId="4">
    <oc r="D27">
      <v>1126.1577400000001</v>
    </oc>
    <nc r="D27">
      <v>1078.45074</v>
    </nc>
  </rcc>
  <rcc rId="61047" sId="3" numFmtId="4">
    <oc r="D29">
      <v>1805.2796599999999</v>
    </oc>
    <nc r="D29">
      <v>2119.49179</v>
    </nc>
  </rcc>
  <rcc rId="61048" sId="3" numFmtId="4">
    <oc r="D30">
      <v>40.880000000000003</v>
    </oc>
    <nc r="D30">
      <v>47.15</v>
    </nc>
  </rcc>
  <rcc rId="61049" sId="3" numFmtId="4">
    <oc r="D41">
      <v>7534.0906800000002</v>
    </oc>
    <nc r="D41">
      <v>8660.1952500000007</v>
    </nc>
  </rcc>
  <rcc rId="61050" sId="3" numFmtId="4">
    <oc r="D42">
      <v>1273.1875299999999</v>
    </oc>
    <nc r="D42">
      <v>1431.59773</v>
    </nc>
  </rcc>
  <rcc rId="61051" sId="3" numFmtId="4">
    <oc r="D43">
      <v>350.40638000000001</v>
    </oc>
    <nc r="D43">
      <v>377.00675999999999</v>
    </nc>
  </rcc>
  <rcc rId="61052" sId="3" numFmtId="4">
    <oc r="C47">
      <v>1056</v>
    </oc>
    <nc r="C47">
      <v>606</v>
    </nc>
  </rcc>
  <rcc rId="61053" sId="3" numFmtId="4">
    <oc r="D47">
      <v>481.52571999999998</v>
    </oc>
    <nc r="D47">
      <v>555.17666999999994</v>
    </nc>
  </rcc>
  <rcc rId="61054" sId="3" numFmtId="4">
    <oc r="D51">
      <v>733.21612000000005</v>
    </oc>
    <nc r="D51">
      <v>876.53959999999995</v>
    </nc>
  </rcc>
  <rcc rId="61055" sId="3" numFmtId="4">
    <oc r="C55">
      <v>7300</v>
    </oc>
    <nc r="C55">
      <v>12300</v>
    </nc>
  </rcc>
  <rcc rId="61056" sId="3" numFmtId="4">
    <oc r="D55">
      <v>14804.36346</v>
    </oc>
    <nc r="D55">
      <v>14997.665429999999</v>
    </nc>
  </rcc>
  <rcc rId="61057" sId="3" numFmtId="4">
    <oc r="C56">
      <v>700</v>
    </oc>
    <nc r="C56">
      <v>300</v>
    </nc>
  </rcc>
  <rcc rId="61058" sId="3" numFmtId="4">
    <oc r="D56">
      <v>300.71589</v>
    </oc>
    <nc r="D56">
      <v>315.98252000000002</v>
    </nc>
  </rcc>
  <rcc rId="61059" sId="3" numFmtId="4">
    <oc r="C60">
      <v>1227.9000000000001</v>
    </oc>
    <nc r="C60">
      <v>1127.9000000000001</v>
    </nc>
  </rcc>
  <rcc rId="61060" sId="3" numFmtId="4">
    <oc r="D60">
      <v>820.85891000000004</v>
    </oc>
    <nc r="D60">
      <v>892.65981999999997</v>
    </nc>
  </rcc>
  <rcc rId="61061" sId="3" numFmtId="4">
    <oc r="C61">
      <v>813.1</v>
    </oc>
    <nc r="C61">
      <v>413.1</v>
    </nc>
  </rcc>
  <rcc rId="61062" sId="3" numFmtId="4">
    <oc r="D61">
      <v>246.22816</v>
    </oc>
    <nc r="D61">
      <v>463.78032000000002</v>
    </nc>
  </rcc>
  <rcc rId="61063" sId="3" numFmtId="4">
    <oc r="C64">
      <v>146</v>
    </oc>
    <nc r="C64">
      <v>396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21.xml><?xml version="1.0" encoding="utf-8"?>
<revisions xmlns="http://schemas.openxmlformats.org/spreadsheetml/2006/main" xmlns:r="http://schemas.openxmlformats.org/officeDocument/2006/relationships">
  <rcc rId="59946" sId="3" numFmtId="4">
    <oc r="D190">
      <v>3422.1120999999998</v>
    </oc>
    <nc r="D190">
      <v>9505.3832000000002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.xml><?xml version="1.0" encoding="utf-8"?>
<revisions xmlns="http://schemas.openxmlformats.org/spreadsheetml/2006/main" xmlns:r="http://schemas.openxmlformats.org/officeDocument/2006/relationships"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c rId="58454" sId="3" numFmtId="4">
    <oc r="D7">
      <v>90351.190499999997</v>
    </oc>
    <nc r="D7">
      <v>104525.69661</v>
    </nc>
  </rcc>
  <rcc rId="58455" sId="3" numFmtId="4">
    <oc r="D9">
      <v>6418.9083700000001</v>
    </oc>
    <nc r="D9">
      <v>7251.2139999999999</v>
    </nc>
  </rcc>
  <rcc rId="58456" sId="3" numFmtId="4">
    <oc r="D10">
      <v>34.1721</v>
    </oc>
    <nc r="D10">
      <v>39.070729999999998</v>
    </nc>
  </rcc>
  <rcc rId="58457" sId="3" numFmtId="4">
    <oc r="D11">
      <v>6807.6857200000004</v>
    </oc>
    <nc r="D11">
      <v>7716.4613900000004</v>
    </nc>
  </rcc>
  <rcc rId="58458" sId="3" numFmtId="4">
    <oc r="D12">
      <v>-752.11356000000001</v>
    </oc>
    <nc r="D12">
      <v>-850.76598000000001</v>
    </nc>
  </rcc>
  <rcc rId="58459" sId="3" numFmtId="4">
    <oc r="D14">
      <v>16231.1193</v>
    </oc>
    <nc r="D14">
      <v>16396.780210000001</v>
    </nc>
  </rcc>
  <rcc rId="58460" sId="3" numFmtId="4">
    <oc r="D15">
      <v>-56.594320000000003</v>
    </oc>
    <nc r="D15">
      <v>-53.549320000000002</v>
    </nc>
  </rcc>
  <rcc rId="58461" sId="3" numFmtId="4">
    <oc r="D16">
      <v>2407.6702700000001</v>
    </oc>
    <nc r="D16">
      <v>2407.6749799999998</v>
    </nc>
  </rcc>
  <rcc rId="58462" sId="3" numFmtId="4">
    <oc r="D17">
      <v>711.81417999999996</v>
    </oc>
    <nc r="D17">
      <v>741.83831999999995</v>
    </nc>
  </rcc>
  <rcc rId="58463" sId="3" numFmtId="4">
    <oc r="D19">
      <v>675.74114999999995</v>
    </oc>
    <nc r="D19">
      <v>1132.69732</v>
    </nc>
  </rcc>
  <rcc rId="58464" sId="3" numFmtId="4">
    <oc r="D21">
      <v>187.89492000000001</v>
    </oc>
    <nc r="D21">
      <v>163.51589000000001</v>
    </nc>
  </rcc>
  <rcc rId="58465" sId="3" numFmtId="4">
    <oc r="D22">
      <v>299.30808000000002</v>
    </oc>
    <nc r="D22">
      <v>448.68247000000002</v>
    </nc>
  </rcc>
  <rcc rId="58466" sId="3" numFmtId="4">
    <oc r="D24">
      <v>4768.7270699999999</v>
    </oc>
    <nc r="D24">
      <v>4393.6447099999996</v>
    </nc>
  </rcc>
  <rcc rId="58467" sId="3" numFmtId="4">
    <oc r="D25">
      <v>785.2047</v>
    </oc>
    <nc r="D25">
      <v>1535.1795199999999</v>
    </nc>
  </rcc>
  <rcc rId="58468" sId="3" numFmtId="4">
    <oc r="D27">
      <v>43.943739999999998</v>
    </oc>
    <nc r="D27">
      <v>1102.7750799999999</v>
    </nc>
  </rcc>
  <rcc rId="58469" sId="3" numFmtId="4">
    <oc r="D29">
      <v>1343.0199700000001</v>
    </oc>
    <nc r="D29">
      <v>1512.1998599999999</v>
    </nc>
  </rcc>
  <rcc rId="58470" sId="3" numFmtId="4">
    <oc r="D30">
      <v>30.53</v>
    </oc>
    <nc r="D30">
      <v>35.08</v>
    </nc>
  </rcc>
  <rcc rId="58471" sId="3" numFmtId="4">
    <oc r="D35">
      <v>-6.1109999999999998E-2</v>
    </oc>
    <nc r="D35">
      <v>-3.6400000000000002E-2</v>
    </nc>
  </rcc>
  <rcc rId="58472" sId="3" numFmtId="4">
    <oc r="D41">
      <v>6175.5603499999997</v>
    </oc>
    <nc r="D41">
      <v>6706.0293899999997</v>
    </nc>
  </rcc>
  <rcc rId="58473" sId="3" numFmtId="4">
    <oc r="D42">
      <v>929.01210000000003</v>
    </oc>
    <nc r="D42">
      <v>1116.87194</v>
    </nc>
  </rcc>
  <rcc rId="58474" sId="3" numFmtId="4">
    <oc r="D43">
      <v>255.92305999999999</v>
    </oc>
    <nc r="D43">
      <v>299.23437000000001</v>
    </nc>
  </rcc>
  <rcc rId="58475" sId="3" numFmtId="4">
    <oc r="D47">
      <v>376.21618000000001</v>
    </oc>
    <nc r="D47">
      <v>422.65942999999999</v>
    </nc>
  </rcc>
  <rcc rId="58476" sId="3" numFmtId="4">
    <oc r="D49">
      <v>449.46568000000002</v>
    </oc>
    <nc r="D49">
      <v>449.46616999999998</v>
    </nc>
  </rcc>
  <rcc rId="58477" sId="3" numFmtId="4">
    <oc r="D51">
      <v>482.44049000000001</v>
    </oc>
    <nc r="D51">
      <v>631.39745000000005</v>
    </nc>
  </rcc>
  <rcc rId="58478" sId="3" numFmtId="4">
    <oc r="D55">
      <v>11736.15495</v>
    </oc>
    <nc r="D55">
      <v>12241.92821</v>
    </nc>
  </rcc>
  <rcc rId="58479" sId="3" numFmtId="4">
    <oc r="D56">
      <v>215.68370999999999</v>
    </oc>
    <nc r="D56">
      <v>260.16732999999999</v>
    </nc>
  </rcc>
  <rcc rId="58480" sId="3" numFmtId="4">
    <oc r="D60">
      <v>667.91264000000001</v>
    </oc>
    <nc r="D60">
      <v>741.60177999999996</v>
    </nc>
  </rcc>
  <rcc rId="58481" sId="3" numFmtId="4">
    <oc r="D61">
      <v>150.26551000000001</v>
    </oc>
    <nc r="D61">
      <v>239.37935999999999</v>
    </nc>
  </rcc>
  <rcc rId="58482" sId="3" numFmtId="4">
    <oc r="D66">
      <v>32.4</v>
    </oc>
    <nc r="D66">
      <v>0.2</v>
    </nc>
  </rcc>
  <rcc rId="58483" sId="3" numFmtId="4">
    <oc r="D70">
      <v>83158.100000000006</v>
    </oc>
    <nc r="D70">
      <v>91415.6</v>
    </nc>
  </rcc>
  <rcc rId="58484" sId="3" numFmtId="4">
    <oc r="C72">
      <v>241298.10376</v>
    </oc>
    <nc r="C72">
      <v>238521.02932999999</v>
    </nc>
  </rcc>
  <rcc rId="58485" sId="3" numFmtId="4">
    <oc r="D72">
      <v>118545.27701999999</v>
    </oc>
    <nc r="D72">
      <v>144834.68945999999</v>
    </nc>
  </rcc>
  <rcc rId="58486" sId="3" numFmtId="4">
    <oc r="C73">
      <v>470284.26799999998</v>
    </oc>
    <nc r="C73">
      <v>474335.71100000001</v>
    </nc>
  </rcc>
  <rcc rId="58487" sId="3" numFmtId="4">
    <oc r="D73">
      <v>325605.75894000003</v>
    </oc>
    <nc r="D73">
      <v>363362.92592000001</v>
    </nc>
  </rcc>
  <rcc rId="58488" sId="3" numFmtId="4">
    <oc r="C74">
      <v>31976.335340000001</v>
    </oc>
    <nc r="C74">
      <v>32543.115549999999</v>
    </nc>
  </rcc>
  <rcc rId="58489" sId="3" numFmtId="4">
    <oc r="D74">
      <v>23174.50835</v>
    </oc>
    <nc r="D74">
      <v>25017.835330000002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21.xml><?xml version="1.0" encoding="utf-8"?>
<revisions xmlns="http://schemas.openxmlformats.org/spreadsheetml/2006/main" xmlns:r="http://schemas.openxmlformats.org/officeDocument/2006/relationships">
  <rcc rId="59618" sId="3" numFmtId="4">
    <oc r="D111">
      <v>1331.52649</v>
    </oc>
    <nc r="D111">
      <v>1401.1086499999999</v>
    </nc>
  </rcc>
  <rcc rId="59619" sId="3" numFmtId="4">
    <oc r="D112">
      <v>10891.63012</v>
    </oc>
    <nc r="D112">
      <v>17018.172040000001</v>
    </nc>
  </rcc>
  <rcc rId="59620" sId="3" numFmtId="4">
    <oc r="D113">
      <v>16377.895329999999</v>
    </oc>
    <nc r="D113">
      <v>19642.456979999999</v>
    </nc>
  </rcc>
  <rcc rId="59621" sId="3" numFmtId="4">
    <oc r="D114">
      <v>9458.8794199999993</v>
    </oc>
    <nc r="D114">
      <v>9563.1331599999994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59019" sId="3" numFmtId="4">
    <oc r="D193">
      <v>570.80999999999995</v>
    </oc>
    <nc r="D193">
      <v>786.08079999999995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21.xml><?xml version="1.0" encoding="utf-8"?>
<revisions xmlns="http://schemas.openxmlformats.org/spreadsheetml/2006/main" xmlns:r="http://schemas.openxmlformats.org/officeDocument/2006/relationships">
  <rcc rId="60460" sId="3" numFmtId="4">
    <oc r="F191">
      <v>455.15060999999997</v>
    </oc>
    <nc r="F191">
      <v>379.08136000000002</v>
    </nc>
  </rcc>
  <rcc rId="60461" sId="3" numFmtId="4">
    <oc r="F193">
      <v>602.34100000000001</v>
    </oc>
    <nc r="F193">
      <v>607.303</v>
    </nc>
  </rcc>
  <rcc rId="60462" sId="3" numFmtId="4">
    <oc r="F195">
      <v>5875.6629999999996</v>
    </oc>
    <nc r="F195">
      <v>6405.4686400000001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.xml><?xml version="1.0" encoding="utf-8"?>
<revisions xmlns="http://schemas.openxmlformats.org/spreadsheetml/2006/main" xmlns:r="http://schemas.openxmlformats.org/officeDocument/2006/relationships">
  <rcc rId="59458" sId="3" numFmtId="4">
    <oc r="F83">
      <v>3</v>
    </oc>
    <nc r="F83">
      <v>14.074619999999999</v>
    </nc>
  </rcc>
  <rcc rId="59459" sId="3" numFmtId="4">
    <oc r="F84">
      <v>36968.062440000002</v>
    </oc>
    <nc r="F84">
      <v>41367.918640000004</v>
    </nc>
  </rcc>
  <rcc rId="59460" sId="3" numFmtId="4">
    <oc r="F86">
      <v>3957.9607099999998</v>
    </oc>
    <nc r="F86">
      <v>4625.4899599999999</v>
    </nc>
  </rcc>
  <rcc rId="59461" sId="3" numFmtId="4">
    <oc r="F89">
      <v>10238.26023</v>
    </oc>
    <nc r="F89">
      <v>11520.357690000001</v>
    </nc>
  </rcc>
  <rcc rId="59462" sId="3" numFmtId="4">
    <oc r="F92">
      <v>1406.46984</v>
    </oc>
    <nc r="F92">
      <v>1604.4928600000001</v>
    </nc>
  </rcc>
  <rcc rId="59463" sId="3" numFmtId="4">
    <oc r="F94">
      <v>982.4</v>
    </oc>
    <nc r="F94">
      <v>1034.62211</v>
    </nc>
  </rcc>
  <rcc rId="59464" sId="3" numFmtId="4">
    <oc r="F95">
      <v>2371.0542999999998</v>
    </oc>
    <nc r="F95">
      <v>2710.5158900000001</v>
    </nc>
  </rcc>
  <rcc rId="59465" sId="3" numFmtId="4">
    <oc r="F97">
      <v>514.65499999999997</v>
    </oc>
    <nc r="F97">
      <v>524.60500000000002</v>
    </nc>
  </rcc>
  <rcc rId="59466" sId="3" numFmtId="4">
    <oc r="F96">
      <v>412.91395</v>
    </oc>
    <nc r="F96">
      <v>427.63395000000003</v>
    </nc>
  </rcc>
  <rcc rId="59467" sId="3" numFmtId="4">
    <oc r="F99">
      <v>142.36799999999999</v>
    </oc>
    <nc r="F99">
      <v>200</v>
    </nc>
  </rcc>
  <rcc rId="59468" sId="3" numFmtId="4">
    <oc r="F101">
      <v>258.43150000000003</v>
    </oc>
    <nc r="F101">
      <v>990.61998000000006</v>
    </nc>
  </rcc>
  <rcc rId="59469" sId="3" numFmtId="4">
    <oc r="F108">
      <v>93712.653919999997</v>
    </oc>
    <nc r="F108">
      <v>99714.789680000002</v>
    </nc>
  </rcc>
  <rcc rId="59470" sId="3" numFmtId="4">
    <oc r="F118">
      <v>2691.06324</v>
    </oc>
    <nc r="F118">
      <v>2885.2362400000002</v>
    </nc>
  </rcc>
  <rcc rId="59471" sId="3" numFmtId="4">
    <oc r="F127">
      <v>6623.9861499999997</v>
    </oc>
    <nc r="F127">
      <v>6672.0847299999996</v>
    </nc>
  </rcc>
  <rcc rId="59472" sId="3" numFmtId="4">
    <oc r="F132">
      <v>41540.670819999999</v>
    </oc>
    <nc r="F132">
      <v>52632.509019999998</v>
    </nc>
  </rcc>
  <rcc rId="59473" sId="3" numFmtId="4">
    <oc r="F140">
      <v>37545.651360000003</v>
    </oc>
    <nc r="F140">
      <v>38685.90958</v>
    </nc>
  </rcc>
  <rcc rId="59474" sId="3" numFmtId="4">
    <oc r="F154">
      <v>87792.846609999993</v>
    </oc>
    <nc r="F154">
      <v>96643.846609999993</v>
    </nc>
  </rcc>
  <rcc rId="59475" sId="3" numFmtId="4">
    <oc r="F158">
      <v>304018.07328999997</v>
    </oc>
    <nc r="F158">
      <v>333851.62264999998</v>
    </nc>
  </rcc>
  <rcc rId="59476" sId="3" numFmtId="4">
    <oc r="F163">
      <v>18291.90062</v>
    </oc>
    <nc r="F163">
      <v>19786.04264</v>
    </nc>
  </rcc>
  <rcc rId="59477" sId="3" numFmtId="4">
    <oc r="F169">
      <v>3063.4191000000001</v>
    </oc>
    <nc r="F169">
      <v>3065.3391000000001</v>
    </nc>
  </rcc>
  <rcc rId="59478" sId="3" numFmtId="4">
    <oc r="F170">
      <v>2058.1767799999998</v>
    </oc>
    <nc r="F170">
      <v>2311.03458</v>
    </nc>
  </rcc>
  <rcc rId="59479" sId="3" numFmtId="4">
    <oc r="F173">
      <v>45114.987789999999</v>
    </oc>
    <nc r="F173">
      <v>48692.950969999998</v>
    </nc>
  </rcc>
  <rcc rId="59480" sId="3" numFmtId="4">
    <oc r="F179">
      <v>1085.3788099999999</v>
    </oc>
    <nc r="F179">
      <v>1086.56296</v>
    </nc>
  </rcc>
  <rcc rId="59481" sId="3" numFmtId="4">
    <oc r="F181">
      <v>11.143509999999999</v>
    </oc>
    <nc r="F181">
      <v>11.88325</v>
    </nc>
  </rcc>
  <rcc rId="59482" sId="3" numFmtId="4">
    <oc r="F182">
      <v>6492.4912999999997</v>
    </oc>
    <nc r="F182">
      <v>7189.0275899999997</v>
    </nc>
  </rcc>
  <rcc rId="59483" sId="3" numFmtId="4">
    <oc r="F186">
      <v>39449.703840000002</v>
    </oc>
    <nc r="F186">
      <v>39498.502</v>
    </nc>
  </rcc>
  <rcc rId="59484" sId="3" numFmtId="4">
    <oc r="F190">
      <v>292.55473000000001</v>
    </oc>
    <nc r="F190">
      <v>455.15060999999997</v>
    </nc>
  </rcc>
  <rcc rId="59485" sId="3" numFmtId="4">
    <oc r="F192">
      <v>507.32900000000001</v>
    </oc>
    <nc r="F192">
      <v>602.34100000000001</v>
    </nc>
  </rcc>
  <rcc rId="59486" sId="3" numFmtId="4">
    <oc r="F194">
      <v>5337.5619999999999</v>
    </oc>
    <nc r="F194">
      <v>5875.6629999999996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1.xml><?xml version="1.0" encoding="utf-8"?>
<revisions xmlns="http://schemas.openxmlformats.org/spreadsheetml/2006/main" xmlns:r="http://schemas.openxmlformats.org/officeDocument/2006/relationships">
  <rcc rId="60346" sId="3" numFmtId="4">
    <oc r="F83">
      <v>14.074619999999999</v>
    </oc>
    <nc r="F83">
      <v>41.714619999999996</v>
    </nc>
  </rcc>
  <rcc rId="60347" sId="3" numFmtId="4">
    <oc r="F84">
      <v>41367.918640000004</v>
    </oc>
    <nc r="F84">
      <v>46960.468459999996</v>
    </nc>
  </rcc>
  <rcc rId="60348" sId="3" numFmtId="4">
    <oc r="F86">
      <v>4625.4899599999999</v>
    </oc>
    <nc r="F86">
      <v>4743.7021699999996</v>
    </nc>
  </rcc>
  <rcc rId="60349" sId="3" numFmtId="4">
    <oc r="F89">
      <v>11520.357690000001</v>
    </oc>
    <nc r="F89">
      <v>14106.781859999999</v>
    </nc>
  </rcc>
  <rcc rId="60350" sId="3" numFmtId="4">
    <oc r="F92">
      <v>1604.4928600000001</v>
    </oc>
    <nc r="F92">
      <v>1829.9714899999999</v>
    </nc>
  </rcc>
  <rcc rId="60351" sId="3" numFmtId="4">
    <oc r="F94">
      <v>1034.62211</v>
    </oc>
    <nc r="F94">
      <v>1095.3968299999999</v>
    </nc>
  </rcc>
  <rcc rId="60352" sId="3" numFmtId="4">
    <oc r="F95">
      <v>2710.5158900000001</v>
    </oc>
    <nc r="F95">
      <v>2955.3526900000002</v>
    </nc>
  </rcc>
  <rcc rId="60353" sId="3" numFmtId="4">
    <oc r="F96">
      <v>427.63395000000003</v>
    </oc>
    <nc r="F96">
      <v>434.53395</v>
    </nc>
  </rcc>
  <rcc rId="60354" sId="3" numFmtId="4">
    <oc r="F97">
      <v>524.60500000000002</v>
    </oc>
    <nc r="F97">
      <v>630.20500000000004</v>
    </nc>
  </rcc>
  <rcc rId="60355" sId="3" numFmtId="4">
    <oc r="F101">
      <v>990.61998000000006</v>
    </oc>
    <nc r="F101">
      <v>1482.1699799999999</v>
    </nc>
  </rcc>
  <rcc rId="60356" sId="3" numFmtId="4">
    <oc r="F108">
      <v>99714.789680000002</v>
    </oc>
    <nc r="F108">
      <v>104540.29783</v>
    </nc>
  </rcc>
  <rcc rId="60357" sId="3" numFmtId="4">
    <oc r="F118">
      <v>2885.2362400000002</v>
    </oc>
    <nc r="F118">
      <v>3402.7362400000002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.xml><?xml version="1.0" encoding="utf-8"?>
<revisions xmlns="http://schemas.openxmlformats.org/spreadsheetml/2006/main" xmlns:r="http://schemas.openxmlformats.org/officeDocument/2006/relationships">
  <rcc rId="61132" sId="3" numFmtId="4">
    <oc r="D66">
      <v>0.2</v>
    </oc>
    <nc r="D66">
      <v>4.4566100000000004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1.xml><?xml version="1.0" encoding="utf-8"?>
<revisions xmlns="http://schemas.openxmlformats.org/spreadsheetml/2006/main" xmlns:r="http://schemas.openxmlformats.org/officeDocument/2006/relationships">
  <rcc rId="61163" sId="3" numFmtId="4">
    <oc r="D83">
      <v>4.6836000000000002</v>
    </oc>
    <nc r="D83">
      <v>7.6836000000000002</v>
    </nc>
  </rcc>
  <rcc rId="61164" sId="3" numFmtId="4">
    <oc r="C84">
      <v>70600.184399999998</v>
    </oc>
    <nc r="C84">
      <v>69793.864400000006</v>
    </nc>
  </rcc>
  <rcc rId="61165" sId="3" numFmtId="4">
    <oc r="D84">
      <v>52421.581449999998</v>
    </oc>
    <nc r="D84">
      <v>57796.869039999998</v>
    </nc>
  </rcc>
  <rcc rId="61166" sId="3" numFmtId="4">
    <oc r="D86">
      <v>5617.2761600000003</v>
    </oc>
    <nc r="D86">
      <v>6149.1840599999996</v>
    </nc>
  </rcc>
  <rcc rId="61167" sId="3" numFmtId="4">
    <oc r="C89">
      <v>31060.37932</v>
    </oc>
    <nc r="C89">
      <v>31159.06927</v>
    </nc>
  </rcc>
  <rcc rId="61168" sId="3" numFmtId="4">
    <oc r="D89">
      <v>23839.186799999999</v>
    </oc>
    <nc r="D89">
      <v>27193.01226</v>
    </nc>
  </rcc>
  <rcc rId="61169" sId="3" numFmtId="4">
    <oc r="D92">
      <v>1247.3258000000001</v>
    </oc>
    <nc r="D92">
      <v>1610.71795</v>
    </nc>
  </rcc>
  <rcc rId="61170" sId="3" numFmtId="4">
    <oc r="D94">
      <v>1063.6878099999999</v>
    </oc>
    <nc r="D94">
      <v>1236.43236</v>
    </nc>
  </rcc>
  <rcc rId="61171" sId="3" numFmtId="4">
    <oc r="D95">
      <v>2743.9357599999998</v>
    </oc>
    <nc r="D95">
      <v>3083.15852</v>
    </nc>
  </rcc>
  <rcc rId="61172" sId="3" numFmtId="4">
    <oc r="C96">
      <v>682</v>
    </oc>
    <nc r="C96">
      <v>540</v>
    </nc>
  </rcc>
  <rcc rId="61173" sId="3" numFmtId="4">
    <oc r="D96">
      <v>130.64809</v>
    </oc>
    <nc r="D96">
      <v>146.52808999999999</v>
    </nc>
  </rcc>
  <rcc rId="61174" sId="3" numFmtId="4">
    <oc r="C97">
      <v>1238</v>
    </oc>
    <nc r="C97">
      <v>1362</v>
    </nc>
  </rcc>
  <rcc rId="61175" sId="3" numFmtId="4">
    <oc r="D97">
      <v>1067</v>
    </oc>
    <nc r="D97">
      <v>1139.7</v>
    </nc>
  </rcc>
  <rcc rId="61176" sId="3" numFmtId="4">
    <oc r="C101">
      <v>1323.8989799999999</v>
    </oc>
    <nc r="C101">
      <v>1229.67679</v>
    </nc>
  </rcc>
  <rcc rId="61177" sId="3" numFmtId="4">
    <oc r="C106">
      <v>1483.556</v>
    </oc>
    <nc r="C106">
      <v>1423.9270899999999</v>
    </nc>
  </rcc>
  <rcc rId="61178" sId="3" numFmtId="4">
    <oc r="C108">
      <v>136323.26710999999</v>
    </oc>
    <nc r="C108">
      <v>138399.24791000001</v>
    </nc>
  </rcc>
  <rcc rId="61179" sId="3" numFmtId="4">
    <oc r="D108">
      <v>90476.328559999994</v>
    </oc>
    <nc r="D108">
      <v>95400.547080000004</v>
    </nc>
  </rcc>
  <rcc rId="61180" sId="3" numFmtId="4">
    <oc r="C127">
      <v>7963.2301399999997</v>
    </oc>
    <nc r="C127">
      <v>8839.6500099999994</v>
    </nc>
  </rcc>
  <rcc rId="61181" sId="3" numFmtId="4">
    <oc r="D127">
      <v>491.14997</v>
    </oc>
    <nc r="D127">
      <v>598.68454999999994</v>
    </nc>
  </rcc>
  <rcc rId="61182" sId="3" numFmtId="4">
    <oc r="C140">
      <v>50838.832820000003</v>
    </oc>
    <nc r="C140">
      <v>52240.205999999998</v>
    </nc>
  </rcc>
  <rcc rId="61183" sId="3" numFmtId="4">
    <oc r="D140">
      <v>38670.779649999997</v>
    </oc>
    <nc r="D140">
      <v>40694.94255</v>
    </nc>
  </rcc>
  <rcc rId="61184" sId="3" numFmtId="4">
    <oc r="C152">
      <v>950</v>
    </oc>
    <nc r="C152">
      <v>600</v>
    </nc>
  </rcc>
  <rcc rId="61185" sId="3" numFmtId="4">
    <oc r="C159">
      <v>443910.31318</v>
    </oc>
    <nc r="C159">
      <v>466920.91837000003</v>
    </nc>
  </rcc>
  <rcc rId="61186" sId="3" numFmtId="4">
    <oc r="D159">
      <v>388611.59025000001</v>
    </oc>
    <nc r="D159">
      <v>398506.57844000001</v>
    </nc>
  </rcc>
  <rcc rId="61187" sId="3" numFmtId="4">
    <oc r="C164">
      <v>25703.451000000001</v>
    </oc>
    <nc r="C164">
      <v>29368.263200000001</v>
    </nc>
  </rcc>
  <rcc rId="61188" sId="3" numFmtId="4">
    <oc r="D164">
      <v>21361.949629999999</v>
    </oc>
    <nc r="D164">
      <v>26821.802</v>
    </nc>
  </rcc>
  <rcc rId="61189" sId="3" numFmtId="4">
    <oc r="C174">
      <v>74244.592940000002</v>
    </oc>
    <nc r="C174">
      <v>77564.072709999993</v>
    </nc>
  </rcc>
  <rcc rId="61190" sId="3" numFmtId="4">
    <oc r="D174">
      <v>54338.566870000002</v>
    </oc>
    <nc r="D174">
      <v>58308.260679999999</v>
    </nc>
  </rcc>
  <rcc rId="61191" sId="3" numFmtId="4">
    <oc r="C184">
      <v>10937.692709999999</v>
    </oc>
    <nc r="C184">
      <v>9968.7865600000005</v>
    </nc>
  </rcc>
  <rcc rId="61192" sId="3" numFmtId="4">
    <oc r="D184">
      <v>8197.04673</v>
    </oc>
    <nc r="D184">
      <v>9015.6712299999999</v>
    </nc>
  </rcc>
  <rcc rId="61193" sId="3" numFmtId="4">
    <oc r="C188">
      <v>58110.154600000002</v>
    </oc>
    <nc r="C188">
      <v>57675.211000000003</v>
    </nc>
  </rcc>
  <rcc rId="61194" sId="3" numFmtId="4">
    <oc r="D188">
      <v>30441.55444</v>
    </oc>
    <nc r="D188">
      <v>33329.719360000003</v>
    </nc>
  </rcc>
  <rcc rId="61195" sId="3" numFmtId="4">
    <oc r="D192">
      <v>59.433889999999998</v>
    </oc>
    <nc r="D192">
      <v>68.228160000000003</v>
    </nc>
  </rcc>
  <rcc rId="61196" sId="3">
    <nc r="E195">
      <f>SUM(D195/C195*100)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.xml><?xml version="1.0" encoding="utf-8"?>
<revisions xmlns="http://schemas.openxmlformats.org/spreadsheetml/2006/main" xmlns:r="http://schemas.openxmlformats.org/officeDocument/2006/relationships">
  <rcc rId="61625" sId="3" numFmtId="4">
    <oc r="F51">
      <v>1024.4771699999999</v>
    </oc>
    <nc r="F51">
      <v>1402.56591</v>
    </nc>
  </rcc>
  <rcc rId="61626" sId="3" numFmtId="4">
    <oc r="F54">
      <v>2298.9167000000002</v>
    </oc>
    <nc r="F54">
      <v>2843.4726999999998</v>
    </nc>
  </rcc>
  <rcc rId="61627" sId="3" numFmtId="4">
    <oc r="F55">
      <v>7642.2470800000001</v>
    </oc>
    <nc r="F55">
      <v>8280.4401099999995</v>
    </nc>
  </rcc>
  <rcc rId="61628" sId="3" numFmtId="4">
    <oc r="F56">
      <v>768.30686000000003</v>
    </oc>
    <nc r="F56">
      <v>1351.4602299999999</v>
    </nc>
  </rcc>
  <rcc rId="61629" sId="3" numFmtId="4">
    <oc r="F60">
      <v>1191.6848500000001</v>
    </oc>
    <nc r="F60">
      <v>1279.46228</v>
    </nc>
  </rcc>
  <rcc rId="61630" sId="3" numFmtId="4">
    <oc r="F61">
      <v>529.07169999999996</v>
    </oc>
    <nc r="F61">
      <v>775.62501999999995</v>
    </nc>
  </rcc>
  <rcc rId="61631" sId="3" numFmtId="4">
    <oc r="F63">
      <v>93.29016</v>
    </oc>
    <nc r="F63">
      <v>105.73419</v>
    </nc>
  </rcc>
  <rcc rId="61632" sId="3" numFmtId="4">
    <oc r="F67">
      <v>6831.1028299999998</v>
    </oc>
    <nc r="F67">
      <v>12363.24439</v>
    </nc>
  </rcc>
  <rcc rId="61633" sId="3" numFmtId="4">
    <oc r="F70">
      <v>1646.7</v>
    </oc>
    <nc r="F70">
      <v>1796.8</v>
    </nc>
  </rcc>
  <rcc rId="61634" sId="3" numFmtId="4">
    <oc r="F72">
      <v>209413.94811999999</v>
    </oc>
    <nc r="F72">
      <v>357371.05906</v>
    </nc>
  </rcc>
  <rcc rId="61635" sId="3" numFmtId="4">
    <oc r="F73">
      <v>436654.99797000003</v>
    </oc>
    <nc r="F73">
      <v>473797.84534</v>
    </nc>
  </rcc>
  <rcc rId="61636" sId="3" numFmtId="4">
    <oc r="F74">
      <v>22783.74942</v>
    </oc>
    <nc r="F74">
      <v>26893.059150000001</v>
    </nc>
  </rcc>
  <rcc rId="61637" sId="3" numFmtId="4">
    <oc r="F76">
      <v>1902.50998</v>
    </oc>
    <nc r="F76">
      <v>1848.9377500000001</v>
    </nc>
  </rcc>
  <rcc rId="61638" sId="3" numFmtId="4">
    <oc r="F75">
      <v>63.834159999999997</v>
    </oc>
    <nc r="F75">
      <v>0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.xml><?xml version="1.0" encoding="utf-8"?>
<revisions xmlns="http://schemas.openxmlformats.org/spreadsheetml/2006/main" xmlns:r="http://schemas.openxmlformats.org/officeDocument/2006/relationships">
  <rcc rId="61669" sId="3">
    <oc r="F4" t="inlineStr">
      <is>
        <t>исполнено на 01.12.2022г.</t>
      </is>
    </oc>
    <nc r="F4" t="inlineStr">
      <is>
        <t>исполнено на 01.01.2023г.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7666" sId="3" numFmtId="4">
    <oc r="C195">
      <v>5550.1</v>
    </oc>
    <nc r="C195">
      <v>6072.8680000000004</v>
    </nc>
  </rcc>
  <rcc rId="57667" sId="3" numFmtId="4">
    <oc r="D195">
      <v>4313.8270000000002</v>
    </oc>
    <nc r="D195">
      <v>5169.9506799999999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1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2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6851" sId="3" numFmtId="4">
    <oc r="D7">
      <v>78533.367310000001</v>
    </oc>
    <nc r="D7">
      <v>90351.190499999997</v>
    </nc>
  </rcc>
  <rcc rId="56852" sId="3" numFmtId="4">
    <oc r="D9">
      <v>5549.4531900000002</v>
    </oc>
    <nc r="D9">
      <v>6418.9083700000001</v>
    </nc>
  </rcc>
  <rcc rId="56853" sId="3" numFmtId="4">
    <oc r="D10">
      <v>29.78669</v>
    </oc>
    <nc r="D10">
      <v>34.1721</v>
    </nc>
  </rcc>
  <rcc rId="56854" sId="3" numFmtId="4">
    <oc r="D11">
      <v>5887.7533899999999</v>
    </oc>
    <nc r="D11">
      <v>6807.6857200000004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.xml><?xml version="1.0" encoding="utf-8"?>
<revisions xmlns="http://schemas.openxmlformats.org/spreadsheetml/2006/main" xmlns:r="http://schemas.openxmlformats.org/officeDocument/2006/relationships">
  <rcc rId="56884" sId="3" numFmtId="4">
    <oc r="D12">
      <v>-668.73458000000005</v>
    </oc>
    <nc r="D12">
      <v>-752.11356000000001</v>
    </nc>
  </rcc>
  <rcc rId="56885" sId="3" numFmtId="4">
    <oc r="D14">
      <v>15942.128769999999</v>
    </oc>
    <nc r="D14">
      <v>16231.1193</v>
    </nc>
  </rcc>
  <rcc rId="56886" sId="3" numFmtId="4">
    <oc r="D16">
      <v>2402.1282799999999</v>
    </oc>
    <nc r="D16">
      <v>2407.6702700000001</v>
    </nc>
  </rcc>
  <rcc rId="56887" sId="3" numFmtId="4">
    <oc r="D17">
      <v>692.98518000000001</v>
    </oc>
    <nc r="D17">
      <v>711.81417999999996</v>
    </nc>
  </rcc>
  <rcc rId="56888" sId="3" numFmtId="4">
    <oc r="D19">
      <v>618.72414000000003</v>
    </oc>
    <nc r="D19">
      <v>675.74114999999995</v>
    </nc>
  </rcc>
  <rcc rId="56889" sId="3" numFmtId="4">
    <oc r="D21">
      <v>197.34106</v>
    </oc>
    <nc r="D21">
      <v>187.89492000000001</v>
    </nc>
  </rcc>
  <rcc rId="56890" sId="3" numFmtId="4">
    <oc r="D22">
      <v>264.21413000000001</v>
    </oc>
    <nc r="D22">
      <v>299.30808000000002</v>
    </nc>
  </rcc>
  <rcc rId="56891" sId="3" numFmtId="4">
    <oc r="D24">
      <v>4912.0013600000002</v>
    </oc>
    <nc r="D24">
      <v>4768.7270699999999</v>
    </nc>
  </rcc>
  <rcc rId="56892" sId="3" numFmtId="4">
    <oc r="D25">
      <v>647.28246999999999</v>
    </oc>
    <nc r="D25">
      <v>785.2047</v>
    </nc>
  </rcc>
  <rcc rId="56893" sId="3" numFmtId="4">
    <oc r="D27">
      <v>-606.38526000000002</v>
    </oc>
    <nc r="D27">
      <v>43.943739999999998</v>
    </nc>
  </rcc>
  <rcc rId="56894" sId="3" numFmtId="4">
    <oc r="D29">
      <v>1098.7133100000001</v>
    </oc>
    <nc r="D29">
      <v>1373.54997</v>
    </nc>
  </rcc>
  <rcc rId="56895" sId="3" numFmtId="4">
    <oc r="D30">
      <v>26.13</v>
    </oc>
    <nc r="D30">
      <v>30.53</v>
    </nc>
  </rcc>
  <rcc rId="56896" sId="3" numFmtId="4">
    <oc r="D41">
      <v>5673.4038899999996</v>
    </oc>
    <nc r="D41">
      <v>6175.5603499999997</v>
    </nc>
  </rcc>
  <rcc rId="56897" sId="3" numFmtId="4">
    <oc r="D42">
      <v>832.66909999999996</v>
    </oc>
    <nc r="D42">
      <v>929.01210000000003</v>
    </nc>
  </rcc>
  <rcc rId="56898" sId="3" numFmtId="4">
    <oc r="D43">
      <v>232.71066999999999</v>
    </oc>
    <nc r="D43">
      <v>255.92305999999999</v>
    </nc>
  </rcc>
  <rcc rId="56899" sId="3" numFmtId="4">
    <oc r="D47">
      <v>320.16178000000002</v>
    </oc>
    <nc r="D47">
      <v>376.21618000000001</v>
    </nc>
  </rcc>
  <rcc rId="56900" sId="3" numFmtId="4">
    <oc r="D49">
      <v>339.29154</v>
    </oc>
    <nc r="D49">
      <v>449.46568000000002</v>
    </nc>
  </rcc>
  <rcc rId="56901" sId="3" numFmtId="4">
    <oc r="D51">
      <v>445.44565999999998</v>
    </oc>
    <nc r="D51">
      <v>482.44049000000001</v>
    </nc>
  </rcc>
  <rrc rId="56902" sId="3" ref="A56:XFD56" action="insertRow">
    <undo index="16" exp="area" ref3D="1" dr="$A$196:$XFD$197" dn="Z_B31C8DB7_3E78_4144_A6B5_8DE36DE63F0E_.wvu.Rows" sId="3"/>
    <undo index="6" exp="area" ref3D="1" dr="$A$56:$XFD$57" dn="Z_B31C8DB7_3E78_4144_A6B5_8DE36DE63F0E_.wvu.Rows" sId="3"/>
    <undo index="26" exp="area" ref3D="1" dr="$A$200:$XFD$201" dn="Z_A54C432C_6C68_4B53_A75C_446EB3A61B2B_.wvu.Rows" sId="3"/>
    <undo index="24" exp="area" ref3D="1" dr="$A$196:$XFD$197" dn="Z_A54C432C_6C68_4B53_A75C_446EB3A61B2B_.wvu.Rows" sId="3"/>
    <undo index="12" exp="area" ref3D="1" dr="$A$56:$XFD$57" dn="Z_A54C432C_6C68_4B53_A75C_446EB3A61B2B_.wvu.Rows" sId="3"/>
    <undo index="12" exp="area" ref3D="1" dr="$A$196:$XFD$196" dn="Z_5C539BE6_C8E0_453F_AB5E_9E58094195EA_.wvu.Rows" sId="3"/>
    <undo index="8" exp="area" ref3D="1" dr="$A$56:$XFD$57" dn="Z_5C539BE6_C8E0_453F_AB5E_9E58094195EA_.wvu.Rows" sId="3"/>
    <undo index="38" exp="area" ref3D="1" dr="$A$200:$XFD$201" dn="Z_42584DC0_1D41_4C93_9B38_C388E7B8DAC4_.wvu.Rows" sId="3"/>
    <undo index="36" exp="area" ref3D="1" dr="$A$196:$XFD$197" dn="Z_42584DC0_1D41_4C93_9B38_C388E7B8DAC4_.wvu.Rows" sId="3"/>
    <undo index="34" exp="area" ref3D="1" dr="$A$139:$XFD$139" dn="Z_42584DC0_1D41_4C93_9B38_C388E7B8DAC4_.wvu.Rows" sId="3"/>
    <undo index="30" exp="area" ref3D="1" dr="$A$95:$XFD$95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14" exp="area" ref3D="1" dr="$A$56:$XFD$57" dn="Z_42584DC0_1D41_4C93_9B38_C388E7B8DAC4_.wvu.Rows" sId="3"/>
    <undo index="0" exp="area" ref3D="1" dr="$A$196:$XFD$196" dn="Z_3DCB9AAA_F09C_4EA6_B992_F93E466D374A_.wvu.Rows" sId="3"/>
    <undo index="18" exp="area" ref3D="1" dr="$A$196:$XFD$197" dn="Z_1A52382B_3765_4E8C_903F_6B8919B7242E_.wvu.Rows" sId="3"/>
    <undo index="6" exp="area" ref3D="1" dr="$A$56:$XFD$57" dn="Z_1A52382B_3765_4E8C_903F_6B8919B7242E_.wvu.Rows" sId="3"/>
  </rrc>
  <rcc rId="56903" sId="3">
    <oc r="A55">
      <v>1140600000</v>
    </oc>
    <nc r="A55">
      <v>1140601000</v>
    </nc>
  </rcc>
  <rcc rId="56904" sId="3">
    <oc r="B55" t="inlineStr">
      <is>
        <t>Доходы от продажи земли</t>
      </is>
    </oc>
    <nc r="B55" t="inlineStr">
      <is>
        <t>Доходы от продажи земельных участков, госуд.соб.на которые не разграничена</t>
      </is>
    </nc>
  </rcc>
  <rcc rId="56905" sId="3" numFmtId="4">
    <oc r="C55">
      <v>8000</v>
    </oc>
    <nc r="C55">
      <v>7300</v>
    </nc>
  </rcc>
  <rcc rId="56906" sId="3" numFmtId="4">
    <oc r="D55">
      <v>11484.0101</v>
    </oc>
    <nc r="D55">
      <v>11736.15495</v>
    </nc>
  </rcc>
  <rcc rId="56907" sId="3" numFmtId="4">
    <nc r="C56">
      <v>700</v>
    </nc>
  </rcc>
  <rcc rId="56908" sId="3" numFmtId="4">
    <nc r="D56">
      <v>215.68370999999999</v>
    </nc>
  </rcc>
  <rcc rId="56909" sId="3">
    <nc r="E56">
      <f>SUM(D56/C56*100)</f>
    </nc>
  </rcc>
  <rcc rId="56910" sId="3">
    <nc r="B56" t="inlineStr">
      <is>
        <t>Доходы от продажи земельных участков, госуд.соб.на которые разграничена</t>
      </is>
    </nc>
  </rcc>
  <rcc rId="56911" sId="3">
    <nc r="A56">
      <v>1140602000</v>
    </nc>
  </rcc>
  <rcc rId="56912" sId="3">
    <oc r="C53">
      <f>C54+C55</f>
    </oc>
    <nc r="C53">
      <f>C54+C55+C56</f>
    </nc>
  </rcc>
  <rcc rId="56913" sId="3" odxf="1" dxf="1">
    <oc r="D53">
      <f>D54+D55</f>
    </oc>
    <nc r="D53">
      <f>D54+D55+D56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56914" sId="3" numFmtId="4">
    <oc r="D60">
      <v>574.47628999999995</v>
    </oc>
    <nc r="D60">
      <v>667.91264000000001</v>
    </nc>
  </rcc>
  <rcc rId="56915" sId="3" numFmtId="4">
    <oc r="D61">
      <v>105.1302</v>
    </oc>
    <nc r="D61">
      <v>150.26551000000001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1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c rId="58335" sId="3" numFmtId="4">
    <oc r="F41">
      <v>9082.5700300000008</v>
    </oc>
    <nc r="F41">
      <v>6815.9333800000004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1.xml><?xml version="1.0" encoding="utf-8"?>
<revisions xmlns="http://schemas.openxmlformats.org/spreadsheetml/2006/main" xmlns:r="http://schemas.openxmlformats.org/officeDocument/2006/relationships">
  <rcc rId="58924" sId="3" numFmtId="4">
    <oc r="D174">
      <v>2288.2287799999999</v>
    </oc>
    <nc r="D174">
      <v>3558.3582200000001</v>
    </nc>
  </rcc>
  <rcc rId="58925" sId="3" numFmtId="4">
    <oc r="D175">
      <v>0</v>
    </oc>
    <nc r="D175">
      <v>201.69499999999999</v>
    </nc>
  </rcc>
  <rcc rId="58926" sId="3" numFmtId="4">
    <oc r="D176">
      <v>556</v>
    </oc>
    <nc r="D176">
      <v>1356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.xml><?xml version="1.0" encoding="utf-8"?>
<revisions xmlns="http://schemas.openxmlformats.org/spreadsheetml/2006/main" xmlns:r="http://schemas.openxmlformats.org/officeDocument/2006/relationships">
  <rcc rId="59108" sId="3" numFmtId="4">
    <oc r="F77">
      <v>-10317.289699999999</v>
    </oc>
    <nc r="F77">
      <v>-10214.6</v>
    </nc>
  </rcc>
  <rfmt sheetId="3" sqref="B102:B105" start="0" length="2147483647">
    <dxf>
      <font>
        <i/>
      </font>
    </dxf>
  </rfmt>
  <rfmt sheetId="3" sqref="B107" start="0" length="2147483647">
    <dxf>
      <font>
        <i/>
      </font>
    </dxf>
  </rfmt>
  <rfmt sheetId="3" sqref="B101" start="0" length="2147483647">
    <dxf>
      <font>
        <sz val="18"/>
      </font>
    </dxf>
  </rfmt>
  <rfmt sheetId="3" sqref="B9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18" start="0" length="2147483647">
    <dxf>
      <font>
        <sz val="18"/>
      </font>
    </dxf>
  </rfmt>
  <rfmt sheetId="3" sqref="B149" start="0" length="2147483647">
    <dxf>
      <font>
        <sz val="18"/>
      </font>
    </dxf>
  </rfmt>
  <rfmt sheetId="3" sqref="A149" start="0" length="2147483647">
    <dxf>
      <font>
        <sz val="18"/>
      </font>
    </dxf>
  </rfmt>
  <rfmt sheetId="3" sqref="B151" start="0" length="2147483647">
    <dxf>
      <font>
        <sz val="18"/>
      </font>
    </dxf>
  </rfmt>
  <rfmt sheetId="3" sqref="B152" start="0" length="2147483647">
    <dxf>
      <font>
        <sz val="18"/>
      </font>
    </dxf>
  </rfmt>
  <rfmt sheetId="3" sqref="A151:A152" start="0" length="2147483647">
    <dxf>
      <font>
        <sz val="18"/>
      </font>
    </dxf>
  </rfmt>
  <rfmt sheetId="3" sqref="B168:B170" start="0" length="2147483647">
    <dxf>
      <font>
        <sz val="18"/>
      </font>
    </dxf>
  </rfmt>
  <rfmt sheetId="3" sqref="B173" start="0" length="2147483647">
    <dxf>
      <font>
        <sz val="18"/>
      </font>
    </dxf>
  </rfmt>
  <rfmt sheetId="3" sqref="A173" start="0" length="2147483647">
    <dxf>
      <font>
        <sz val="18"/>
      </font>
    </dxf>
  </rfmt>
  <rfmt sheetId="3" sqref="A168:A170" start="0" length="2147483647">
    <dxf>
      <font>
        <sz val="18"/>
      </font>
    </dxf>
  </rfmt>
  <rfmt sheetId="3" sqref="A190:B190" start="0" length="2147483647">
    <dxf>
      <font>
        <sz val="18"/>
      </font>
    </dxf>
  </rfmt>
  <rfmt sheetId="3" sqref="A186:B186" start="0" length="2147483647">
    <dxf>
      <font>
        <sz val="18"/>
      </font>
    </dxf>
  </rfmt>
  <rfmt sheetId="3" sqref="A181:B182" start="0" length="2147483647">
    <dxf>
      <font>
        <sz val="18"/>
      </font>
    </dxf>
  </rfmt>
  <rfmt sheetId="3" sqref="A194:B194" start="0" length="2147483647">
    <dxf>
      <font>
        <sz val="18"/>
      </font>
    </dxf>
  </rfmt>
  <rfmt sheetId="3" sqref="A192:B192" start="0" length="2147483647">
    <dxf>
      <font>
        <sz val="18"/>
      </font>
    </dxf>
  </rfmt>
  <rfmt sheetId="3" sqref="A197:B198" start="0" length="2147483647">
    <dxf>
      <font>
        <sz val="18"/>
      </font>
    </dxf>
  </rfmt>
  <rfmt sheetId="3" sqref="A200:B200" start="0" length="2147483647">
    <dxf>
      <font>
        <sz val="18"/>
      </font>
    </dxf>
  </rfmt>
  <rfmt sheetId="3" sqref="A202:B202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58394" sId="3" numFmtId="4">
    <oc r="F83">
      <v>0</v>
    </oc>
    <nc r="F83">
      <v>3</v>
    </nc>
  </rcc>
  <rcc rId="58395" sId="3" numFmtId="4">
    <oc r="F84">
      <v>33108.756240000002</v>
    </oc>
    <nc r="F84">
      <v>36968.062440000002</v>
    </nc>
  </rcc>
  <rcc rId="58396" sId="3" numFmtId="4">
    <oc r="F86">
      <v>3615.0261799999998</v>
    </oc>
    <nc r="F86">
      <v>3957.9607099999998</v>
    </nc>
  </rcc>
  <rcc rId="58397" sId="3" numFmtId="4">
    <oc r="F89">
      <v>9491.0332299999991</v>
    </oc>
    <nc r="F89">
      <v>10238.26023</v>
    </nc>
  </rcc>
  <rcc rId="58398" sId="3" numFmtId="4">
    <oc r="F92">
      <v>1238.9502399999999</v>
    </oc>
    <nc r="F92">
      <v>1406.46984</v>
    </nc>
  </rcc>
  <rcc rId="58399" sId="3" numFmtId="4">
    <oc r="F94">
      <v>822.11086999999998</v>
    </oc>
    <nc r="F94">
      <v>982.4</v>
    </nc>
  </rcc>
  <rcc rId="58400" sId="3" numFmtId="4">
    <oc r="F95">
      <v>2059.4174400000002</v>
    </oc>
    <nc r="F95">
      <v>2371.0542999999998</v>
    </nc>
  </rcc>
  <rcc rId="58401" sId="3" numFmtId="4">
    <oc r="F96">
      <v>396.89395000000002</v>
    </oc>
    <nc r="F96">
      <v>412.91395</v>
    </nc>
  </rcc>
  <rcc rId="58402" sId="3" numFmtId="4">
    <oc r="F97">
      <v>446.20499999999998</v>
    </oc>
    <nc r="F97">
      <v>514.65499999999997</v>
    </nc>
  </rcc>
  <rcc rId="58403" sId="3" numFmtId="4">
    <oc r="F99">
      <v>113.625</v>
    </oc>
    <nc r="F99">
      <v>142.36799999999999</v>
    </nc>
  </rcc>
  <rcc rId="58404" sId="3" numFmtId="4">
    <oc r="F101">
      <v>102.9315</v>
    </oc>
    <nc r="F101">
      <v>258.43150000000003</v>
    </nc>
  </rcc>
  <rcc rId="58405" sId="3" numFmtId="4">
    <oc r="F106">
      <v>446.65273999999999</v>
    </oc>
    <nc r="F106">
      <v>506.65273999999999</v>
    </nc>
  </rcc>
  <rcc rId="58406" sId="3" numFmtId="4">
    <oc r="F108">
      <v>66436.191300000006</v>
    </oc>
    <nc r="F108">
      <v>93712.653919999997</v>
    </nc>
  </rcc>
  <rcc rId="58407" sId="3" numFmtId="4">
    <oc r="F118">
      <v>2200.0097099999998</v>
    </oc>
    <nc r="F118">
      <v>2691.06324</v>
    </nc>
  </rcc>
  <rcc rId="58408" sId="3" numFmtId="4">
    <oc r="F127">
      <v>4451.3663100000003</v>
    </oc>
    <nc r="F127">
      <v>6623.9861499999997</v>
    </nc>
  </rcc>
  <rcc rId="58409" sId="3" numFmtId="4">
    <oc r="F126">
      <v>66688.275510000007</v>
    </oc>
    <nc r="F126">
      <f>SUM(F127+F132+F140)</f>
    </nc>
  </rcc>
  <rcc rId="58410" sId="3" numFmtId="4">
    <oc r="F132">
      <v>30213.818159999999</v>
    </oc>
    <nc r="F132">
      <v>41540.670819999999</v>
    </nc>
  </rcc>
  <rcc rId="58411" sId="3" numFmtId="4">
    <oc r="F140">
      <v>29884.687720000002</v>
    </oc>
    <nc r="F140">
      <v>37545.651360000003</v>
    </nc>
  </rcc>
  <rcc rId="58412" sId="3" numFmtId="4">
    <oc r="F154">
      <v>77496.053</v>
    </oc>
    <nc r="F154">
      <v>87792.846609999993</v>
    </nc>
  </rcc>
  <rcc rId="58413" sId="3" numFmtId="4">
    <oc r="F158">
      <v>278913.47605</v>
    </oc>
    <nc r="F158">
      <v>304018.07328999997</v>
    </nc>
  </rcc>
  <rcc rId="58414" sId="3" numFmtId="4">
    <oc r="F163">
      <v>16702.548050000001</v>
    </oc>
    <nc r="F163">
      <v>18291.90062</v>
    </nc>
  </rcc>
  <rcc rId="58415" sId="3" numFmtId="4">
    <oc r="F169">
      <v>2912.7591000000002</v>
    </oc>
    <nc r="F169">
      <v>3063.4191000000001</v>
    </nc>
  </rcc>
  <rcc rId="58416" sId="3" numFmtId="4">
    <oc r="F170">
      <v>1790.06576</v>
    </oc>
    <nc r="F170">
      <v>2058.1767799999998</v>
    </nc>
  </rcc>
  <rcc rId="58417" sId="3" numFmtId="4">
    <oc r="F173">
      <v>37286.515299999999</v>
    </oc>
    <nc r="F173">
      <v>45114.987789999999</v>
    </nc>
  </rcc>
  <rcc rId="58418" sId="3" numFmtId="4">
    <oc r="F179">
      <v>1082.9788100000001</v>
    </oc>
    <nc r="F179">
      <v>1085.3788099999999</v>
    </nc>
  </rcc>
  <rcc rId="58419" sId="3" numFmtId="4">
    <oc r="F181">
      <v>8.3932300000000009</v>
    </oc>
    <nc r="F181">
      <v>11.143509999999999</v>
    </nc>
  </rcc>
  <rcc rId="58420" sId="3" numFmtId="4">
    <oc r="F182">
      <v>5939.1380900000004</v>
    </oc>
    <nc r="F182">
      <v>6492.4912999999997</v>
    </nc>
  </rcc>
  <rcc rId="58421" sId="3" numFmtId="4">
    <oc r="F186">
      <v>37134.707999999999</v>
    </oc>
    <nc r="F186">
      <v>39449.703840000002</v>
    </nc>
  </rcc>
  <rcc rId="58422" sId="3" numFmtId="4">
    <oc r="F190">
      <v>281.31751000000003</v>
    </oc>
    <nc r="F190">
      <v>292.55473000000001</v>
    </nc>
  </rcc>
  <rcc rId="58423" sId="3" numFmtId="4">
    <oc r="F192">
      <v>416.334</v>
    </oc>
    <nc r="F192">
      <v>507.32900000000001</v>
    </nc>
  </rcc>
  <rcc rId="58424" sId="3" numFmtId="4">
    <oc r="F194">
      <v>4850.2370000000001</v>
    </oc>
    <nc r="F194">
      <v>5337.5619999999999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2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1.xml><?xml version="1.0" encoding="utf-8"?>
<revisions xmlns="http://schemas.openxmlformats.org/spreadsheetml/2006/main" xmlns:r="http://schemas.openxmlformats.org/officeDocument/2006/relationships">
  <rcc rId="57605" sId="3" numFmtId="4">
    <oc r="C187">
      <v>15819.655000000001</v>
    </oc>
    <nc r="C187">
      <v>15758.943600000001</v>
    </nc>
  </rcc>
  <rcc rId="57606" sId="3" numFmtId="4">
    <oc r="D187">
      <v>15576.655000000001</v>
    </oc>
    <nc r="D187">
      <v>15507</v>
    </nc>
  </rcc>
  <rcc rId="57607" sId="3" numFmtId="4">
    <oc r="C188">
      <v>20761.983</v>
    </oc>
    <nc r="C188">
      <v>23597.705999999998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2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55869" sId="3" numFmtId="4">
    <oc r="D72">
      <v>260846.26592999999</v>
    </oc>
    <nc r="D72">
      <v>290887.91282000003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.xml><?xml version="1.0" encoding="utf-8"?>
<revisions xmlns="http://schemas.openxmlformats.org/spreadsheetml/2006/main" xmlns:r="http://schemas.openxmlformats.org/officeDocument/2006/relationships">
  <rcc rId="57486" sId="3" numFmtId="4">
    <oc r="D182">
      <v>6590.0535799999998</v>
    </oc>
    <nc r="D182">
      <v>6580.2015799999999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1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2.xml><?xml version="1.0" encoding="utf-8"?>
<revisions xmlns="http://schemas.openxmlformats.org/spreadsheetml/2006/main" xmlns:r="http://schemas.openxmlformats.org/officeDocument/2006/relationships">
  <rcc rId="57333" sId="3" numFmtId="4">
    <oc r="D155">
      <v>3611.99</v>
    </oc>
    <nc r="D155">
      <v>3922.59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11.xml><?xml version="1.0" encoding="utf-8"?>
<revisions xmlns="http://schemas.openxmlformats.org/spreadsheetml/2006/main" xmlns:r="http://schemas.openxmlformats.org/officeDocument/2006/relationships">
  <rcc rId="60421" sId="3" numFmtId="4">
    <oc r="F151">
      <v>50</v>
    </oc>
    <nc r="F151">
      <v>62</v>
    </nc>
  </rcc>
  <rcc rId="60422" sId="3" numFmtId="4">
    <oc r="F154">
      <v>96643.846609999993</v>
    </oc>
    <nc r="F154">
      <v>107935.51151</v>
    </nc>
  </rcc>
  <rcc rId="60423" sId="3" numFmtId="4">
    <oc r="F158">
      <v>333851.62264999998</v>
    </oc>
    <nc r="F158">
      <v>367411.60920000001</v>
    </nc>
  </rcc>
  <rcc rId="60424" sId="3" numFmtId="4">
    <oc r="F163">
      <v>19786.04264</v>
    </oc>
    <nc r="F163">
      <v>21562.090690000001</v>
    </nc>
  </rcc>
  <rcc rId="60425" sId="3" numFmtId="4">
    <oc r="F170">
      <v>2311.03458</v>
    </oc>
    <nc r="F170">
      <v>2584.6409199999998</v>
    </nc>
  </rcc>
  <rcc rId="60426" sId="3" numFmtId="4">
    <oc r="F173">
      <v>48692.950969999998</v>
    </oc>
    <nc r="F173">
      <v>53710.680240000002</v>
    </nc>
  </rcc>
  <rcc rId="60427" sId="3" numFmtId="4">
    <oc r="F180">
      <v>1086.56296</v>
    </oc>
    <nc r="F180">
      <v>1255.0136199999999</v>
    </nc>
  </rcc>
  <rcc rId="60428" sId="3" numFmtId="4">
    <oc r="F183">
      <v>7189.0275899999997</v>
    </oc>
    <nc r="F183">
      <v>8022.9840999999997</v>
    </nc>
  </rcc>
  <rcc rId="60429" sId="3" numFmtId="4">
    <oc r="F187">
      <v>39498.502</v>
    </oc>
    <nc r="F187">
      <v>39580.344259999998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.xml><?xml version="1.0" encoding="utf-8"?>
<revisions xmlns="http://schemas.openxmlformats.org/spreadsheetml/2006/main" xmlns:r="http://schemas.openxmlformats.org/officeDocument/2006/relationships">
  <rcc rId="57174" sId="3" numFmtId="4">
    <oc r="D128">
      <v>377.42970000000003</v>
    </oc>
    <nc r="D128">
      <v>455.72230000000002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.xml><?xml version="1.0" encoding="utf-8"?>
<revisions xmlns="http://schemas.openxmlformats.org/spreadsheetml/2006/main" xmlns:r="http://schemas.openxmlformats.org/officeDocument/2006/relationships">
  <rcc rId="57516" sId="3" numFmtId="4">
    <oc r="D66">
      <v>42.252000000000002</v>
    </oc>
    <nc r="D66">
      <v>32.4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.xml><?xml version="1.0" encoding="utf-8"?>
<revisions xmlns="http://schemas.openxmlformats.org/spreadsheetml/2006/main" xmlns:r="http://schemas.openxmlformats.org/officeDocument/2006/relationships">
  <rcc rId="58238" sId="3">
    <oc r="A2" t="inlineStr">
      <is>
        <t xml:space="preserve">                                                                                Моргаушского муниципального округа на 01.09.2023 г.</t>
      </is>
    </oc>
    <nc r="A2" t="inlineStr">
      <is>
        <t xml:space="preserve">                                                                                Моргаушского муниципального округа на 01.10.2023 г.</t>
      </is>
    </nc>
  </rcc>
  <rcc rId="58239" sId="3">
    <oc r="D4" t="inlineStr">
      <is>
        <t>исполнено на 01.09.2023 г.</t>
      </is>
    </oc>
    <nc r="D4" t="inlineStr">
      <is>
        <t>исполнено на 01.10.2023 г.</t>
      </is>
    </nc>
  </rcc>
  <rcc rId="58240" sId="3">
    <oc r="F4" t="inlineStr">
      <is>
        <t>исполнено на 01.09.2022г.</t>
      </is>
    </oc>
    <nc r="F4" t="inlineStr">
      <is>
        <t>исполнено на 01.10.2022г.</t>
      </is>
    </nc>
  </rcc>
  <rcc rId="58241" sId="3" numFmtId="4">
    <oc r="F7">
      <v>94374.92757</v>
    </oc>
    <nc r="F7">
      <v>108096.75606</v>
    </nc>
  </rcc>
  <rcc rId="58242" sId="3" numFmtId="4">
    <oc r="F9">
      <v>6115.2611200000001</v>
    </oc>
    <nc r="F9">
      <v>7010.81077</v>
    </nc>
  </rcc>
  <rcc rId="58243" sId="3" numFmtId="4">
    <oc r="F10">
      <v>35.35736</v>
    </oc>
    <nc r="F10">
      <v>39.661099999999998</v>
    </nc>
  </rcc>
  <rcc rId="58244" sId="3" numFmtId="4">
    <oc r="F11">
      <v>7022.1619499999997</v>
    </oc>
    <nc r="F11">
      <v>8070.6241799999998</v>
    </nc>
  </rcc>
  <rcc rId="58245" sId="3" numFmtId="4">
    <oc r="F12">
      <v>-711.92008999999996</v>
    </oc>
    <nc r="F12">
      <v>-782.62037999999995</v>
    </nc>
  </rcc>
  <rcc rId="58246" sId="3" numFmtId="4">
    <oc r="F14">
      <v>12086.163200000001</v>
    </oc>
    <nc r="F14">
      <v>12312.92352</v>
    </nc>
  </rcc>
  <rcc rId="58247" sId="3" numFmtId="4">
    <oc r="F15">
      <v>28.07386</v>
    </oc>
    <nc r="F15">
      <v>42.057169999999999</v>
    </nc>
  </rcc>
  <rcc rId="58248" sId="3" numFmtId="4">
    <oc r="F17">
      <v>1527.0114799999999</v>
    </oc>
    <nc r="F17">
      <v>1564.18923</v>
    </nc>
  </rcc>
  <rcc rId="58249" sId="3" numFmtId="4">
    <oc r="F19">
      <v>1181.1803</v>
    </oc>
    <nc r="F19">
      <v>1442.2899299999999</v>
    </nc>
  </rcc>
  <rcc rId="58250" sId="3">
    <oc r="F20">
      <v>516.48793000000001</v>
    </oc>
    <nc r="F20">
      <f>SUM(F22+F21)</f>
    </nc>
  </rcc>
  <rcc rId="58251" sId="3" numFmtId="4">
    <oc r="F21">
      <v>161.03236000000001</v>
    </oc>
    <nc r="F21">
      <v>163.14641</v>
    </nc>
  </rcc>
  <rcc rId="58252" sId="3" numFmtId="4">
    <oc r="F22">
      <v>355.45557000000002</v>
    </oc>
    <nc r="F22">
      <v>441.16858999999999</v>
    </nc>
  </rcc>
  <rcc rId="58253" sId="3" numFmtId="4">
    <oc r="F23">
      <v>4182.9387900000002</v>
    </oc>
    <nc r="F23">
      <f>SUM(F24+F25)</f>
    </nc>
  </rcc>
  <rcc rId="58254" sId="3" numFmtId="4">
    <oc r="F24">
      <v>2871.3915299999999</v>
    </oc>
    <nc r="F24">
      <v>2888.1900099999998</v>
    </nc>
  </rcc>
  <rcc rId="58255" sId="3" numFmtId="4">
    <oc r="F25">
      <v>1311.5472600000001</v>
    </oc>
    <nc r="F25">
      <v>1659.4485500000001</v>
    </nc>
  </rcc>
  <rcc rId="58256" sId="3" numFmtId="4">
    <oc r="F27">
      <v>6192.9967100000003</v>
    </oc>
    <nc r="F27">
      <v>6252.6950200000001</v>
    </nc>
  </rcc>
  <rcc rId="58257" sId="3" numFmtId="4">
    <oc r="F29">
      <v>1553.1855399999999</v>
    </oc>
    <nc r="F29">
      <v>1795.2254700000001</v>
    </nc>
  </rcc>
  <rcc rId="58258" sId="3" numFmtId="4">
    <oc r="F30">
      <v>41.44</v>
    </oc>
    <nc r="F30">
      <v>46.69</v>
    </nc>
  </rcc>
  <rcc rId="58259" sId="3" numFmtId="4">
    <oc r="F41">
      <v>6359.8126899999997</v>
    </oc>
    <nc r="F41">
      <v>9082.5700300000008</v>
    </nc>
  </rcc>
  <rcc rId="58260" sId="3" numFmtId="4">
    <oc r="F42">
      <v>1678.47</v>
    </oc>
    <nc r="F42">
      <v>1834.1455900000001</v>
    </nc>
  </rcc>
  <rcc rId="58261" sId="3" numFmtId="4">
    <oc r="F43">
      <v>379.42169000000001</v>
    </oc>
    <nc r="F43">
      <v>432.49106</v>
    </nc>
  </rcc>
  <rcc rId="58262" sId="3" numFmtId="4">
    <oc r="F47">
      <v>346.42579000000001</v>
    </oc>
    <nc r="F47">
      <v>394.00283999999999</v>
    </nc>
  </rcc>
  <rcc rId="58263" sId="3" numFmtId="4">
    <oc r="F51">
      <v>676.34883000000002</v>
    </oc>
    <nc r="F51">
      <v>801.89675</v>
    </nc>
  </rcc>
  <rcc rId="58264" sId="3" numFmtId="4">
    <oc r="F54">
      <v>2248.1268</v>
    </oc>
    <nc r="F54">
      <v>2286.2368000000001</v>
    </nc>
  </rcc>
  <rcc rId="58265" sId="3" numFmtId="4">
    <oc r="F55">
      <v>2551.39678</v>
    </oc>
    <nc r="F55">
      <v>2556.0756799999999</v>
    </nc>
  </rcc>
  <rcc rId="58266" sId="3" numFmtId="4">
    <oc r="F56">
      <v>747.25444000000005</v>
    </oc>
    <nc r="F56">
      <v>1198.6044400000001</v>
    </nc>
  </rcc>
  <rcc rId="58267" sId="3" numFmtId="4">
    <oc r="F60">
      <v>951.53710999999998</v>
    </oc>
    <nc r="F60">
      <v>1048.01405</v>
    </nc>
  </rcc>
  <rcc rId="58268" sId="3" numFmtId="4">
    <oc r="F61">
      <v>182.35857999999999</v>
    </oc>
    <nc r="F61">
      <v>490.71735999999999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.xml><?xml version="1.0" encoding="utf-8"?>
<revisions xmlns="http://schemas.openxmlformats.org/spreadsheetml/2006/main" xmlns:r="http://schemas.openxmlformats.org/officeDocument/2006/relationships">
  <rcc rId="58698" sId="3" numFmtId="4">
    <oc r="D100">
      <v>155.1</v>
    </oc>
    <nc r="D100">
      <v>198.13399999999999</v>
    </nc>
  </rcc>
  <rcc rId="58699" sId="3" numFmtId="4">
    <oc r="D109">
      <v>10857.89589</v>
    </oc>
    <nc r="D109">
      <v>11419.16181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1.xml><?xml version="1.0" encoding="utf-8"?>
<revisions xmlns="http://schemas.openxmlformats.org/spreadsheetml/2006/main" xmlns:r="http://schemas.openxmlformats.org/officeDocument/2006/relationships">
  <rcc rId="59049" sId="3" numFmtId="4">
    <oc r="D195">
      <v>5169.9506799999999</v>
    </oc>
    <nc r="D195">
      <v>5576.8186800000003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1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1.xml><?xml version="1.0" encoding="utf-8"?>
<revisions xmlns="http://schemas.openxmlformats.org/spreadsheetml/2006/main" xmlns:r="http://schemas.openxmlformats.org/officeDocument/2006/relationships">
  <rcc rId="60762" sId="3" numFmtId="4">
    <oc r="D165">
      <v>5709.8626299999996</v>
    </oc>
    <nc r="D165">
      <v>6650.558</v>
    </nc>
  </rcc>
  <rcc rId="60763" sId="3" numFmtId="4">
    <oc r="C166">
      <v>6373.0770000000002</v>
    </oc>
    <nc r="C166">
      <v>9806.6769999999997</v>
    </nc>
  </rcc>
  <rcc rId="60764" sId="3" numFmtId="4">
    <oc r="D166">
      <v>6373.0770000000002</v>
    </oc>
    <nc r="D166">
      <v>9806.6769999999997</v>
    </nc>
  </rcc>
  <rcc rId="60765" sId="3" numFmtId="4">
    <oc r="D168">
      <v>6418.7939999999999</v>
    </oc>
    <nc r="D168">
      <v>7504.3509999999997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11.xml><?xml version="1.0" encoding="utf-8"?>
<revisions xmlns="http://schemas.openxmlformats.org/spreadsheetml/2006/main" xmlns:r="http://schemas.openxmlformats.org/officeDocument/2006/relationships">
  <rcc rId="60796" sId="3" numFmtId="4">
    <oc r="C169">
      <v>60</v>
    </oc>
    <nc r="C169">
      <v>70</v>
    </nc>
  </rcc>
  <rcc rId="60797" sId="3" numFmtId="4">
    <oc r="D169">
      <v>38.6</v>
    </oc>
    <nc r="D169">
      <v>48.6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1.xml><?xml version="1.0" encoding="utf-8"?>
<revisions xmlns="http://schemas.openxmlformats.org/spreadsheetml/2006/main" xmlns:r="http://schemas.openxmlformats.org/officeDocument/2006/relationships">
  <rcc rId="61227" sId="3">
    <oc r="E32">
      <f>SUM(D32/C32*100)</f>
    </oc>
    <nc r="E32"/>
  </rcc>
  <rcc rId="61228" sId="3">
    <oc r="E33">
      <f>SUM(D33/C33*100)</f>
    </oc>
    <nc r="E33"/>
  </rcc>
  <rcc rId="61229" sId="3">
    <oc r="E34">
      <f>SUM(D34/C34*100)</f>
    </oc>
    <nc r="E34"/>
  </rcc>
  <rcc rId="61230" sId="3">
    <oc r="E35">
      <f>SUM(D35/C35*100)</f>
    </oc>
    <nc r="E35"/>
  </rcc>
  <rcc rId="61231" sId="3">
    <oc r="G33">
      <f>SUM(D33/F33*100)</f>
    </oc>
    <nc r="G33"/>
  </rcc>
  <rcc rId="61232" sId="3">
    <oc r="G35">
      <f>SUM(D35/F35*100)</f>
    </oc>
    <nc r="G35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.xml><?xml version="1.0" encoding="utf-8"?>
<revisions xmlns="http://schemas.openxmlformats.org/spreadsheetml/2006/main" xmlns:r="http://schemas.openxmlformats.org/officeDocument/2006/relationships">
  <rrc rId="56724" sId="3" ref="A101:XFD101" action="insert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8:$XFD$138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</rrc>
  <rcc rId="56725" sId="3" odxf="1" dxf="1">
    <nc r="A101" t="inlineStr">
      <is>
        <t>Ц9</t>
      </is>
    </nc>
    <odxf>
      <font>
        <b/>
        <sz val="16"/>
        <name val="Times New Roman"/>
        <scheme val="none"/>
      </font>
    </odxf>
    <ndxf>
      <font>
        <b val="0"/>
        <sz val="16"/>
        <name val="Times New Roman"/>
        <scheme val="none"/>
      </font>
    </ndxf>
  </rcc>
  <rcc rId="56726" sId="3" xfDxf="1" s="1" dxf="1">
    <nc r="B101" t="inlineStr">
      <is>
    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6727" sId="3" numFmtId="4">
    <nc r="C101">
      <v>364.5</v>
    </nc>
  </rcc>
  <rcc rId="56728" sId="3" numFmtId="4">
    <nc r="D101">
      <v>339.57870000000003</v>
    </nc>
  </rcc>
  <rcc rId="56729" sId="3">
    <nc r="E101">
      <f>SUM(D101/C101*100)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2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2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.xml><?xml version="1.0" encoding="utf-8"?>
<revisions xmlns="http://schemas.openxmlformats.org/spreadsheetml/2006/main" xmlns:r="http://schemas.openxmlformats.org/officeDocument/2006/relationships">
  <rcc rId="58956" sId="3" numFmtId="4">
    <oc r="C183">
      <v>1365.80231</v>
    </oc>
    <nc r="C183">
      <v>1155.1467500000001</v>
    </nc>
  </rcc>
  <rcc rId="58957" sId="3" numFmtId="4">
    <oc r="C185">
      <v>179.26575</v>
    </oc>
    <nc r="C185">
      <v>246.04596000000001</v>
    </nc>
  </rcc>
  <rcc rId="58958" sId="3" numFmtId="4">
    <oc r="D185">
      <v>140.45520999999999</v>
    </oc>
    <nc r="D185">
      <v>222.01906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55959" sId="3" numFmtId="4">
    <oc r="D19">
      <f>SUM(D21:D22)</f>
    </oc>
    <nc r="D19">
      <v>618.72414000000003</v>
    </nc>
  </rcc>
  <rcc rId="55960" sId="3" numFmtId="4">
    <oc r="D20">
      <v>418.45087000000001</v>
    </oc>
    <nc r="D20">
      <f>SUM(D21:D22)</f>
    </nc>
  </rcc>
  <rcc rId="55961" sId="3" numFmtId="4">
    <oc r="D30">
      <v>0</v>
    </oc>
    <nc r="D30">
      <v>26.13</v>
    </nc>
  </rcc>
  <rcc rId="55962" sId="3" numFmtId="4">
    <oc r="D59">
      <v>422.60908999999998</v>
    </oc>
    <nc r="D59">
      <v>574.47628999999995</v>
    </nc>
  </rcc>
  <rcc rId="55963" sId="3" numFmtId="4">
    <oc r="D60">
      <v>106.44083000000001</v>
    </oc>
    <nc r="D60">
      <v>105.1302</v>
    </nc>
  </rcc>
  <rcc rId="55964" sId="3" numFmtId="4">
    <oc r="D62">
      <v>4.0999999999999999E-4</v>
    </oc>
    <nc r="D62">
      <v>-0.29959000000000002</v>
    </nc>
  </rcc>
  <rcc rId="55965" sId="3" numFmtId="4">
    <oc r="C66">
      <v>0</v>
    </oc>
    <nc r="C66">
      <v>11277.667880000001</v>
    </nc>
  </rcc>
  <rcc rId="55966" sId="3" numFmtId="4">
    <oc r="D66">
      <v>0</v>
    </oc>
    <nc r="D66">
      <v>7519.05105</v>
    </nc>
  </rcc>
  <rcc rId="55967" sId="3" numFmtId="4">
    <oc r="D65">
      <v>13.097569999999999</v>
    </oc>
    <nc r="D65">
      <v>22.949570000000001</v>
    </nc>
  </rcc>
  <rfmt sheetId="3" sqref="D64">
    <dxf>
      <numFmt numFmtId="187" formatCode="#,##0.000"/>
    </dxf>
  </rfmt>
  <rfmt sheetId="3" sqref="D64">
    <dxf>
      <numFmt numFmtId="4" formatCode="#,##0.00"/>
    </dxf>
  </rfmt>
  <rfmt sheetId="3" sqref="D64">
    <dxf>
      <numFmt numFmtId="167" formatCode="#,##0.0"/>
    </dxf>
  </rfmt>
  <rcc rId="55968" sId="3" numFmtId="4">
    <oc r="C73">
      <v>28472.835340000001</v>
    </oc>
    <nc r="C73">
      <v>31756.335340000001</v>
    </nc>
  </rcc>
  <rcc rId="55969" sId="3" numFmtId="4">
    <oc r="D73">
      <v>18114.461579999999</v>
    </oc>
    <nc r="D73">
      <v>21397.961579999999</v>
    </nc>
  </rcc>
  <rcc rId="55970" sId="3">
    <oc r="D80" t="inlineStr">
      <is>
        <t>исполнено на 01.07.2023 г.</t>
      </is>
    </oc>
    <nc r="D80" t="inlineStr">
      <is>
        <t>исполнено на 01.08.2023 г.</t>
      </is>
    </nc>
  </rcc>
  <rcc rId="55971" sId="3">
    <oc r="F80" t="inlineStr">
      <is>
        <t>исполнено на 01.07.2022г.</t>
      </is>
    </oc>
    <nc r="F80" t="inlineStr">
      <is>
        <t>исполнено на 01.08.2022г.</t>
      </is>
    </nc>
  </rcc>
  <rcc rId="55972" sId="3" numFmtId="4">
    <oc r="C83">
      <v>74005.216</v>
    </oc>
    <nc r="C83">
      <v>70582.684399999998</v>
    </nc>
  </rcc>
  <rcc rId="55973" sId="3" numFmtId="4">
    <oc r="D83">
      <v>26816.901610000001</v>
    </oc>
    <nc r="D83">
      <v>32451.274860000001</v>
    </nc>
  </rcc>
  <rcc rId="55974" sId="3" numFmtId="4">
    <oc r="C85">
      <v>6787</v>
    </oc>
    <nc r="C85">
      <v>7214.5316000000003</v>
    </nc>
  </rcc>
  <rcc rId="55975" sId="3" numFmtId="4">
    <oc r="D85">
      <v>3290.3609799999999</v>
    </oc>
    <nc r="D85">
      <v>3863.0848299999998</v>
    </nc>
  </rcc>
  <rcc rId="55976" sId="3" numFmtId="4">
    <oc r="C87">
      <v>14101.73827</v>
    </oc>
    <nc r="C87">
      <v>10864.85893</v>
    </nc>
  </rcc>
  <rcc rId="55977" sId="3" numFmtId="4">
    <oc r="C88">
      <v>30592.257320000001</v>
    </oc>
    <nc r="C88">
      <v>30857.87932</v>
    </nc>
  </rcc>
  <rcc rId="55978" sId="3" numFmtId="4">
    <oc r="D88">
      <v>13506.098889999999</v>
    </oc>
    <nc r="D88">
      <v>15705.19728</v>
    </nc>
  </rcc>
  <rcc rId="55979" sId="3" numFmtId="4">
    <oc r="D91">
      <v>838.61649</v>
    </oc>
    <nc r="D91">
      <v>876.97614999999996</v>
    </nc>
  </rcc>
  <rcc rId="55980" sId="3" numFmtId="4">
    <oc r="D93">
      <v>641.26499999999999</v>
    </oc>
    <nc r="D93">
      <v>713.92193999999995</v>
    </nc>
  </rcc>
  <rcc rId="55981" sId="3" numFmtId="4">
    <oc r="D94">
      <v>1490.9807800000001</v>
    </oc>
    <nc r="D94">
      <v>1806.53034</v>
    </nc>
  </rcc>
  <rcc rId="55982" sId="3" numFmtId="4">
    <oc r="D95">
      <v>28.734290000000001</v>
    </oc>
    <nc r="D95">
      <v>30.998090000000001</v>
    </nc>
  </rcc>
  <rcc rId="55983" sId="3" numFmtId="4">
    <oc r="C96">
      <v>1168</v>
    </oc>
    <nc r="C96">
      <v>1238</v>
    </nc>
  </rcc>
  <rcc rId="55984" sId="3" numFmtId="4">
    <oc r="D96">
      <v>78.8</v>
    </oc>
    <nc r="D96">
      <v>141.1</v>
    </nc>
  </rcc>
  <rcc rId="55985" sId="3" numFmtId="4">
    <oc r="D100">
      <v>132.9897</v>
    </oc>
    <nc r="D100">
      <v>346.77870000000001</v>
    </nc>
  </rcc>
  <rcc rId="55986" sId="3" numFmtId="4">
    <oc r="C106">
      <v>137374.21103999999</v>
    </oc>
    <nc r="C106">
      <v>137479.35384</v>
    </nc>
  </rcc>
  <rcc rId="55987" sId="3" numFmtId="4">
    <oc r="D106">
      <v>21505.09636</v>
    </oc>
    <nc r="D106">
      <v>42294.374129999997</v>
    </nc>
  </rcc>
  <rcc rId="55988" sId="3" numFmtId="4">
    <oc r="C107">
      <v>40846.646580000001</v>
    </oc>
    <nc r="C107">
      <v>40951.789380000002</v>
    </nc>
  </rcc>
  <rcc rId="55989" sId="3" numFmtId="4">
    <oc r="D107">
      <v>1142.78782</v>
    </oc>
    <nc r="D107">
      <v>5714.4719400000004</v>
    </nc>
  </rcc>
  <rcc rId="55990" sId="3" numFmtId="4">
    <oc r="C116">
      <v>11892.654</v>
    </oc>
    <nc r="C116">
      <v>11927.154</v>
    </nc>
  </rcc>
  <rcc rId="55991" sId="3" numFmtId="4">
    <oc r="D116">
      <v>799.61689999999999</v>
    </oc>
    <nc r="D116">
      <v>1001.4069</v>
    </nc>
  </rcc>
  <rcc rId="55992" sId="3" numFmtId="4">
    <oc r="D125">
      <v>365.39839000000001</v>
    </oc>
    <nc r="D125">
      <v>377.42970000000003</v>
    </nc>
  </rcc>
  <rcc rId="55993" sId="3" numFmtId="4">
    <oc r="C130">
      <v>151183.02783000001</v>
    </oc>
    <nc r="C130">
      <v>153073.33449000001</v>
    </nc>
  </rcc>
  <rcc rId="55994" sId="3" numFmtId="4">
    <oc r="D130">
      <v>2615.1749100000002</v>
    </oc>
    <nc r="D130">
      <v>19834.354060000001</v>
    </nc>
  </rcc>
  <rcc rId="55995" sId="3" numFmtId="4">
    <oc r="D150">
      <v>380.22674999999998</v>
    </oc>
    <nc r="D150">
      <v>454.32675</v>
    </nc>
  </rcc>
  <rcc rId="55996" sId="3" numFmtId="4">
    <oc r="C152">
      <v>128521.59256</v>
    </oc>
    <nc r="C152">
      <v>127021.59256</v>
    </nc>
  </rcc>
  <rcc rId="55997" sId="3" numFmtId="4">
    <oc r="D152">
      <v>67464.685140000001</v>
    </oc>
    <nc r="D152">
      <v>81363.358139999997</v>
    </nc>
  </rcc>
  <rcc rId="55998" sId="3" numFmtId="4">
    <oc r="C156">
      <v>432338.14390000002</v>
    </oc>
    <nc r="C156">
      <v>433613.40318000002</v>
    </nc>
  </rcc>
  <rcc rId="55999" sId="3" numFmtId="4">
    <oc r="D156">
      <v>253305.97226000001</v>
    </oc>
    <nc r="D156">
      <v>274447.57137999998</v>
    </nc>
  </rcc>
  <rcc rId="56000" sId="3" numFmtId="4">
    <oc r="C161">
      <v>25560.376</v>
    </oc>
    <nc r="C161">
      <v>25703.451000000001</v>
    </nc>
  </rcc>
  <rcc rId="56001" sId="3" numFmtId="4">
    <oc r="D161">
      <v>16223.04263</v>
    </oc>
    <nc r="D161">
      <v>16271.04263</v>
    </nc>
  </rcc>
  <rcc rId="56002" sId="3" numFmtId="4">
    <oc r="D167">
      <v>126.2092</v>
    </oc>
    <nc r="D167">
      <v>137.69919999999999</v>
    </nc>
  </rcc>
  <rcc rId="56003" sId="3" numFmtId="4">
    <oc r="D168">
      <v>4272.5484800000004</v>
    </oc>
    <nc r="D168">
      <v>5145.6073999999999</v>
    </nc>
  </rcc>
  <rcc rId="56004" sId="3" numFmtId="4">
    <oc r="C171">
      <v>64107.592940000002</v>
    </oc>
    <nc r="C171">
      <v>70186.192939999994</v>
    </nc>
  </rcc>
  <rcc rId="56005" sId="3" numFmtId="4">
    <oc r="D171">
      <v>33746.498229999997</v>
    </oc>
    <nc r="D171">
      <v>37725.727099999996</v>
    </nc>
  </rcc>
  <rcc rId="56006" sId="3" numFmtId="4">
    <oc r="D177">
      <v>1084.16571</v>
    </oc>
    <nc r="D177">
      <v>1136.36571</v>
    </nc>
  </rcc>
  <rcc rId="56007" sId="3" numFmtId="4">
    <oc r="D180">
      <v>4128.5361899999998</v>
    </oc>
    <nc r="D180">
      <v>4695.1716900000001</v>
    </nc>
  </rcc>
  <rcc rId="56008" sId="3" numFmtId="4">
    <oc r="D188">
      <v>28.556319999999999</v>
    </oc>
    <nc r="D188">
      <v>33.87829</v>
    </nc>
  </rcc>
  <rcc rId="56009" sId="3" numFmtId="4">
    <oc r="C190">
      <v>1441.768</v>
    </oc>
    <nc r="C190">
      <v>919</v>
    </nc>
  </rcc>
  <rcc rId="56010" sId="3" numFmtId="4">
    <oc r="D190">
      <v>423.80500000000001</v>
    </oc>
    <nc r="D190">
      <v>570.80999999999995</v>
    </nc>
  </rcc>
  <rcc rId="56011" sId="3" numFmtId="4">
    <oc r="C192">
      <v>7368.2820000000002</v>
    </oc>
    <nc r="C192">
      <v>7891.05</v>
    </nc>
  </rcc>
  <rcc rId="56012" sId="3" numFmtId="4">
    <oc r="D192">
      <v>6132.009</v>
    </oc>
    <nc r="D192">
      <v>6447.2486799999997</v>
    </nc>
  </rcc>
  <rcc rId="56013" sId="3" numFmtId="4">
    <oc r="D86">
      <v>370.565</v>
    </oc>
    <nc r="D86"/>
  </rcc>
  <rcc rId="56014" sId="3" numFmtId="4">
    <oc r="C138">
      <v>52243.8963</v>
    </oc>
    <nc r="C138">
      <v>52039.269899999999</v>
    </nc>
  </rcc>
  <rcc rId="56015" sId="3" numFmtId="4">
    <oc r="D138">
      <v>7323.7390299999997</v>
    </oc>
    <nc r="D138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1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2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1.xml><?xml version="1.0" encoding="utf-8"?>
<revisions xmlns="http://schemas.openxmlformats.org/spreadsheetml/2006/main" xmlns:r="http://schemas.openxmlformats.org/officeDocument/2006/relationships">
  <rcc rId="55899" sId="3" numFmtId="4">
    <oc r="C73">
      <v>31756.335340000001</v>
    </oc>
    <nc r="C73">
      <v>28472.835340000001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1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.xml><?xml version="1.0" encoding="utf-8"?>
<revisions xmlns="http://schemas.openxmlformats.org/spreadsheetml/2006/main" xmlns:r="http://schemas.openxmlformats.org/officeDocument/2006/relationships">
  <rcc rId="56988" sId="3" numFmtId="4">
    <oc r="C88">
      <v>10864.85893</v>
    </oc>
    <nc r="C88">
      <v>10849.85893</v>
    </nc>
  </rcc>
  <rcc rId="56989" sId="3" numFmtId="4">
    <oc r="D89">
      <v>15705.19728</v>
    </oc>
    <nc r="D89">
      <v>20058.382280000002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1.xml><?xml version="1.0" encoding="utf-8"?>
<revisions xmlns="http://schemas.openxmlformats.org/spreadsheetml/2006/main" xmlns:r="http://schemas.openxmlformats.org/officeDocument/2006/relationships">
  <rcc rId="57204" sId="3" numFmtId="4">
    <oc r="D133">
      <v>333.86434000000003</v>
    </oc>
    <nc r="D133">
      <v>463.40573000000001</v>
    </nc>
  </rcc>
  <rcc rId="57205" sId="3" numFmtId="4">
    <oc r="C135">
      <v>46659.040569999997</v>
    </oc>
    <nc r="C135">
      <v>51178.124470000002</v>
    </nc>
  </rcc>
  <rcc rId="57206" sId="3" numFmtId="4">
    <oc r="D136">
      <v>3059.2420000000002</v>
    </oc>
    <nc r="D136">
      <v>3882.7586700000002</v>
    </nc>
  </rcc>
  <rcc rId="57207" sId="3">
    <nc r="A138" t="inlineStr">
      <is>
        <t>А13</t>
      </is>
    </nc>
  </rcc>
  <rcc rId="57208" sId="3" numFmtId="4">
    <oc r="C139">
      <v>73597.789149999997</v>
    </oc>
    <nc r="C139">
      <v>69833.219249999995</v>
    </nc>
  </rcc>
  <rcc rId="57209" sId="3" numFmtId="4">
    <oc r="D139">
      <v>6649.4665699999996</v>
    </oc>
    <nc r="D139">
      <v>22135.474020000001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1.xml><?xml version="1.0" encoding="utf-8"?>
<revisions xmlns="http://schemas.openxmlformats.org/spreadsheetml/2006/main" xmlns:r="http://schemas.openxmlformats.org/officeDocument/2006/relationships">
  <rcc rId="58298" sId="3" numFmtId="4">
    <oc r="F63">
      <v>83.473669999999998</v>
    </oc>
    <nc r="F63">
      <v>92.156400000000005</v>
    </nc>
  </rcc>
  <rcc rId="58299" sId="3" numFmtId="4">
    <oc r="F64">
      <v>-140</v>
    </oc>
    <nc r="F64">
      <v>20</v>
    </nc>
  </rcc>
  <rcc rId="58300" sId="3" numFmtId="4">
    <oc r="F70">
      <v>1197.5999999999999</v>
    </oc>
    <nc r="F70">
      <v>1347.3</v>
    </nc>
  </rcc>
  <rcc rId="58301" sId="3" numFmtId="4">
    <oc r="F72">
      <v>147553.86952000001</v>
    </oc>
    <nc r="F72">
      <v>188476.84869000001</v>
    </nc>
  </rcc>
  <rcc rId="58302" sId="3" numFmtId="4">
    <oc r="F73">
      <v>325172.38454</v>
    </oc>
    <nc r="F73">
      <v>359463.22579</v>
    </nc>
  </rcc>
  <rcc rId="58303" sId="3" numFmtId="4">
    <oc r="F74">
      <v>15464.26</v>
    </oc>
    <nc r="F74">
      <v>17219.59</v>
    </nc>
  </rcc>
  <rcc rId="58304" sId="3" numFmtId="4">
    <oc r="F75">
      <v>4892.6433900000002</v>
    </oc>
    <nc r="F75">
      <v>6361.05044</v>
    </nc>
  </rcc>
  <rcc rId="58305" sId="3" numFmtId="4">
    <oc r="F77">
      <v>-10214.563319999999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11.xml><?xml version="1.0" encoding="utf-8"?>
<revisions xmlns="http://schemas.openxmlformats.org/spreadsheetml/2006/main" xmlns:r="http://schemas.openxmlformats.org/officeDocument/2006/relationships">
  <rcc rId="58729" sId="3" numFmtId="4">
    <oc r="D111">
      <v>1111.52649</v>
    </oc>
    <nc r="D111">
      <v>1331.52649</v>
    </nc>
  </rcc>
  <rcc rId="58730" sId="3" numFmtId="4">
    <oc r="D112">
      <v>10178.11692</v>
    </oc>
    <nc r="D112">
      <v>10891.63012</v>
    </nc>
  </rcc>
  <rcc rId="58731" sId="3" numFmtId="4">
    <oc r="D113">
      <v>15856.58001</v>
    </oc>
    <nc r="D113">
      <v>16377.895329999999</v>
    </nc>
  </rcc>
  <rcc rId="58732" sId="3" numFmtId="4">
    <oc r="D117">
      <v>0</v>
    </oc>
    <nc r="D117">
      <v>18326.268250000001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11.xml><?xml version="1.0" encoding="utf-8"?>
<revisions xmlns="http://schemas.openxmlformats.org/spreadsheetml/2006/main" xmlns:r="http://schemas.openxmlformats.org/officeDocument/2006/relationships">
  <rcc rId="60388" sId="3" numFmtId="4">
    <oc r="F127">
      <v>6672.0847299999996</v>
    </oc>
    <nc r="F127">
      <v>7911.6523500000003</v>
    </nc>
  </rcc>
  <rcc rId="60389" sId="3" numFmtId="4">
    <oc r="F132">
      <v>52632.509019999998</v>
    </oc>
    <nc r="F132">
      <v>55398.677000000003</v>
    </nc>
  </rcc>
  <rcc rId="60390" sId="3" numFmtId="4">
    <oc r="F140">
      <v>38685.90958</v>
    </oc>
    <nc r="F140">
      <v>41916.00013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.xml><?xml version="1.0" encoding="utf-8"?>
<revisions xmlns="http://schemas.openxmlformats.org/spreadsheetml/2006/main" xmlns:r="http://schemas.openxmlformats.org/officeDocument/2006/relationships">
  <rcc rId="56604" sId="3" numFmtId="4">
    <oc r="D169">
      <v>2555.8339999999998</v>
    </oc>
    <nc r="D169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11.xml><?xml version="1.0" encoding="utf-8"?>
<revisions xmlns="http://schemas.openxmlformats.org/spreadsheetml/2006/main" xmlns:r="http://schemas.openxmlformats.org/officeDocument/2006/relationships">
  <rcc rId="57914" sId="3" numFmtId="4">
    <oc r="F94">
      <v>700.49396000000002</v>
    </oc>
    <nc r="F94">
      <v>822.11086999999998</v>
    </nc>
  </rcc>
  <rcc rId="57915" sId="3" numFmtId="4">
    <oc r="F95">
      <v>1764.24308</v>
    </oc>
    <nc r="F95">
      <v>2059.4174400000002</v>
    </nc>
  </rcc>
  <rcc rId="57916" sId="3" numFmtId="4">
    <oc r="F96">
      <v>377.69394999999997</v>
    </oc>
    <nc r="F96">
      <v>396.89395000000002</v>
    </nc>
  </rcc>
  <rcc rId="57917" sId="3" numFmtId="4">
    <oc r="F97">
      <v>370.40499999999997</v>
    </oc>
    <nc r="F97">
      <v>446.20499999999998</v>
    </nc>
  </rcc>
  <rcc rId="57918" sId="3" numFmtId="4">
    <oc r="F101">
      <v>51.9315</v>
    </oc>
    <nc r="F101">
      <v>102.9315</v>
    </nc>
  </rcc>
  <rcc rId="57919" sId="3" numFmtId="4">
    <oc r="F108">
      <v>50105.246149999999</v>
    </oc>
    <nc r="F108">
      <v>66436.191300000006</v>
    </nc>
  </rcc>
  <rcc rId="57920" sId="3" numFmtId="4">
    <oc r="F118">
      <v>2159.0097099999998</v>
    </oc>
    <nc r="F118">
      <v>2200.0097099999998</v>
    </nc>
  </rcc>
  <rcc rId="57921" sId="3" numFmtId="4">
    <oc r="F126">
      <f>SUM(F127+F132+F140+F149)</f>
    </oc>
    <nc r="F126">
      <v>66688.275510000007</v>
    </nc>
  </rcc>
  <rcc rId="57922" sId="3" numFmtId="4">
    <oc r="F132">
      <v>21288.646949999998</v>
    </oc>
    <nc r="F132">
      <v>30213.818159999999</v>
    </nc>
  </rcc>
  <rcc rId="57923" sId="3" numFmtId="4">
    <oc r="F140">
      <v>16738.687190000001</v>
    </oc>
    <nc r="F140">
      <v>29884.687720000002</v>
    </nc>
  </rcc>
  <rcc rId="57924" sId="3" numFmtId="4">
    <oc r="F154">
      <v>61899.877899999999</v>
    </oc>
    <nc r="F154">
      <v>77496.053</v>
    </nc>
  </rcc>
  <rcc rId="57925" sId="3" numFmtId="4">
    <oc r="F158">
      <v>229575.77608000001</v>
    </oc>
    <nc r="F158">
      <v>278913.47605</v>
    </nc>
  </rcc>
  <rcc rId="57926" sId="3" numFmtId="4">
    <oc r="F163">
      <v>15625.045620000001</v>
    </oc>
    <nc r="F163">
      <v>16702.548050000001</v>
    </nc>
  </rcc>
  <rcc rId="57927" sId="3" numFmtId="4">
    <oc r="F169">
      <v>2486.5659999999998</v>
    </oc>
    <nc r="F169">
      <v>2912.7591000000002</v>
    </nc>
  </rcc>
  <rcc rId="57928" sId="3" numFmtId="4">
    <oc r="F170">
      <v>1530.0798600000001</v>
    </oc>
    <nc r="F170">
      <v>1790.06576</v>
    </nc>
  </rcc>
  <rcc rId="57929" sId="3" numFmtId="4">
    <oc r="F173">
      <v>34158.989860000001</v>
    </oc>
    <nc r="F173">
      <v>37286.515299999999</v>
    </nc>
  </rcc>
  <rcc rId="57930" sId="3" numFmtId="4">
    <oc r="F179">
      <v>1034.5808099999999</v>
    </oc>
    <nc r="F179">
      <v>1082.9788100000001</v>
    </nc>
  </rcc>
  <rcc rId="57931" sId="3" numFmtId="4">
    <oc r="F182">
      <v>5219.9990900000003</v>
    </oc>
    <nc r="F182">
      <v>5939.1380900000004</v>
    </nc>
  </rcc>
  <rcc rId="57932" sId="3" numFmtId="4">
    <oc r="F186">
      <v>35144.420160000001</v>
    </oc>
    <nc r="F186">
      <v>37134.707999999999</v>
    </nc>
  </rcc>
  <rcc rId="57933" sId="3" numFmtId="4">
    <oc r="F190">
      <v>242.53376</v>
    </oc>
    <nc r="F190">
      <v>281.31751000000003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1.xml><?xml version="1.0" encoding="utf-8"?>
<revisions xmlns="http://schemas.openxmlformats.org/spreadsheetml/2006/main" xmlns:r="http://schemas.openxmlformats.org/officeDocument/2006/relationships">
  <rfmt sheetId="3" sqref="D24">
    <dxf>
      <numFmt numFmtId="4" formatCode="#,##0.00"/>
    </dxf>
  </rfmt>
  <rfmt sheetId="3" sqref="D24">
    <dxf>
      <numFmt numFmtId="187" formatCode="#,##0.000"/>
    </dxf>
  </rfmt>
  <rfmt sheetId="3" sqref="D24">
    <dxf>
      <numFmt numFmtId="186" formatCode="#,##0.0000"/>
    </dxf>
  </rfmt>
  <rfmt sheetId="3" sqref="D24">
    <dxf>
      <numFmt numFmtId="172" formatCode="#,##0.00000"/>
    </dxf>
  </rfmt>
  <rfmt sheetId="3" sqref="D24">
    <dxf>
      <numFmt numFmtId="186" formatCode="#,##0.0000"/>
    </dxf>
  </rfmt>
  <rfmt sheetId="3" sqref="D24">
    <dxf>
      <numFmt numFmtId="187" formatCode="#,##0.000"/>
    </dxf>
  </rfmt>
  <rfmt sheetId="3" sqref="D24">
    <dxf>
      <numFmt numFmtId="4" formatCode="#,##0.00"/>
    </dxf>
  </rfmt>
  <rfmt sheetId="3" sqref="D24">
    <dxf>
      <numFmt numFmtId="167" formatCode="#,##0.0"/>
    </dxf>
  </rfmt>
  <rcc rId="56133" sId="3" numFmtId="4">
    <oc r="F66">
      <v>0.86607999999999996</v>
    </oc>
    <nc r="F6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6">
  <userInfo guid="{CC4642C2-91E6-4CA4-BFC0-8BDE5E538F7E}" name="morgau_fin3" id="-534268748" dateTime="2023-05-10T08:27:34"/>
  <userInfo guid="{FEE6E235-9118-4A6B-9348-04F9ED97EC3F}" name="morgau_fin3" id="-534277142" dateTime="2023-06-06T09:19:11"/>
  <userInfo guid="{E580258C-9E5C-4E3C-8B5C-C72B33855A84}" name="Смирнова Любовь Юрьевна" id="-2041197818" dateTime="2023-11-21T11:30:47"/>
  <userInfo guid="{1ED733E3-7939-4F1B-9EB6-C1B58ADE169C}" name="morgau_fin3" id="-534277053" dateTime="2024-01-15T08:42:08"/>
  <userInfo guid="{1ED733E3-7939-4F1B-9EB6-C1B58ADE169C}" name="morgau_fin3" id="-534266738" dateTime="2024-01-16T09:54:13"/>
  <userInfo guid="{1ED733E3-7939-4F1B-9EB6-C1B58ADE169C}" name="morgau_fin3" id="-534290081" dateTime="2024-01-17T08:24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63" t="s">
        <v>439</v>
      </c>
      <c r="B1" s="563"/>
      <c r="C1" s="563"/>
      <c r="D1" s="563"/>
      <c r="E1" s="563"/>
      <c r="F1" s="563"/>
      <c r="G1" s="563"/>
      <c r="H1" s="563"/>
      <c r="I1" s="121"/>
      <c r="J1" s="121"/>
      <c r="K1" s="121"/>
      <c r="L1" s="121"/>
    </row>
    <row r="2" spans="1:12" ht="33.75" customHeight="1">
      <c r="A2" s="561" t="s">
        <v>173</v>
      </c>
      <c r="B2" s="562" t="s">
        <v>174</v>
      </c>
      <c r="C2" s="558" t="s">
        <v>175</v>
      </c>
      <c r="D2" s="559"/>
      <c r="E2" s="559"/>
      <c r="F2" s="558" t="s">
        <v>176</v>
      </c>
      <c r="G2" s="559"/>
      <c r="H2" s="559"/>
    </row>
    <row r="3" spans="1:12" ht="53.25" customHeight="1">
      <c r="A3" s="561"/>
      <c r="B3" s="562"/>
      <c r="C3" s="77" t="s">
        <v>440</v>
      </c>
      <c r="D3" s="77" t="s">
        <v>433</v>
      </c>
      <c r="E3" s="135" t="s">
        <v>309</v>
      </c>
      <c r="F3" s="77" t="s">
        <v>440</v>
      </c>
      <c r="G3" s="77" t="s">
        <v>433</v>
      </c>
      <c r="H3" s="135" t="s">
        <v>309</v>
      </c>
    </row>
    <row r="4" spans="1:12" s="79" customFormat="1" ht="30.75" customHeight="1">
      <c r="A4" s="78" t="s">
        <v>4</v>
      </c>
      <c r="B4" s="75"/>
      <c r="C4" s="194">
        <f>SUM(C5:C13)</f>
        <v>235803.22</v>
      </c>
      <c r="D4" s="194">
        <f>SUM(D5:D13)</f>
        <v>240427.64035</v>
      </c>
      <c r="E4" s="194">
        <f>D4/C4*100</f>
        <v>101.9611353695679</v>
      </c>
      <c r="F4" s="194">
        <f>SUM(F5:F13)</f>
        <v>235803.22</v>
      </c>
      <c r="G4" s="194">
        <f>SUM(G5:G13)</f>
        <v>240427.64035</v>
      </c>
      <c r="H4" s="194">
        <f>G4/F4*100</f>
        <v>101.9611353695679</v>
      </c>
    </row>
    <row r="5" spans="1:12" ht="27" customHeight="1">
      <c r="A5" s="80" t="s">
        <v>177</v>
      </c>
      <c r="B5" s="76">
        <v>10102</v>
      </c>
      <c r="C5" s="195">
        <f>F5</f>
        <v>164237.51999999999</v>
      </c>
      <c r="D5" s="195">
        <f>G5</f>
        <v>167464.34327000001</v>
      </c>
      <c r="E5" s="196">
        <f t="shared" ref="E5:E12" si="0">D5/C5*100</f>
        <v>101.96472966104216</v>
      </c>
      <c r="F5" s="195">
        <f>район!C6</f>
        <v>164237.51999999999</v>
      </c>
      <c r="G5" s="195">
        <f>район!D6</f>
        <v>167464.34327000001</v>
      </c>
      <c r="H5" s="196">
        <f t="shared" ref="H5:H43" si="1">G5/F5*100</f>
        <v>101.96472966104216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18312.5</v>
      </c>
      <c r="D6" s="195">
        <f t="shared" ref="D6:D13" si="3">G6</f>
        <v>19567.063460000005</v>
      </c>
      <c r="E6" s="196">
        <f t="shared" si="0"/>
        <v>106.85085848464166</v>
      </c>
      <c r="F6" s="195">
        <f>район!C8</f>
        <v>18312.5</v>
      </c>
      <c r="G6" s="195">
        <f>район!D8</f>
        <v>19567.063460000005</v>
      </c>
      <c r="H6" s="196">
        <f t="shared" si="1"/>
        <v>106.85085848464166</v>
      </c>
    </row>
    <row r="7" spans="1:12" ht="19.5" customHeight="1">
      <c r="A7" s="80" t="s">
        <v>178</v>
      </c>
      <c r="B7" s="76">
        <v>10500</v>
      </c>
      <c r="C7" s="195">
        <f t="shared" si="2"/>
        <v>24078</v>
      </c>
      <c r="D7" s="195">
        <f t="shared" si="3"/>
        <v>24139.603890000002</v>
      </c>
      <c r="E7" s="196">
        <f t="shared" si="0"/>
        <v>100.25585135808623</v>
      </c>
      <c r="F7" s="195">
        <f>район!C13</f>
        <v>24078</v>
      </c>
      <c r="G7" s="195">
        <f>район!D13</f>
        <v>24139.603890000002</v>
      </c>
      <c r="H7" s="196">
        <f t="shared" si="1"/>
        <v>100.25585135808623</v>
      </c>
    </row>
    <row r="8" spans="1:12" ht="19.5" customHeight="1">
      <c r="A8" s="80" t="s">
        <v>179</v>
      </c>
      <c r="B8" s="76">
        <v>10601</v>
      </c>
      <c r="C8" s="195">
        <f t="shared" si="2"/>
        <v>7490</v>
      </c>
      <c r="D8" s="195">
        <f t="shared" si="3"/>
        <v>7453.4506199999996</v>
      </c>
      <c r="E8" s="196">
        <f t="shared" si="0"/>
        <v>99.512024299065416</v>
      </c>
      <c r="F8" s="195">
        <f>SUM(район!C19)</f>
        <v>7490</v>
      </c>
      <c r="G8" s="195">
        <f>SUM(район!D19)</f>
        <v>7453.4506199999996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2921.2</v>
      </c>
      <c r="D9" s="195">
        <f t="shared" si="3"/>
        <v>3030.3750700000001</v>
      </c>
      <c r="E9" s="196">
        <f t="shared" si="0"/>
        <v>103.73733636861564</v>
      </c>
      <c r="F9" s="195">
        <f>SUM(район!C20)</f>
        <v>2921.2</v>
      </c>
      <c r="G9" s="195">
        <f>район!D20</f>
        <v>3030.3750700000001</v>
      </c>
      <c r="H9" s="196">
        <f t="shared" si="1"/>
        <v>103.73733636861564</v>
      </c>
    </row>
    <row r="10" spans="1:12" ht="19.5" customHeight="1">
      <c r="A10" s="80" t="s">
        <v>180</v>
      </c>
      <c r="B10" s="76">
        <v>10606</v>
      </c>
      <c r="C10" s="195">
        <f t="shared" si="2"/>
        <v>15214</v>
      </c>
      <c r="D10" s="195">
        <f t="shared" si="3"/>
        <v>15290.793659999999</v>
      </c>
      <c r="E10" s="196">
        <f t="shared" si="0"/>
        <v>100.50475654002891</v>
      </c>
      <c r="F10" s="195">
        <f>SUM(район!C23)</f>
        <v>15214</v>
      </c>
      <c r="G10" s="195">
        <f>SUM(район!D23)</f>
        <v>15290.793659999999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1100</v>
      </c>
      <c r="D11" s="195">
        <f t="shared" si="3"/>
        <v>1078.45074</v>
      </c>
      <c r="E11" s="196">
        <f t="shared" si="0"/>
        <v>98.040976363636361</v>
      </c>
      <c r="F11" s="195">
        <f>район!C26</f>
        <v>1100</v>
      </c>
      <c r="G11" s="195">
        <f>район!D26</f>
        <v>1078.45074</v>
      </c>
      <c r="H11" s="196">
        <f t="shared" si="1"/>
        <v>98.040976363636361</v>
      </c>
    </row>
    <row r="12" spans="1:12" ht="19.5" customHeight="1">
      <c r="A12" s="80" t="s">
        <v>182</v>
      </c>
      <c r="B12" s="76">
        <v>10800</v>
      </c>
      <c r="C12" s="195">
        <f t="shared" si="2"/>
        <v>2450</v>
      </c>
      <c r="D12" s="195">
        <f t="shared" si="3"/>
        <v>2403.5960399999999</v>
      </c>
      <c r="E12" s="196">
        <f t="shared" si="0"/>
        <v>98.10596081632653</v>
      </c>
      <c r="F12" s="195">
        <f>район!C28</f>
        <v>2450</v>
      </c>
      <c r="G12" s="195">
        <f>район!D28</f>
        <v>2403.5960399999999</v>
      </c>
      <c r="H12" s="196">
        <f t="shared" si="1"/>
        <v>98.10596081632653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-3.6400000000000002E-2</v>
      </c>
      <c r="E13" s="196"/>
      <c r="F13" s="195">
        <f>район!C32</f>
        <v>0</v>
      </c>
      <c r="G13" s="195">
        <f>район!D32</f>
        <v>-3.6400000000000002E-2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44850.667880000001</v>
      </c>
      <c r="D14" s="194">
        <f>SUM(D15:D21)</f>
        <v>44992.645959999994</v>
      </c>
      <c r="E14" s="194">
        <f t="shared" ref="E14:E41" si="4">D14/C14*100</f>
        <v>100.31655733729509</v>
      </c>
      <c r="F14" s="194">
        <f>F15+F16+F17+F18+F20+F21+F19</f>
        <v>44850.667880000001</v>
      </c>
      <c r="G14" s="194">
        <f>G15+G16+G17+G18+G20+G21+G19</f>
        <v>44992.645959999994</v>
      </c>
      <c r="H14" s="194">
        <f t="shared" si="1"/>
        <v>100.31655733729509</v>
      </c>
    </row>
    <row r="15" spans="1:12" ht="52.5" customHeight="1">
      <c r="A15" s="80" t="s">
        <v>184</v>
      </c>
      <c r="B15" s="76">
        <v>11100</v>
      </c>
      <c r="C15" s="195">
        <f>F15</f>
        <v>12877</v>
      </c>
      <c r="D15" s="195">
        <f>G15</f>
        <v>13234.102359999999</v>
      </c>
      <c r="E15" s="195">
        <f t="shared" si="4"/>
        <v>102.77317977789858</v>
      </c>
      <c r="F15" s="195">
        <f>район!C38</f>
        <v>12877</v>
      </c>
      <c r="G15" s="195">
        <f>район!D38</f>
        <v>13234.102359999999</v>
      </c>
      <c r="H15" s="195">
        <f t="shared" si="1"/>
        <v>102.77317977789858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600</v>
      </c>
      <c r="D16" s="195">
        <f t="shared" ref="D16:D21" si="6">G16</f>
        <v>468.51413000000002</v>
      </c>
      <c r="E16" s="195">
        <f t="shared" si="4"/>
        <v>78.085688333333337</v>
      </c>
      <c r="F16" s="195">
        <f>район!C48</f>
        <v>600</v>
      </c>
      <c r="G16" s="195">
        <f>район!D48</f>
        <v>468.51413000000002</v>
      </c>
      <c r="H16" s="195">
        <f t="shared" si="1"/>
        <v>78.085688333333337</v>
      </c>
    </row>
    <row r="17" spans="1:10" ht="33" customHeight="1">
      <c r="A17" s="80" t="s">
        <v>186</v>
      </c>
      <c r="B17" s="76">
        <v>11300</v>
      </c>
      <c r="C17" s="195">
        <f t="shared" si="5"/>
        <v>1200</v>
      </c>
      <c r="D17" s="195">
        <f t="shared" si="6"/>
        <v>1233.36437</v>
      </c>
      <c r="E17" s="195">
        <f>D17/C17*100</f>
        <v>102.78036416666667</v>
      </c>
      <c r="F17" s="195">
        <f>район!C50</f>
        <v>1200</v>
      </c>
      <c r="G17" s="195">
        <f>район!D50</f>
        <v>1233.36437</v>
      </c>
      <c r="H17" s="195">
        <f t="shared" si="1"/>
        <v>102.78036416666667</v>
      </c>
    </row>
    <row r="18" spans="1:10" ht="33" customHeight="1">
      <c r="A18" s="80" t="s">
        <v>187</v>
      </c>
      <c r="B18" s="76">
        <v>11400</v>
      </c>
      <c r="C18" s="195">
        <f t="shared" si="5"/>
        <v>16000</v>
      </c>
      <c r="D18" s="195">
        <f t="shared" si="6"/>
        <v>15925.08196</v>
      </c>
      <c r="E18" s="195">
        <f t="shared" si="4"/>
        <v>99.53176225</v>
      </c>
      <c r="F18" s="195">
        <f>район!C53</f>
        <v>16000</v>
      </c>
      <c r="G18" s="195">
        <f>район!D53</f>
        <v>15925.08196</v>
      </c>
      <c r="H18" s="195">
        <f t="shared" si="1"/>
        <v>99.53176225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11222.86212</v>
      </c>
      <c r="E19" s="195"/>
      <c r="F19" s="195">
        <f>район!C57</f>
        <v>0</v>
      </c>
      <c r="G19" s="195">
        <f>район!D65</f>
        <v>11222.86212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2896</v>
      </c>
      <c r="D20" s="195">
        <f t="shared" si="6"/>
        <v>2908.72102</v>
      </c>
      <c r="E20" s="195">
        <f t="shared" si="4"/>
        <v>100.43926174033149</v>
      </c>
      <c r="F20" s="195">
        <f>район!C59</f>
        <v>2896</v>
      </c>
      <c r="G20" s="195">
        <f>район!D59</f>
        <v>2908.72102</v>
      </c>
      <c r="H20" s="195">
        <f t="shared" si="1"/>
        <v>100.43926174033149</v>
      </c>
    </row>
    <row r="21" spans="1:10" ht="29.25" customHeight="1">
      <c r="A21" s="80" t="s">
        <v>189</v>
      </c>
      <c r="B21" s="76">
        <v>11700</v>
      </c>
      <c r="C21" s="195">
        <f t="shared" si="5"/>
        <v>11277.667880000001</v>
      </c>
      <c r="D21" s="195">
        <f t="shared" si="6"/>
        <v>0</v>
      </c>
      <c r="E21" s="195"/>
      <c r="F21" s="195">
        <f>район!C65</f>
        <v>11277.667880000001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280653.88787999999</v>
      </c>
      <c r="D23" s="424">
        <f>SUM(D4,D14,)</f>
        <v>285420.28631</v>
      </c>
      <c r="E23" s="194">
        <f t="shared" si="4"/>
        <v>101.69831904557046</v>
      </c>
      <c r="F23" s="197">
        <f>SUM(F4,F14,)</f>
        <v>280653.88787999999</v>
      </c>
      <c r="G23" s="423">
        <f>SUM(G4,G14,G22)</f>
        <v>285420.28631</v>
      </c>
      <c r="H23" s="194">
        <f t="shared" si="1"/>
        <v>101.69831904557046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948136.65974999999</v>
      </c>
      <c r="G24" s="197">
        <f>район!D69</f>
        <v>916728.33837999997</v>
      </c>
      <c r="H24" s="196">
        <f t="shared" si="1"/>
        <v>96.687363467384372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402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397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-25018.397629999999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997878.54918999993</v>
      </c>
      <c r="D29" s="422">
        <f>D24+D23+D25+D27+D26</f>
        <v>238852.49387999999</v>
      </c>
      <c r="E29" s="200">
        <f t="shared" si="4"/>
        <v>23.936028495038986</v>
      </c>
      <c r="F29" s="200">
        <f>F24+F23</f>
        <v>1228790.5476299999</v>
      </c>
      <c r="G29" s="422">
        <f>G24+G23+G26</f>
        <v>1202148.62469</v>
      </c>
      <c r="H29" s="200">
        <f t="shared" si="1"/>
        <v>97.831858082617501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1122185.7695900002</v>
      </c>
      <c r="D30" s="200">
        <f>SUM(D31:D43)</f>
        <v>746236.73612999998</v>
      </c>
      <c r="E30" s="200">
        <f t="shared" si="4"/>
        <v>66.498502863981585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123844.939</v>
      </c>
      <c r="D31" s="257">
        <f>G31</f>
        <v>108592.59393999999</v>
      </c>
      <c r="E31" s="202">
        <f t="shared" si="4"/>
        <v>87.684321068622751</v>
      </c>
      <c r="F31" s="195">
        <f>район!C82</f>
        <v>123844.939</v>
      </c>
      <c r="G31" s="202">
        <f>район!D82</f>
        <v>108592.59393999999</v>
      </c>
      <c r="H31" s="203">
        <f t="shared" si="1"/>
        <v>87.684321068622751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1788.6</v>
      </c>
      <c r="D32" s="257">
        <f t="shared" ref="D32:D33" si="8">G32</f>
        <v>1788.6</v>
      </c>
      <c r="E32" s="202">
        <f t="shared" si="4"/>
        <v>100</v>
      </c>
      <c r="F32" s="195">
        <f>район!C91</f>
        <v>1788.6</v>
      </c>
      <c r="G32" s="202">
        <f>район!D91</f>
        <v>1788.6</v>
      </c>
      <c r="H32" s="203">
        <f t="shared" si="1"/>
        <v>100</v>
      </c>
    </row>
    <row r="33" spans="1:9" ht="33" customHeight="1">
      <c r="A33" s="80" t="s">
        <v>196</v>
      </c>
      <c r="B33" s="81" t="s">
        <v>47</v>
      </c>
      <c r="C33" s="257">
        <f t="shared" si="7"/>
        <v>7522.5</v>
      </c>
      <c r="D33" s="257">
        <f t="shared" si="8"/>
        <v>7366.4482900000003</v>
      </c>
      <c r="E33" s="202">
        <f t="shared" si="4"/>
        <v>97.925533931538723</v>
      </c>
      <c r="F33" s="195">
        <f>район!C93</f>
        <v>7522.5</v>
      </c>
      <c r="G33" s="202">
        <f>район!D93</f>
        <v>7366.4482900000003</v>
      </c>
      <c r="H33" s="203">
        <f t="shared" si="1"/>
        <v>97.925533931538723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146628.64958000003</v>
      </c>
      <c r="G34" s="202">
        <f>район!D98</f>
        <v>124360.54857</v>
      </c>
      <c r="H34" s="203">
        <f t="shared" si="1"/>
        <v>84.813267343193644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район!C126</f>
        <v>265211.23875000002</v>
      </c>
      <c r="G35" s="202">
        <f>район!D126</f>
        <v>187994.21505</v>
      </c>
      <c r="H35" s="203">
        <f t="shared" si="1"/>
        <v>70.884709085504397</v>
      </c>
    </row>
    <row r="36" spans="1:9" ht="30" customHeight="1">
      <c r="A36" s="80" t="s">
        <v>199</v>
      </c>
      <c r="B36" s="81" t="s">
        <v>73</v>
      </c>
      <c r="C36" s="199">
        <f>F36</f>
        <v>600</v>
      </c>
      <c r="D36" s="199">
        <f>G36</f>
        <v>487.64774</v>
      </c>
      <c r="E36" s="202">
        <f t="shared" si="4"/>
        <v>81.274623333333324</v>
      </c>
      <c r="F36" s="195">
        <f>район!C150</f>
        <v>600</v>
      </c>
      <c r="G36" s="202">
        <f>район!D150</f>
        <v>487.64774</v>
      </c>
      <c r="H36" s="203">
        <f t="shared" si="1"/>
        <v>81.274623333333324</v>
      </c>
    </row>
    <row r="37" spans="1:9" ht="30" customHeight="1">
      <c r="A37" s="80" t="s">
        <v>200</v>
      </c>
      <c r="B37" s="81" t="s">
        <v>75</v>
      </c>
      <c r="C37" s="199">
        <f>F37</f>
        <v>634511.02227000007</v>
      </c>
      <c r="D37" s="199">
        <f>G37</f>
        <v>624193.96216</v>
      </c>
      <c r="E37" s="202">
        <f t="shared" si="4"/>
        <v>98.37401404421783</v>
      </c>
      <c r="F37" s="195">
        <f>район!C153</f>
        <v>634511.02227000007</v>
      </c>
      <c r="G37" s="202">
        <f>район!D153</f>
        <v>624193.96216</v>
      </c>
      <c r="H37" s="203">
        <f t="shared" si="1"/>
        <v>98.37401404421783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район!C173</f>
        <v>90539.27270999999</v>
      </c>
      <c r="G38" s="202">
        <f>район!D173</f>
        <v>80658.304609999992</v>
      </c>
      <c r="H38" s="203">
        <f t="shared" si="1"/>
        <v>89.086539129103642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район!C182</f>
        <v>67907.494269999996</v>
      </c>
      <c r="G39" s="202">
        <f>район!D182</f>
        <v>67535.616109999988</v>
      </c>
      <c r="H39" s="203">
        <f t="shared" si="1"/>
        <v>99.452375376241363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район!C193</f>
        <v>9794.1121999999996</v>
      </c>
      <c r="G40" s="202">
        <f>район!D193</f>
        <v>9794.1121999999996</v>
      </c>
      <c r="H40" s="203">
        <f t="shared" si="1"/>
        <v>100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район!C201</f>
        <v>0</v>
      </c>
      <c r="G41" s="202">
        <f>район!D201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район!C203</f>
        <v>0</v>
      </c>
      <c r="G42" s="202">
        <f>район!D203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-124307.22040000022</v>
      </c>
      <c r="D45" s="136">
        <f>D29-D30</f>
        <v>-507384.24225000001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60"/>
      <c r="E52" s="560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82" t="s">
        <v>130</v>
      </c>
      <c r="AE1" s="582"/>
      <c r="AF1" s="582"/>
      <c r="AG1" s="151"/>
      <c r="AH1" s="151"/>
      <c r="AI1" s="151"/>
      <c r="AJ1" s="577"/>
      <c r="AK1" s="577"/>
      <c r="AL1" s="577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77"/>
      <c r="AK2" s="577"/>
      <c r="AL2" s="577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7" t="s">
        <v>132</v>
      </c>
      <c r="AE3" s="587"/>
      <c r="AF3" s="587"/>
      <c r="AG3" s="153"/>
      <c r="AH3" s="153"/>
      <c r="AI3" s="153"/>
      <c r="AJ3" s="581"/>
      <c r="AK3" s="581"/>
      <c r="AL3" s="581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85" t="s">
        <v>133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83" t="s">
        <v>426</v>
      </c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6" t="s">
        <v>134</v>
      </c>
      <c r="B7" s="576" t="s">
        <v>135</v>
      </c>
      <c r="C7" s="567" t="s">
        <v>136</v>
      </c>
      <c r="D7" s="568"/>
      <c r="E7" s="569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7" t="s">
        <v>138</v>
      </c>
      <c r="DN7" s="568"/>
      <c r="DO7" s="569"/>
      <c r="DP7" s="567"/>
      <c r="DQ7" s="568"/>
      <c r="DR7" s="568"/>
      <c r="DS7" s="568"/>
      <c r="DT7" s="568"/>
      <c r="DU7" s="568"/>
      <c r="DV7" s="568"/>
      <c r="DW7" s="568"/>
      <c r="DX7" s="568"/>
      <c r="DY7" s="568"/>
      <c r="DZ7" s="568"/>
      <c r="EA7" s="568"/>
      <c r="EB7" s="568"/>
      <c r="EC7" s="568"/>
      <c r="ED7" s="568"/>
      <c r="EE7" s="568"/>
      <c r="EF7" s="568"/>
      <c r="EG7" s="568"/>
      <c r="EH7" s="568"/>
      <c r="EI7" s="568"/>
      <c r="EJ7" s="568"/>
      <c r="EK7" s="568"/>
      <c r="EL7" s="568"/>
      <c r="EM7" s="568"/>
      <c r="EN7" s="568"/>
      <c r="EO7" s="568"/>
      <c r="EP7" s="568"/>
      <c r="EQ7" s="568"/>
      <c r="ER7" s="568"/>
      <c r="ES7" s="568"/>
      <c r="ET7" s="568"/>
      <c r="EU7" s="568"/>
      <c r="EV7" s="568"/>
      <c r="EW7" s="568"/>
      <c r="EX7" s="568"/>
      <c r="EY7" s="568"/>
      <c r="EZ7" s="568"/>
      <c r="FA7" s="568"/>
      <c r="FB7" s="569"/>
      <c r="FC7" s="567" t="s">
        <v>139</v>
      </c>
      <c r="FD7" s="568"/>
      <c r="FE7" s="569"/>
    </row>
    <row r="8" spans="1:165" s="157" customFormat="1" ht="15" customHeight="1">
      <c r="A8" s="576"/>
      <c r="B8" s="576"/>
      <c r="C8" s="570"/>
      <c r="D8" s="571"/>
      <c r="E8" s="572"/>
      <c r="F8" s="570" t="s">
        <v>140</v>
      </c>
      <c r="G8" s="571"/>
      <c r="H8" s="572"/>
      <c r="I8" s="405"/>
      <c r="J8" s="405"/>
      <c r="K8" s="405"/>
      <c r="L8" s="578" t="s">
        <v>141</v>
      </c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80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6" t="s">
        <v>142</v>
      </c>
      <c r="CG8" s="576"/>
      <c r="CH8" s="576"/>
      <c r="CI8" s="573" t="s">
        <v>141</v>
      </c>
      <c r="CJ8" s="574"/>
      <c r="CK8" s="574"/>
      <c r="CL8" s="574"/>
      <c r="CM8" s="574"/>
      <c r="CN8" s="574"/>
      <c r="CO8" s="574"/>
      <c r="CP8" s="574"/>
      <c r="CQ8" s="574"/>
      <c r="CR8" s="574"/>
      <c r="CS8" s="574"/>
      <c r="CT8" s="574"/>
      <c r="CU8" s="277"/>
      <c r="CV8" s="277"/>
      <c r="CW8" s="277"/>
      <c r="CX8" s="277"/>
      <c r="CY8" s="277"/>
      <c r="CZ8" s="277"/>
      <c r="DA8" s="278"/>
      <c r="DB8" s="278"/>
      <c r="DC8" s="279"/>
      <c r="DD8" s="570" t="s">
        <v>143</v>
      </c>
      <c r="DE8" s="571"/>
      <c r="DF8" s="572"/>
      <c r="DG8" s="564"/>
      <c r="DH8" s="565"/>
      <c r="DI8" s="566"/>
      <c r="DJ8" s="564"/>
      <c r="DK8" s="565"/>
      <c r="DL8" s="566"/>
      <c r="DM8" s="570"/>
      <c r="DN8" s="571"/>
      <c r="DO8" s="572"/>
      <c r="DP8" s="570" t="s">
        <v>141</v>
      </c>
      <c r="DQ8" s="571"/>
      <c r="DR8" s="571"/>
      <c r="DS8" s="571"/>
      <c r="DT8" s="571"/>
      <c r="DU8" s="571"/>
      <c r="DV8" s="571"/>
      <c r="DW8" s="571"/>
      <c r="DX8" s="571"/>
      <c r="DY8" s="571"/>
      <c r="DZ8" s="571"/>
      <c r="EA8" s="571"/>
      <c r="EB8" s="571"/>
      <c r="EC8" s="571"/>
      <c r="ED8" s="571"/>
      <c r="EE8" s="571"/>
      <c r="EF8" s="571"/>
      <c r="EG8" s="571"/>
      <c r="EH8" s="571"/>
      <c r="EI8" s="571"/>
      <c r="EJ8" s="571"/>
      <c r="EK8" s="571"/>
      <c r="EL8" s="571"/>
      <c r="EM8" s="571"/>
      <c r="EN8" s="571"/>
      <c r="EO8" s="571"/>
      <c r="EP8" s="571"/>
      <c r="EQ8" s="571"/>
      <c r="ER8" s="571"/>
      <c r="ES8" s="571"/>
      <c r="ET8" s="571"/>
      <c r="EU8" s="571"/>
      <c r="EV8" s="571"/>
      <c r="EW8" s="571"/>
      <c r="EX8" s="571"/>
      <c r="EY8" s="571"/>
      <c r="EZ8" s="571"/>
      <c r="FA8" s="571"/>
      <c r="FB8" s="572"/>
      <c r="FC8" s="570"/>
      <c r="FD8" s="571"/>
      <c r="FE8" s="572"/>
    </row>
    <row r="9" spans="1:165" s="157" customFormat="1" ht="15" customHeight="1">
      <c r="A9" s="576"/>
      <c r="B9" s="576"/>
      <c r="C9" s="570"/>
      <c r="D9" s="571"/>
      <c r="E9" s="572"/>
      <c r="F9" s="570"/>
      <c r="G9" s="571"/>
      <c r="H9" s="572"/>
      <c r="I9" s="405"/>
      <c r="J9" s="405"/>
      <c r="K9" s="405"/>
      <c r="L9" s="567" t="s">
        <v>144</v>
      </c>
      <c r="M9" s="568"/>
      <c r="N9" s="569"/>
      <c r="O9" s="412"/>
      <c r="P9" s="412"/>
      <c r="Q9" s="412"/>
      <c r="R9" s="567" t="s">
        <v>271</v>
      </c>
      <c r="S9" s="568"/>
      <c r="T9" s="569"/>
      <c r="U9" s="567" t="s">
        <v>274</v>
      </c>
      <c r="V9" s="568"/>
      <c r="W9" s="569"/>
      <c r="X9" s="567" t="s">
        <v>272</v>
      </c>
      <c r="Y9" s="568"/>
      <c r="Z9" s="569"/>
      <c r="AA9" s="567" t="s">
        <v>273</v>
      </c>
      <c r="AB9" s="568"/>
      <c r="AC9" s="569"/>
      <c r="AD9" s="567" t="s">
        <v>145</v>
      </c>
      <c r="AE9" s="568"/>
      <c r="AF9" s="569"/>
      <c r="AG9" s="567" t="s">
        <v>146</v>
      </c>
      <c r="AH9" s="568"/>
      <c r="AI9" s="569"/>
      <c r="AJ9" s="567" t="s">
        <v>147</v>
      </c>
      <c r="AK9" s="568"/>
      <c r="AL9" s="569"/>
      <c r="AM9" s="576" t="s">
        <v>148</v>
      </c>
      <c r="AN9" s="576"/>
      <c r="AO9" s="576"/>
      <c r="AP9" s="567" t="s">
        <v>239</v>
      </c>
      <c r="AQ9" s="568"/>
      <c r="AR9" s="569"/>
      <c r="AS9" s="567" t="s">
        <v>149</v>
      </c>
      <c r="AT9" s="568"/>
      <c r="AU9" s="569"/>
      <c r="AV9" s="567" t="s">
        <v>319</v>
      </c>
      <c r="AW9" s="568"/>
      <c r="AX9" s="569"/>
      <c r="AY9" s="567" t="s">
        <v>150</v>
      </c>
      <c r="AZ9" s="568"/>
      <c r="BA9" s="569"/>
      <c r="BB9" s="567" t="s">
        <v>151</v>
      </c>
      <c r="BC9" s="568"/>
      <c r="BD9" s="569"/>
      <c r="BE9" s="567" t="s">
        <v>241</v>
      </c>
      <c r="BF9" s="568"/>
      <c r="BG9" s="569"/>
      <c r="BH9" s="567" t="s">
        <v>329</v>
      </c>
      <c r="BI9" s="568"/>
      <c r="BJ9" s="569"/>
      <c r="BK9" s="567" t="s">
        <v>390</v>
      </c>
      <c r="BL9" s="568"/>
      <c r="BM9" s="569"/>
      <c r="BN9" s="567" t="s">
        <v>152</v>
      </c>
      <c r="BO9" s="568"/>
      <c r="BP9" s="569"/>
      <c r="BQ9" s="567" t="s">
        <v>264</v>
      </c>
      <c r="BR9" s="568"/>
      <c r="BS9" s="569"/>
      <c r="BT9" s="567" t="s">
        <v>237</v>
      </c>
      <c r="BU9" s="568"/>
      <c r="BV9" s="569"/>
      <c r="BW9" s="567" t="s">
        <v>153</v>
      </c>
      <c r="BX9" s="568"/>
      <c r="BY9" s="569"/>
      <c r="BZ9" s="567" t="s">
        <v>154</v>
      </c>
      <c r="CA9" s="568"/>
      <c r="CB9" s="569"/>
      <c r="CC9" s="570" t="s">
        <v>155</v>
      </c>
      <c r="CD9" s="571"/>
      <c r="CE9" s="571"/>
      <c r="CF9" s="576"/>
      <c r="CG9" s="576"/>
      <c r="CH9" s="576"/>
      <c r="CI9" s="567" t="s">
        <v>320</v>
      </c>
      <c r="CJ9" s="568"/>
      <c r="CK9" s="569"/>
      <c r="CL9" s="567" t="s">
        <v>321</v>
      </c>
      <c r="CM9" s="568"/>
      <c r="CN9" s="569"/>
      <c r="CO9" s="567" t="s">
        <v>156</v>
      </c>
      <c r="CP9" s="568"/>
      <c r="CQ9" s="569"/>
      <c r="CR9" s="567" t="s">
        <v>157</v>
      </c>
      <c r="CS9" s="568"/>
      <c r="CT9" s="569"/>
      <c r="CU9" s="567" t="s">
        <v>21</v>
      </c>
      <c r="CV9" s="568"/>
      <c r="CW9" s="569"/>
      <c r="CX9" s="567" t="s">
        <v>281</v>
      </c>
      <c r="CY9" s="568"/>
      <c r="CZ9" s="569"/>
      <c r="DA9" s="567" t="s">
        <v>322</v>
      </c>
      <c r="DB9" s="568"/>
      <c r="DC9" s="569"/>
      <c r="DD9" s="570"/>
      <c r="DE9" s="571"/>
      <c r="DF9" s="572"/>
      <c r="DG9" s="567" t="s">
        <v>252</v>
      </c>
      <c r="DH9" s="568"/>
      <c r="DI9" s="569"/>
      <c r="DJ9" s="576" t="s">
        <v>158</v>
      </c>
      <c r="DK9" s="576"/>
      <c r="DL9" s="576"/>
      <c r="DM9" s="570"/>
      <c r="DN9" s="571"/>
      <c r="DO9" s="572"/>
      <c r="DP9" s="596" t="s">
        <v>159</v>
      </c>
      <c r="DQ9" s="597"/>
      <c r="DR9" s="598"/>
      <c r="DS9" s="590" t="s">
        <v>137</v>
      </c>
      <c r="DT9" s="591"/>
      <c r="DU9" s="591"/>
      <c r="DV9" s="591"/>
      <c r="DW9" s="591"/>
      <c r="DX9" s="591"/>
      <c r="DY9" s="591"/>
      <c r="DZ9" s="591"/>
      <c r="EA9" s="591"/>
      <c r="EB9" s="591"/>
      <c r="EC9" s="591"/>
      <c r="ED9" s="592"/>
      <c r="EE9" s="596" t="s">
        <v>160</v>
      </c>
      <c r="EF9" s="597"/>
      <c r="EG9" s="598"/>
      <c r="EH9" s="596" t="s">
        <v>161</v>
      </c>
      <c r="EI9" s="597"/>
      <c r="EJ9" s="598"/>
      <c r="EK9" s="596" t="s">
        <v>162</v>
      </c>
      <c r="EL9" s="597"/>
      <c r="EM9" s="598"/>
      <c r="EN9" s="596" t="s">
        <v>163</v>
      </c>
      <c r="EO9" s="597"/>
      <c r="EP9" s="598"/>
      <c r="EQ9" s="567" t="s">
        <v>275</v>
      </c>
      <c r="ER9" s="568"/>
      <c r="ES9" s="569"/>
      <c r="ET9" s="567" t="s">
        <v>164</v>
      </c>
      <c r="EU9" s="568"/>
      <c r="EV9" s="569"/>
      <c r="EW9" s="567" t="s">
        <v>307</v>
      </c>
      <c r="EX9" s="568"/>
      <c r="EY9" s="569"/>
      <c r="EZ9" s="576" t="s">
        <v>277</v>
      </c>
      <c r="FA9" s="576"/>
      <c r="FB9" s="576"/>
      <c r="FC9" s="570"/>
      <c r="FD9" s="571"/>
      <c r="FE9" s="572"/>
    </row>
    <row r="10" spans="1:165" s="157" customFormat="1" ht="62.25" customHeight="1">
      <c r="A10" s="576"/>
      <c r="B10" s="576"/>
      <c r="C10" s="570"/>
      <c r="D10" s="571"/>
      <c r="E10" s="572"/>
      <c r="F10" s="570"/>
      <c r="G10" s="571"/>
      <c r="H10" s="572"/>
      <c r="I10" s="405"/>
      <c r="J10" s="405"/>
      <c r="K10" s="405"/>
      <c r="L10" s="570"/>
      <c r="M10" s="571"/>
      <c r="N10" s="572"/>
      <c r="O10" s="413"/>
      <c r="P10" s="413"/>
      <c r="Q10" s="413"/>
      <c r="R10" s="570"/>
      <c r="S10" s="571"/>
      <c r="T10" s="572"/>
      <c r="U10" s="570"/>
      <c r="V10" s="571"/>
      <c r="W10" s="572"/>
      <c r="X10" s="570"/>
      <c r="Y10" s="571"/>
      <c r="Z10" s="572"/>
      <c r="AA10" s="570"/>
      <c r="AB10" s="571"/>
      <c r="AC10" s="572"/>
      <c r="AD10" s="570"/>
      <c r="AE10" s="571"/>
      <c r="AF10" s="572"/>
      <c r="AG10" s="570"/>
      <c r="AH10" s="571"/>
      <c r="AI10" s="572"/>
      <c r="AJ10" s="570"/>
      <c r="AK10" s="571"/>
      <c r="AL10" s="572"/>
      <c r="AM10" s="576"/>
      <c r="AN10" s="576"/>
      <c r="AO10" s="576"/>
      <c r="AP10" s="570"/>
      <c r="AQ10" s="571"/>
      <c r="AR10" s="572"/>
      <c r="AS10" s="570"/>
      <c r="AT10" s="571"/>
      <c r="AU10" s="572"/>
      <c r="AV10" s="570"/>
      <c r="AW10" s="571"/>
      <c r="AX10" s="572"/>
      <c r="AY10" s="570"/>
      <c r="AZ10" s="571"/>
      <c r="BA10" s="572"/>
      <c r="BB10" s="570"/>
      <c r="BC10" s="571"/>
      <c r="BD10" s="572"/>
      <c r="BE10" s="570"/>
      <c r="BF10" s="571"/>
      <c r="BG10" s="572"/>
      <c r="BH10" s="570"/>
      <c r="BI10" s="571"/>
      <c r="BJ10" s="572"/>
      <c r="BK10" s="570"/>
      <c r="BL10" s="571"/>
      <c r="BM10" s="572"/>
      <c r="BN10" s="570"/>
      <c r="BO10" s="571"/>
      <c r="BP10" s="572"/>
      <c r="BQ10" s="570"/>
      <c r="BR10" s="571"/>
      <c r="BS10" s="572"/>
      <c r="BT10" s="570"/>
      <c r="BU10" s="571"/>
      <c r="BV10" s="572"/>
      <c r="BW10" s="570"/>
      <c r="BX10" s="571"/>
      <c r="BY10" s="572"/>
      <c r="BZ10" s="570"/>
      <c r="CA10" s="571"/>
      <c r="CB10" s="572"/>
      <c r="CC10" s="570"/>
      <c r="CD10" s="571"/>
      <c r="CE10" s="571"/>
      <c r="CF10" s="576"/>
      <c r="CG10" s="576"/>
      <c r="CH10" s="576"/>
      <c r="CI10" s="570"/>
      <c r="CJ10" s="571"/>
      <c r="CK10" s="572"/>
      <c r="CL10" s="570"/>
      <c r="CM10" s="571"/>
      <c r="CN10" s="572"/>
      <c r="CO10" s="570"/>
      <c r="CP10" s="571"/>
      <c r="CQ10" s="572"/>
      <c r="CR10" s="570"/>
      <c r="CS10" s="571"/>
      <c r="CT10" s="572"/>
      <c r="CU10" s="570"/>
      <c r="CV10" s="571"/>
      <c r="CW10" s="572"/>
      <c r="CX10" s="570"/>
      <c r="CY10" s="571"/>
      <c r="CZ10" s="572"/>
      <c r="DA10" s="570"/>
      <c r="DB10" s="571"/>
      <c r="DC10" s="572"/>
      <c r="DD10" s="570"/>
      <c r="DE10" s="571"/>
      <c r="DF10" s="572"/>
      <c r="DG10" s="570"/>
      <c r="DH10" s="571"/>
      <c r="DI10" s="572"/>
      <c r="DJ10" s="576"/>
      <c r="DK10" s="576"/>
      <c r="DL10" s="576"/>
      <c r="DM10" s="570"/>
      <c r="DN10" s="571"/>
      <c r="DO10" s="572"/>
      <c r="DP10" s="599"/>
      <c r="DQ10" s="600"/>
      <c r="DR10" s="601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9"/>
      <c r="EF10" s="600"/>
      <c r="EG10" s="601"/>
      <c r="EH10" s="599"/>
      <c r="EI10" s="600"/>
      <c r="EJ10" s="601"/>
      <c r="EK10" s="599"/>
      <c r="EL10" s="600"/>
      <c r="EM10" s="601"/>
      <c r="EN10" s="599"/>
      <c r="EO10" s="600"/>
      <c r="EP10" s="601"/>
      <c r="EQ10" s="570"/>
      <c r="ER10" s="571"/>
      <c r="ES10" s="572"/>
      <c r="ET10" s="570"/>
      <c r="EU10" s="571"/>
      <c r="EV10" s="572"/>
      <c r="EW10" s="570"/>
      <c r="EX10" s="571"/>
      <c r="EY10" s="572"/>
      <c r="EZ10" s="576"/>
      <c r="FA10" s="576"/>
      <c r="FB10" s="576"/>
      <c r="FC10" s="570"/>
      <c r="FD10" s="571"/>
      <c r="FE10" s="572"/>
    </row>
    <row r="11" spans="1:165" s="157" customFormat="1" ht="109.5" customHeight="1">
      <c r="A11" s="576"/>
      <c r="B11" s="576"/>
      <c r="C11" s="573"/>
      <c r="D11" s="574"/>
      <c r="E11" s="586"/>
      <c r="F11" s="573"/>
      <c r="G11" s="574"/>
      <c r="H11" s="575"/>
      <c r="I11" s="406"/>
      <c r="J11" s="406"/>
      <c r="K11" s="406"/>
      <c r="L11" s="573"/>
      <c r="M11" s="574"/>
      <c r="N11" s="575"/>
      <c r="O11" s="414"/>
      <c r="P11" s="414"/>
      <c r="Q11" s="414"/>
      <c r="R11" s="573"/>
      <c r="S11" s="574"/>
      <c r="T11" s="575"/>
      <c r="U11" s="573"/>
      <c r="V11" s="574"/>
      <c r="W11" s="575"/>
      <c r="X11" s="573"/>
      <c r="Y11" s="574"/>
      <c r="Z11" s="575"/>
      <c r="AA11" s="573"/>
      <c r="AB11" s="574"/>
      <c r="AC11" s="575"/>
      <c r="AD11" s="573"/>
      <c r="AE11" s="574"/>
      <c r="AF11" s="575"/>
      <c r="AG11" s="573"/>
      <c r="AH11" s="574"/>
      <c r="AI11" s="575"/>
      <c r="AJ11" s="573"/>
      <c r="AK11" s="574"/>
      <c r="AL11" s="575"/>
      <c r="AM11" s="576"/>
      <c r="AN11" s="576"/>
      <c r="AO11" s="576"/>
      <c r="AP11" s="573"/>
      <c r="AQ11" s="574"/>
      <c r="AR11" s="575"/>
      <c r="AS11" s="573"/>
      <c r="AT11" s="574"/>
      <c r="AU11" s="575"/>
      <c r="AV11" s="573"/>
      <c r="AW11" s="574"/>
      <c r="AX11" s="575"/>
      <c r="AY11" s="573"/>
      <c r="AZ11" s="574"/>
      <c r="BA11" s="575"/>
      <c r="BB11" s="573"/>
      <c r="BC11" s="574"/>
      <c r="BD11" s="575"/>
      <c r="BE11" s="573"/>
      <c r="BF11" s="574"/>
      <c r="BG11" s="575"/>
      <c r="BH11" s="573"/>
      <c r="BI11" s="574"/>
      <c r="BJ11" s="575"/>
      <c r="BK11" s="573"/>
      <c r="BL11" s="574"/>
      <c r="BM11" s="575"/>
      <c r="BN11" s="573"/>
      <c r="BO11" s="574"/>
      <c r="BP11" s="575"/>
      <c r="BQ11" s="573"/>
      <c r="BR11" s="574"/>
      <c r="BS11" s="575"/>
      <c r="BT11" s="573"/>
      <c r="BU11" s="574"/>
      <c r="BV11" s="575"/>
      <c r="BW11" s="573"/>
      <c r="BX11" s="574"/>
      <c r="BY11" s="575"/>
      <c r="BZ11" s="573"/>
      <c r="CA11" s="574"/>
      <c r="CB11" s="575"/>
      <c r="CC11" s="573"/>
      <c r="CD11" s="574"/>
      <c r="CE11" s="574"/>
      <c r="CF11" s="576"/>
      <c r="CG11" s="576"/>
      <c r="CH11" s="576"/>
      <c r="CI11" s="573"/>
      <c r="CJ11" s="574"/>
      <c r="CK11" s="575"/>
      <c r="CL11" s="573"/>
      <c r="CM11" s="574"/>
      <c r="CN11" s="575"/>
      <c r="CO11" s="573"/>
      <c r="CP11" s="574"/>
      <c r="CQ11" s="575"/>
      <c r="CR11" s="573"/>
      <c r="CS11" s="574"/>
      <c r="CT11" s="575"/>
      <c r="CU11" s="573"/>
      <c r="CV11" s="574"/>
      <c r="CW11" s="575"/>
      <c r="CX11" s="573"/>
      <c r="CY11" s="574"/>
      <c r="CZ11" s="575"/>
      <c r="DA11" s="573"/>
      <c r="DB11" s="574"/>
      <c r="DC11" s="575"/>
      <c r="DD11" s="573"/>
      <c r="DE11" s="574"/>
      <c r="DF11" s="575"/>
      <c r="DG11" s="573"/>
      <c r="DH11" s="574"/>
      <c r="DI11" s="575"/>
      <c r="DJ11" s="576"/>
      <c r="DK11" s="576"/>
      <c r="DL11" s="576"/>
      <c r="DM11" s="573"/>
      <c r="DN11" s="574"/>
      <c r="DO11" s="575"/>
      <c r="DP11" s="593"/>
      <c r="DQ11" s="594"/>
      <c r="DR11" s="595"/>
      <c r="DS11" s="593" t="s">
        <v>165</v>
      </c>
      <c r="DT11" s="594"/>
      <c r="DU11" s="595"/>
      <c r="DV11" s="590" t="s">
        <v>166</v>
      </c>
      <c r="DW11" s="591"/>
      <c r="DX11" s="592"/>
      <c r="DY11" s="593" t="s">
        <v>167</v>
      </c>
      <c r="DZ11" s="594"/>
      <c r="EA11" s="595"/>
      <c r="EB11" s="593" t="s">
        <v>234</v>
      </c>
      <c r="EC11" s="594"/>
      <c r="ED11" s="595"/>
      <c r="EE11" s="593"/>
      <c r="EF11" s="594"/>
      <c r="EG11" s="595"/>
      <c r="EH11" s="593"/>
      <c r="EI11" s="594"/>
      <c r="EJ11" s="595"/>
      <c r="EK11" s="593"/>
      <c r="EL11" s="594"/>
      <c r="EM11" s="595"/>
      <c r="EN11" s="593"/>
      <c r="EO11" s="594"/>
      <c r="EP11" s="595"/>
      <c r="EQ11" s="573"/>
      <c r="ER11" s="574"/>
      <c r="ES11" s="575"/>
      <c r="ET11" s="573"/>
      <c r="EU11" s="574"/>
      <c r="EV11" s="575"/>
      <c r="EW11" s="573"/>
      <c r="EX11" s="574"/>
      <c r="EY11" s="575"/>
      <c r="EZ11" s="576"/>
      <c r="FA11" s="576"/>
      <c r="FB11" s="576"/>
      <c r="FC11" s="573"/>
      <c r="FD11" s="574"/>
      <c r="FE11" s="575"/>
      <c r="FG11" s="158"/>
      <c r="FH11" s="158"/>
      <c r="FI11" s="158"/>
    </row>
    <row r="12" spans="1:165" s="157" customFormat="1" ht="42.75" customHeight="1">
      <c r="A12" s="576"/>
      <c r="B12" s="576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8" t="s">
        <v>172</v>
      </c>
      <c r="B31" s="589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8"/>
  <sheetViews>
    <sheetView tabSelected="1" view="pageBreakPreview" topLeftCell="A64" zoomScale="62" zoomScaleSheetLayoutView="62" workbookViewId="0">
      <selection activeCell="D82" sqref="D82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441</v>
      </c>
      <c r="B1" s="428"/>
      <c r="C1" s="428"/>
      <c r="D1" s="428"/>
      <c r="E1" s="428"/>
      <c r="F1" s="428"/>
      <c r="G1" s="425"/>
    </row>
    <row r="2" spans="1:7" ht="23.25" thickBot="1">
      <c r="A2" s="426" t="s">
        <v>565</v>
      </c>
      <c r="B2" s="428"/>
      <c r="C2" s="428"/>
      <c r="D2" s="428"/>
      <c r="E2" s="428"/>
      <c r="F2" s="428"/>
      <c r="G2" s="425"/>
    </row>
    <row r="3" spans="1:7" ht="23.25" thickBot="1">
      <c r="A3" s="513"/>
      <c r="B3" s="514"/>
      <c r="C3" s="446" t="s">
        <v>443</v>
      </c>
      <c r="D3" s="447"/>
      <c r="E3" s="448"/>
      <c r="F3" s="449" t="s">
        <v>444</v>
      </c>
      <c r="G3" s="450"/>
    </row>
    <row r="4" spans="1:7" ht="71.25" customHeight="1">
      <c r="A4" s="511" t="s">
        <v>442</v>
      </c>
      <c r="B4" s="512" t="s">
        <v>555</v>
      </c>
      <c r="C4" s="502" t="s">
        <v>449</v>
      </c>
      <c r="D4" s="503" t="s">
        <v>567</v>
      </c>
      <c r="E4" s="504" t="s">
        <v>309</v>
      </c>
      <c r="F4" s="502" t="s">
        <v>566</v>
      </c>
      <c r="G4" s="504" t="s">
        <v>451</v>
      </c>
    </row>
    <row r="5" spans="1:7" s="6" customFormat="1" ht="26.25">
      <c r="A5" s="347"/>
      <c r="B5" s="429" t="s">
        <v>4</v>
      </c>
      <c r="C5" s="451">
        <f>C6+C13+C18+C26+C28+C32+C8</f>
        <v>235803.22</v>
      </c>
      <c r="D5" s="452">
        <f>D6+D13+D18+D26+D28+D32+D8</f>
        <v>240427.64035</v>
      </c>
      <c r="E5" s="453">
        <f t="shared" ref="E5:E14" si="0">SUM(D5/C5*100)</f>
        <v>101.9611353695679</v>
      </c>
      <c r="F5" s="451">
        <f>SUM(F6+F8+F13+F18+F26+F28+F32)</f>
        <v>242531.89658</v>
      </c>
      <c r="G5" s="453">
        <f>SUM(D5/F5*100)</f>
        <v>99.132379592262865</v>
      </c>
    </row>
    <row r="6" spans="1:7" s="6" customFormat="1" ht="26.25">
      <c r="A6" s="347">
        <v>1010000</v>
      </c>
      <c r="B6" s="429" t="s">
        <v>5</v>
      </c>
      <c r="C6" s="451">
        <f>C7</f>
        <v>164237.51999999999</v>
      </c>
      <c r="D6" s="452">
        <f>D7</f>
        <v>167464.34327000001</v>
      </c>
      <c r="E6" s="453">
        <f t="shared" si="0"/>
        <v>101.96472966104216</v>
      </c>
      <c r="F6" s="451">
        <f>SUM(F7)</f>
        <v>166983.59969</v>
      </c>
      <c r="G6" s="453">
        <f t="shared" ref="G6:G72" si="1">SUM(D6/F6*100)</f>
        <v>100.28789868040484</v>
      </c>
    </row>
    <row r="7" spans="1:7" ht="26.25">
      <c r="A7" s="348">
        <v>1010200001</v>
      </c>
      <c r="B7" s="430" t="s">
        <v>220</v>
      </c>
      <c r="C7" s="454">
        <v>164237.51999999999</v>
      </c>
      <c r="D7" s="455">
        <v>167464.34327000001</v>
      </c>
      <c r="E7" s="453">
        <f t="shared" si="0"/>
        <v>101.96472966104216</v>
      </c>
      <c r="F7" s="456">
        <v>166983.59969</v>
      </c>
      <c r="G7" s="453">
        <f t="shared" si="1"/>
        <v>100.28789868040484</v>
      </c>
    </row>
    <row r="8" spans="1:7" ht="40.5">
      <c r="A8" s="347">
        <v>1030000</v>
      </c>
      <c r="B8" s="431" t="s">
        <v>259</v>
      </c>
      <c r="C8" s="451">
        <f>C9+C11+C10</f>
        <v>18312.5</v>
      </c>
      <c r="D8" s="452">
        <f>D9+D11+D10+D12</f>
        <v>19567.063460000005</v>
      </c>
      <c r="E8" s="453">
        <f t="shared" si="0"/>
        <v>106.85085848464166</v>
      </c>
      <c r="F8" s="451">
        <f>SUM(F9+F10+F11+F12)</f>
        <v>19234.240460000001</v>
      </c>
      <c r="G8" s="453">
        <f t="shared" si="1"/>
        <v>101.73036726192622</v>
      </c>
    </row>
    <row r="9" spans="1:7" ht="26.25">
      <c r="A9" s="348">
        <v>1030223001</v>
      </c>
      <c r="B9" s="430" t="s">
        <v>261</v>
      </c>
      <c r="C9" s="454">
        <v>8457.5</v>
      </c>
      <c r="D9" s="455">
        <v>10138.76217</v>
      </c>
      <c r="E9" s="453">
        <f t="shared" si="0"/>
        <v>119.8789496896246</v>
      </c>
      <c r="F9" s="456">
        <v>9642.2600999999995</v>
      </c>
      <c r="G9" s="453">
        <f t="shared" si="1"/>
        <v>105.14922917294049</v>
      </c>
    </row>
    <row r="10" spans="1:7" ht="26.25">
      <c r="A10" s="348">
        <v>1030224001</v>
      </c>
      <c r="B10" s="430" t="s">
        <v>267</v>
      </c>
      <c r="C10" s="454">
        <v>55</v>
      </c>
      <c r="D10" s="455">
        <v>52.953719999999997</v>
      </c>
      <c r="E10" s="453">
        <f t="shared" si="0"/>
        <v>96.27949090909091</v>
      </c>
      <c r="F10" s="456">
        <v>52.083219999999997</v>
      </c>
      <c r="G10" s="453">
        <f t="shared" si="1"/>
        <v>101.67136363688726</v>
      </c>
    </row>
    <row r="11" spans="1:7" ht="26.25">
      <c r="A11" s="348">
        <v>1030225001</v>
      </c>
      <c r="B11" s="430" t="s">
        <v>260</v>
      </c>
      <c r="C11" s="454">
        <v>9800</v>
      </c>
      <c r="D11" s="455">
        <v>10479.201880000001</v>
      </c>
      <c r="E11" s="453">
        <f t="shared" si="0"/>
        <v>106.93063142857144</v>
      </c>
      <c r="F11" s="456">
        <v>10646.144130000001</v>
      </c>
      <c r="G11" s="453">
        <f t="shared" si="1"/>
        <v>98.431899399806454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-1103.8543099999999</v>
      </c>
      <c r="E12" s="453" t="e">
        <f t="shared" si="0"/>
        <v>#DIV/0!</v>
      </c>
      <c r="F12" s="456">
        <v>-1106.2469900000001</v>
      </c>
      <c r="G12" s="453">
        <f t="shared" si="1"/>
        <v>99.783711953873862</v>
      </c>
    </row>
    <row r="13" spans="1:7" s="6" customFormat="1" ht="26.25">
      <c r="A13" s="347">
        <v>1050000</v>
      </c>
      <c r="B13" s="429" t="s">
        <v>6</v>
      </c>
      <c r="C13" s="451">
        <f>SUM(C14:C17)</f>
        <v>24078</v>
      </c>
      <c r="D13" s="452">
        <f>SUM(D14:D17)</f>
        <v>24139.603890000002</v>
      </c>
      <c r="E13" s="453">
        <f t="shared" si="0"/>
        <v>100.25585135808623</v>
      </c>
      <c r="F13" s="451">
        <f>SUM(F14+F15+F16+F17)</f>
        <v>22722.21946</v>
      </c>
      <c r="G13" s="453">
        <f t="shared" si="1"/>
        <v>106.23787844534797</v>
      </c>
    </row>
    <row r="14" spans="1:7" s="6" customFormat="1" ht="26.25">
      <c r="A14" s="348">
        <v>1050100000</v>
      </c>
      <c r="B14" s="432" t="s">
        <v>392</v>
      </c>
      <c r="C14" s="454">
        <v>21128</v>
      </c>
      <c r="D14" s="457">
        <v>21204.66892</v>
      </c>
      <c r="E14" s="453">
        <f t="shared" si="0"/>
        <v>100.3628782658084</v>
      </c>
      <c r="F14" s="454">
        <v>18574.019260000001</v>
      </c>
      <c r="G14" s="453">
        <f t="shared" si="1"/>
        <v>114.1630609033836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-46.617519999999999</v>
      </c>
      <c r="E15" s="453"/>
      <c r="F15" s="456">
        <v>78.995339999999999</v>
      </c>
      <c r="G15" s="453">
        <f t="shared" si="1"/>
        <v>-59.013000007342207</v>
      </c>
    </row>
    <row r="16" spans="1:7" ht="23.25" customHeight="1">
      <c r="A16" s="348">
        <v>1050300000</v>
      </c>
      <c r="B16" s="432" t="s">
        <v>221</v>
      </c>
      <c r="C16" s="458">
        <v>2400</v>
      </c>
      <c r="D16" s="455">
        <v>2406.6720500000001</v>
      </c>
      <c r="E16" s="453">
        <f t="shared" ref="E16:E45" si="2">SUM(D16/C16*100)</f>
        <v>100.27800208333333</v>
      </c>
      <c r="F16" s="456">
        <v>1828.98452</v>
      </c>
      <c r="G16" s="453">
        <f t="shared" si="1"/>
        <v>131.58515141505956</v>
      </c>
    </row>
    <row r="17" spans="1:7" ht="40.5">
      <c r="A17" s="348">
        <v>1050400002</v>
      </c>
      <c r="B17" s="430" t="s">
        <v>249</v>
      </c>
      <c r="C17" s="458">
        <v>550</v>
      </c>
      <c r="D17" s="455">
        <v>574.88044000000002</v>
      </c>
      <c r="E17" s="453">
        <f t="shared" si="2"/>
        <v>104.52371636363638</v>
      </c>
      <c r="F17" s="456">
        <v>2240.2203399999999</v>
      </c>
      <c r="G17" s="453">
        <f t="shared" si="1"/>
        <v>25.661781108549352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25625.200000000001</v>
      </c>
      <c r="D18" s="451">
        <f>SUM(D20+D23+D19)</f>
        <v>25774.619349999997</v>
      </c>
      <c r="E18" s="453">
        <f t="shared" si="2"/>
        <v>100.58309535145089</v>
      </c>
      <c r="F18" s="451">
        <f>SUM(F19+F20+F23)</f>
        <v>24710.278689999999</v>
      </c>
      <c r="G18" s="453">
        <f t="shared" si="1"/>
        <v>104.30727906128685</v>
      </c>
    </row>
    <row r="19" spans="1:7" s="6" customFormat="1" ht="18" customHeight="1">
      <c r="A19" s="348">
        <v>1060100000</v>
      </c>
      <c r="B19" s="432" t="s">
        <v>8</v>
      </c>
      <c r="C19" s="454">
        <v>7490</v>
      </c>
      <c r="D19" s="455">
        <v>7453.4506199999996</v>
      </c>
      <c r="E19" s="453">
        <f t="shared" si="2"/>
        <v>99.512024299065416</v>
      </c>
      <c r="F19" s="456">
        <v>6621.3053499999996</v>
      </c>
      <c r="G19" s="453">
        <f t="shared" si="1"/>
        <v>112.56769210923039</v>
      </c>
    </row>
    <row r="20" spans="1:7" s="6" customFormat="1" ht="21.75" customHeight="1">
      <c r="A20" s="348">
        <v>1060400000</v>
      </c>
      <c r="B20" s="429" t="s">
        <v>466</v>
      </c>
      <c r="C20" s="454">
        <f>SUM(C22+C21)</f>
        <v>2921.2</v>
      </c>
      <c r="D20" s="454">
        <f>SUM(D22+D21)</f>
        <v>3030.3750700000001</v>
      </c>
      <c r="E20" s="453">
        <f t="shared" si="2"/>
        <v>103.73733636861564</v>
      </c>
      <c r="F20" s="456">
        <f>SUM(F22+F21)</f>
        <v>2949.39707</v>
      </c>
      <c r="G20" s="453">
        <f t="shared" si="1"/>
        <v>102.74557809878071</v>
      </c>
    </row>
    <row r="21" spans="1:7" s="6" customFormat="1" ht="21.75" customHeight="1">
      <c r="A21" s="348"/>
      <c r="B21" s="518" t="s">
        <v>464</v>
      </c>
      <c r="C21" s="454">
        <v>200</v>
      </c>
      <c r="D21" s="455">
        <v>166.60285999999999</v>
      </c>
      <c r="E21" s="453">
        <f t="shared" si="2"/>
        <v>83.301429999999996</v>
      </c>
      <c r="F21" s="456">
        <v>212.6139</v>
      </c>
      <c r="G21" s="453">
        <f t="shared" si="1"/>
        <v>78.359345273286451</v>
      </c>
    </row>
    <row r="22" spans="1:7" s="6" customFormat="1" ht="21.75" customHeight="1">
      <c r="A22" s="348"/>
      <c r="B22" s="518" t="s">
        <v>465</v>
      </c>
      <c r="C22" s="454">
        <v>2721.2</v>
      </c>
      <c r="D22" s="455">
        <v>2863.7722100000001</v>
      </c>
      <c r="E22" s="453">
        <f t="shared" si="2"/>
        <v>105.23931390562988</v>
      </c>
      <c r="F22" s="456">
        <v>2736.7831700000002</v>
      </c>
      <c r="G22" s="453">
        <f t="shared" si="1"/>
        <v>104.64008407359506</v>
      </c>
    </row>
    <row r="23" spans="1:7" ht="31.5" customHeight="1">
      <c r="A23" s="348">
        <v>1060600000</v>
      </c>
      <c r="B23" s="429" t="s">
        <v>453</v>
      </c>
      <c r="C23" s="454">
        <f>SUM(C24:C25)</f>
        <v>15214</v>
      </c>
      <c r="D23" s="455">
        <f>SUM(D24:D25)</f>
        <v>15290.793659999999</v>
      </c>
      <c r="E23" s="453">
        <f t="shared" si="2"/>
        <v>100.50475654002891</v>
      </c>
      <c r="F23" s="456">
        <f>SUM(F24+F25)</f>
        <v>15139.576270000001</v>
      </c>
      <c r="G23" s="453">
        <f t="shared" si="1"/>
        <v>100.99882181180753</v>
      </c>
    </row>
    <row r="24" spans="1:7" ht="31.5" customHeight="1">
      <c r="A24" s="348"/>
      <c r="B24" s="518" t="s">
        <v>452</v>
      </c>
      <c r="C24" s="454">
        <v>3500</v>
      </c>
      <c r="D24" s="455">
        <v>3511.9912899999999</v>
      </c>
      <c r="E24" s="453">
        <f t="shared" si="2"/>
        <v>100.34260828571429</v>
      </c>
      <c r="F24" s="456">
        <v>3723.7542800000001</v>
      </c>
      <c r="G24" s="453">
        <f t="shared" si="1"/>
        <v>94.31318572395169</v>
      </c>
    </row>
    <row r="25" spans="1:7" ht="31.5" customHeight="1">
      <c r="A25" s="348"/>
      <c r="B25" s="518" t="s">
        <v>467</v>
      </c>
      <c r="C25" s="454">
        <v>11714</v>
      </c>
      <c r="D25" s="455">
        <v>11778.802369999999</v>
      </c>
      <c r="E25" s="453">
        <f t="shared" si="2"/>
        <v>100.55320445620623</v>
      </c>
      <c r="F25" s="456">
        <v>11415.82199</v>
      </c>
      <c r="G25" s="453">
        <f t="shared" si="1"/>
        <v>103.17962543843065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1100</v>
      </c>
      <c r="D26" s="452">
        <f>SUM(D27)</f>
        <v>1078.45074</v>
      </c>
      <c r="E26" s="453">
        <f t="shared" si="2"/>
        <v>98.040976363636361</v>
      </c>
      <c r="F26" s="451">
        <f>SUM(F27)</f>
        <v>6275.2890200000002</v>
      </c>
      <c r="G26" s="453">
        <f t="shared" si="1"/>
        <v>17.185674421733648</v>
      </c>
    </row>
    <row r="27" spans="1:7" ht="36.75" customHeight="1">
      <c r="A27" s="348">
        <v>1070102001</v>
      </c>
      <c r="B27" s="430" t="s">
        <v>229</v>
      </c>
      <c r="C27" s="454">
        <v>1100</v>
      </c>
      <c r="D27" s="455">
        <v>1078.45074</v>
      </c>
      <c r="E27" s="453">
        <f t="shared" si="2"/>
        <v>98.040976363636361</v>
      </c>
      <c r="F27" s="456">
        <v>6275.2890200000002</v>
      </c>
      <c r="G27" s="453">
        <f t="shared" si="1"/>
        <v>17.185674421733648</v>
      </c>
    </row>
    <row r="28" spans="1:7" s="6" customFormat="1" ht="26.25">
      <c r="A28" s="347">
        <v>1080000</v>
      </c>
      <c r="B28" s="429" t="s">
        <v>10</v>
      </c>
      <c r="C28" s="451">
        <f>C29+C30+C31</f>
        <v>2450</v>
      </c>
      <c r="D28" s="452">
        <f>D29+D30+D31</f>
        <v>2403.5960399999999</v>
      </c>
      <c r="E28" s="453">
        <f t="shared" si="2"/>
        <v>98.10596081632653</v>
      </c>
      <c r="F28" s="451">
        <f>SUM(F29+F30)</f>
        <v>2606.2409000000002</v>
      </c>
      <c r="G28" s="453">
        <f t="shared" si="1"/>
        <v>92.224630501347733</v>
      </c>
    </row>
    <row r="29" spans="1:7" ht="27" customHeight="1">
      <c r="A29" s="348">
        <v>1080300001</v>
      </c>
      <c r="B29" s="430" t="s">
        <v>230</v>
      </c>
      <c r="C29" s="454">
        <v>2400</v>
      </c>
      <c r="D29" s="455">
        <v>2352.1460400000001</v>
      </c>
      <c r="E29" s="453">
        <f t="shared" si="2"/>
        <v>98.006084999999999</v>
      </c>
      <c r="F29" s="456">
        <v>2539.4609</v>
      </c>
      <c r="G29" s="453">
        <f t="shared" si="1"/>
        <v>92.623833664853834</v>
      </c>
    </row>
    <row r="30" spans="1:7" ht="24" customHeight="1">
      <c r="A30" s="348">
        <v>1080400001</v>
      </c>
      <c r="B30" s="430" t="s">
        <v>219</v>
      </c>
      <c r="C30" s="454">
        <v>50</v>
      </c>
      <c r="D30" s="455">
        <v>51.45</v>
      </c>
      <c r="E30" s="453">
        <f t="shared" si="2"/>
        <v>102.90000000000002</v>
      </c>
      <c r="F30" s="456">
        <v>66.78</v>
      </c>
      <c r="G30" s="453">
        <f t="shared" si="1"/>
        <v>77.04402515723271</v>
      </c>
    </row>
    <row r="31" spans="1:7" ht="54.75" customHeight="1">
      <c r="A31" s="348">
        <v>1080700001</v>
      </c>
      <c r="B31" s="430" t="s">
        <v>448</v>
      </c>
      <c r="C31" s="454">
        <v>0</v>
      </c>
      <c r="D31" s="455"/>
      <c r="E31" s="453"/>
      <c r="F31" s="456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-3.6400000000000002E-2</v>
      </c>
      <c r="E32" s="453"/>
      <c r="F32" s="451">
        <f>SUM(F33:F35)</f>
        <v>2.836E-2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6">
        <v>0</v>
      </c>
      <c r="G33" s="453"/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6">
        <v>3.65E-3</v>
      </c>
      <c r="G34" s="453">
        <f t="shared" si="1"/>
        <v>0</v>
      </c>
    </row>
    <row r="35" spans="1:7" s="15" customFormat="1" ht="36.75" customHeight="1">
      <c r="A35" s="348">
        <v>1090700000</v>
      </c>
      <c r="B35" s="430" t="s">
        <v>430</v>
      </c>
      <c r="C35" s="454">
        <v>0</v>
      </c>
      <c r="D35" s="455">
        <v>-3.6400000000000002E-2</v>
      </c>
      <c r="E35" s="453"/>
      <c r="F35" s="456">
        <v>2.4709999999999999E-2</v>
      </c>
      <c r="G35" s="453"/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44850.667880000001</v>
      </c>
      <c r="D37" s="452">
        <f>D38+D48+D50+D53+D57+D59+D65</f>
        <v>44992.645959999994</v>
      </c>
      <c r="E37" s="453">
        <f t="shared" si="2"/>
        <v>100.31655733729509</v>
      </c>
      <c r="F37" s="451">
        <f>F38+F48+F50+F53+F57+F59+F65</f>
        <v>43057.485829999998</v>
      </c>
      <c r="G37" s="453">
        <f t="shared" si="1"/>
        <v>104.49436397108836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12877</v>
      </c>
      <c r="D38" s="519">
        <f>SUM(D39+D41+D43+D45+D46+D47+D42+D44)</f>
        <v>13234.102359999999</v>
      </c>
      <c r="E38" s="453">
        <f t="shared" si="2"/>
        <v>102.77317977789858</v>
      </c>
      <c r="F38" s="451">
        <f>SUM(F39:F47)</f>
        <v>13443.13601</v>
      </c>
      <c r="G38" s="453">
        <f t="shared" si="1"/>
        <v>98.445052926307469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4">
        <v>44.585999999999999</v>
      </c>
      <c r="G39" s="453">
        <f t="shared" si="1"/>
        <v>0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6">
        <v>0</v>
      </c>
      <c r="G40" s="453"/>
    </row>
    <row r="41" spans="1:7" ht="26.25">
      <c r="A41" s="349">
        <v>1110501000</v>
      </c>
      <c r="B41" s="433" t="s">
        <v>217</v>
      </c>
      <c r="C41" s="458">
        <v>9600</v>
      </c>
      <c r="D41" s="455">
        <v>9834.7524200000007</v>
      </c>
      <c r="E41" s="453">
        <f t="shared" si="2"/>
        <v>102.44533770833335</v>
      </c>
      <c r="F41" s="456">
        <v>9007.8990900000008</v>
      </c>
      <c r="G41" s="453">
        <f t="shared" si="1"/>
        <v>109.17920285006213</v>
      </c>
    </row>
    <row r="42" spans="1:7" ht="44.25" customHeight="1">
      <c r="A42" s="349">
        <v>1110502000</v>
      </c>
      <c r="B42" s="434" t="s">
        <v>434</v>
      </c>
      <c r="C42" s="458">
        <v>1994</v>
      </c>
      <c r="D42" s="455">
        <v>2032.9722999999999</v>
      </c>
      <c r="E42" s="453">
        <f t="shared" si="2"/>
        <v>101.95447843530592</v>
      </c>
      <c r="F42" s="456">
        <v>3175.8159999999998</v>
      </c>
      <c r="G42" s="453">
        <f t="shared" si="1"/>
        <v>64.014171475929345</v>
      </c>
    </row>
    <row r="43" spans="1:7" ht="25.5" customHeight="1">
      <c r="A43" s="348">
        <v>1110503505</v>
      </c>
      <c r="B43" s="432" t="s">
        <v>216</v>
      </c>
      <c r="C43" s="458">
        <v>417</v>
      </c>
      <c r="D43" s="455">
        <v>421.69382000000002</v>
      </c>
      <c r="E43" s="453">
        <f t="shared" si="2"/>
        <v>101.12561630695444</v>
      </c>
      <c r="F43" s="456">
        <v>635.43638999999996</v>
      </c>
      <c r="G43" s="453">
        <f t="shared" si="1"/>
        <v>66.362869145722044</v>
      </c>
    </row>
    <row r="44" spans="1:7" ht="37.5" customHeight="1">
      <c r="A44" s="348">
        <v>1110530000</v>
      </c>
      <c r="B44" s="430" t="s">
        <v>450</v>
      </c>
      <c r="C44" s="459">
        <v>0</v>
      </c>
      <c r="D44" s="455">
        <v>2.8300000000000001E-3</v>
      </c>
      <c r="E44" s="453"/>
      <c r="F44" s="456">
        <v>7.5000000000000002E-4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260</v>
      </c>
      <c r="D45" s="455">
        <v>261.95400000000001</v>
      </c>
      <c r="E45" s="453">
        <f t="shared" si="2"/>
        <v>100.75153846153846</v>
      </c>
      <c r="F45" s="456">
        <v>13.106999999999999</v>
      </c>
      <c r="G45" s="453">
        <f t="shared" si="1"/>
        <v>1998.5809109636073</v>
      </c>
    </row>
    <row r="46" spans="1:7" s="15" customFormat="1" ht="26.25">
      <c r="A46" s="348">
        <v>1110903000</v>
      </c>
      <c r="B46" s="432" t="s">
        <v>383</v>
      </c>
      <c r="C46" s="458">
        <v>0</v>
      </c>
      <c r="D46" s="455">
        <v>0</v>
      </c>
      <c r="E46" s="453"/>
      <c r="F46" s="456"/>
      <c r="G46" s="453"/>
    </row>
    <row r="47" spans="1:7" s="15" customFormat="1" ht="26.25">
      <c r="A47" s="348">
        <v>1110904414</v>
      </c>
      <c r="B47" s="432" t="s">
        <v>310</v>
      </c>
      <c r="C47" s="458">
        <v>606</v>
      </c>
      <c r="D47" s="455">
        <v>682.72699</v>
      </c>
      <c r="E47" s="453">
        <f>SUM(D47/C47*100)</f>
        <v>112.66121947194721</v>
      </c>
      <c r="F47" s="456">
        <v>566.29078000000004</v>
      </c>
      <c r="G47" s="453">
        <f t="shared" si="1"/>
        <v>120.5612053228202</v>
      </c>
    </row>
    <row r="48" spans="1:7" s="15" customFormat="1" ht="40.5">
      <c r="A48" s="347">
        <v>1120000</v>
      </c>
      <c r="B48" s="431" t="s">
        <v>123</v>
      </c>
      <c r="C48" s="460">
        <f>C49</f>
        <v>600</v>
      </c>
      <c r="D48" s="520">
        <f>D49</f>
        <v>468.51413000000002</v>
      </c>
      <c r="E48" s="453">
        <f>SUM(D48/C48*100)</f>
        <v>78.085688333333337</v>
      </c>
      <c r="F48" s="460">
        <f>SUM(F49)</f>
        <v>1072.3449900000001</v>
      </c>
      <c r="G48" s="453">
        <f t="shared" si="1"/>
        <v>43.690615834368749</v>
      </c>
    </row>
    <row r="49" spans="1:9" s="15" customFormat="1" ht="26.25">
      <c r="A49" s="348">
        <v>1120100001</v>
      </c>
      <c r="B49" s="430" t="s">
        <v>233</v>
      </c>
      <c r="C49" s="454">
        <v>600</v>
      </c>
      <c r="D49" s="455">
        <v>468.51413000000002</v>
      </c>
      <c r="E49" s="453">
        <f>SUM(D49/C49*100)</f>
        <v>78.085688333333337</v>
      </c>
      <c r="F49" s="456">
        <v>1072.3449900000001</v>
      </c>
      <c r="G49" s="453">
        <f t="shared" si="1"/>
        <v>43.690615834368749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1200</v>
      </c>
      <c r="D50" s="452">
        <f>D51+D52</f>
        <v>1233.36437</v>
      </c>
      <c r="E50" s="453">
        <f>SUM(D50/C50*100)</f>
        <v>102.78036416666667</v>
      </c>
      <c r="F50" s="451">
        <f>SUM(F51:F52)</f>
        <v>1402.56591</v>
      </c>
      <c r="G50" s="453">
        <f t="shared" si="1"/>
        <v>87.936286003129794</v>
      </c>
    </row>
    <row r="51" spans="1:9" s="15" customFormat="1" ht="20.25" customHeight="1">
      <c r="A51" s="348">
        <v>1130200000</v>
      </c>
      <c r="B51" s="430" t="s">
        <v>308</v>
      </c>
      <c r="C51" s="454">
        <v>1200</v>
      </c>
      <c r="D51" s="457">
        <v>1233.36437</v>
      </c>
      <c r="E51" s="453">
        <f>SUM(D51/C51*100)</f>
        <v>102.78036416666667</v>
      </c>
      <c r="F51" s="454">
        <v>1402.56591</v>
      </c>
      <c r="G51" s="453">
        <f t="shared" si="1"/>
        <v>87.936286003129794</v>
      </c>
    </row>
    <row r="52" spans="1:9" ht="25.5" customHeight="1">
      <c r="A52" s="348">
        <v>1130305005</v>
      </c>
      <c r="B52" s="430" t="s">
        <v>215</v>
      </c>
      <c r="C52" s="454">
        <v>0</v>
      </c>
      <c r="D52" s="455">
        <v>0</v>
      </c>
      <c r="E52" s="453"/>
      <c r="F52" s="456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16000</v>
      </c>
      <c r="D53" s="451">
        <f>D54+D55+D56</f>
        <v>15925.08196</v>
      </c>
      <c r="E53" s="453">
        <f t="shared" ref="E53:E65" si="3">SUM(D53/C53*100)</f>
        <v>99.53176225</v>
      </c>
      <c r="F53" s="451">
        <f>F54+F55+F56</f>
        <v>12475.37304</v>
      </c>
      <c r="G53" s="453">
        <f t="shared" si="1"/>
        <v>127.65215043220863</v>
      </c>
    </row>
    <row r="54" spans="1:9" ht="26.25">
      <c r="A54" s="349">
        <v>1140200000</v>
      </c>
      <c r="B54" s="434" t="s">
        <v>213</v>
      </c>
      <c r="C54" s="454">
        <v>400</v>
      </c>
      <c r="D54" s="455">
        <v>396</v>
      </c>
      <c r="E54" s="453">
        <f t="shared" si="3"/>
        <v>99</v>
      </c>
      <c r="F54" s="456">
        <v>2843.4726999999998</v>
      </c>
      <c r="G54" s="453">
        <f t="shared" si="1"/>
        <v>13.926632740310819</v>
      </c>
    </row>
    <row r="55" spans="1:9" ht="40.5" customHeight="1">
      <c r="A55" s="348">
        <v>1140601000</v>
      </c>
      <c r="B55" s="430" t="s">
        <v>560</v>
      </c>
      <c r="C55" s="454">
        <v>15300</v>
      </c>
      <c r="D55" s="455">
        <v>15205.3964</v>
      </c>
      <c r="E55" s="453">
        <f t="shared" si="3"/>
        <v>99.381675816993464</v>
      </c>
      <c r="F55" s="456">
        <v>8280.4401099999995</v>
      </c>
      <c r="G55" s="453">
        <f t="shared" si="1"/>
        <v>183.63029256907458</v>
      </c>
    </row>
    <row r="56" spans="1:9" ht="33.75" customHeight="1">
      <c r="A56" s="348">
        <v>1140602000</v>
      </c>
      <c r="B56" s="430" t="s">
        <v>561</v>
      </c>
      <c r="C56" s="454">
        <v>300</v>
      </c>
      <c r="D56" s="455">
        <v>323.68556000000001</v>
      </c>
      <c r="E56" s="453">
        <f t="shared" si="3"/>
        <v>107.89518666666666</v>
      </c>
      <c r="F56" s="456">
        <v>1351.4602299999999</v>
      </c>
      <c r="G56" s="453">
        <f t="shared" si="1"/>
        <v>23.950801719115333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2896</v>
      </c>
      <c r="D59" s="452">
        <f>SUM(D60:D64)</f>
        <v>2908.72102</v>
      </c>
      <c r="E59" s="453">
        <f t="shared" si="3"/>
        <v>100.43926174033149</v>
      </c>
      <c r="F59" s="451">
        <f>SUM(F60:F64)</f>
        <v>2300.8214900000003</v>
      </c>
      <c r="G59" s="453">
        <f t="shared" si="1"/>
        <v>126.42097757875166</v>
      </c>
      <c r="I59" s="147"/>
    </row>
    <row r="60" spans="1:9" ht="36.75" customHeight="1">
      <c r="A60" s="348">
        <v>1160100001</v>
      </c>
      <c r="B60" s="430" t="s">
        <v>435</v>
      </c>
      <c r="C60" s="454">
        <v>1027.9000000000001</v>
      </c>
      <c r="D60" s="461">
        <v>1033.34167</v>
      </c>
      <c r="E60" s="453">
        <f t="shared" si="3"/>
        <v>100.52939682848525</v>
      </c>
      <c r="F60" s="462">
        <v>1279.46228</v>
      </c>
      <c r="G60" s="453">
        <f t="shared" si="1"/>
        <v>80.763746313803026</v>
      </c>
    </row>
    <row r="61" spans="1:9" ht="39.75" customHeight="1">
      <c r="A61" s="348">
        <v>1160700000</v>
      </c>
      <c r="B61" s="430" t="s">
        <v>436</v>
      </c>
      <c r="C61" s="454">
        <v>1463.1</v>
      </c>
      <c r="D61" s="463">
        <v>1465.2403899999999</v>
      </c>
      <c r="E61" s="453">
        <f t="shared" si="3"/>
        <v>100.14629143599207</v>
      </c>
      <c r="F61" s="464">
        <v>775.62501999999995</v>
      </c>
      <c r="G61" s="453">
        <f t="shared" si="1"/>
        <v>188.91092373477071</v>
      </c>
    </row>
    <row r="62" spans="1:9" ht="39.75" customHeight="1">
      <c r="A62" s="348">
        <v>11610060000</v>
      </c>
      <c r="B62" s="430" t="s">
        <v>468</v>
      </c>
      <c r="C62" s="454">
        <v>0</v>
      </c>
      <c r="D62" s="463">
        <v>13.24455</v>
      </c>
      <c r="E62" s="453"/>
      <c r="F62" s="464"/>
      <c r="G62" s="453"/>
    </row>
    <row r="63" spans="1:9" ht="41.25" customHeight="1">
      <c r="A63" s="348">
        <v>1161012000</v>
      </c>
      <c r="B63" s="430" t="s">
        <v>393</v>
      </c>
      <c r="C63" s="465">
        <v>9</v>
      </c>
      <c r="D63" s="463">
        <v>-0.20458999999999999</v>
      </c>
      <c r="E63" s="453">
        <f t="shared" si="3"/>
        <v>-2.2732222222222225</v>
      </c>
      <c r="F63" s="464">
        <v>105.73419</v>
      </c>
      <c r="G63" s="453">
        <f t="shared" si="1"/>
        <v>-0.19349464917639222</v>
      </c>
    </row>
    <row r="64" spans="1:9" ht="41.25" customHeight="1">
      <c r="A64" s="348">
        <v>1161100001</v>
      </c>
      <c r="B64" s="430" t="s">
        <v>394</v>
      </c>
      <c r="C64" s="465">
        <v>396</v>
      </c>
      <c r="D64" s="463">
        <v>397.09899999999999</v>
      </c>
      <c r="E64" s="453">
        <f t="shared" si="3"/>
        <v>100.27752525252525</v>
      </c>
      <c r="F64" s="464">
        <v>140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11277.667880000001</v>
      </c>
      <c r="D65" s="452">
        <f>D66+D67</f>
        <v>11222.86212</v>
      </c>
      <c r="E65" s="453">
        <f t="shared" si="3"/>
        <v>99.514032860488882</v>
      </c>
      <c r="F65" s="451">
        <f>F66+F67</f>
        <v>12363.24439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0</v>
      </c>
      <c r="E66" s="453"/>
      <c r="F66" s="454"/>
      <c r="G66" s="453"/>
    </row>
    <row r="67" spans="1:9" ht="26.25">
      <c r="A67" s="348">
        <v>1171500000</v>
      </c>
      <c r="B67" s="432" t="s">
        <v>407</v>
      </c>
      <c r="C67" s="454">
        <v>11277.667880000001</v>
      </c>
      <c r="D67" s="455">
        <v>11222.86212</v>
      </c>
      <c r="E67" s="453">
        <f>SUM(D67/C67*100)</f>
        <v>99.514032860488882</v>
      </c>
      <c r="F67" s="456">
        <v>12363.24439</v>
      </c>
      <c r="G67" s="453"/>
    </row>
    <row r="68" spans="1:9" s="6" customFormat="1" ht="26.25">
      <c r="A68" s="347">
        <v>100000</v>
      </c>
      <c r="B68" s="429" t="s">
        <v>16</v>
      </c>
      <c r="C68" s="466">
        <f>SUM(C5,C37)</f>
        <v>280653.88787999999</v>
      </c>
      <c r="D68" s="467">
        <f>SUM(D5,D37)</f>
        <v>285420.28631</v>
      </c>
      <c r="E68" s="453">
        <f>SUM(D68/C68*100)</f>
        <v>101.69831904557046</v>
      </c>
      <c r="F68" s="466">
        <f>SUM(F5+F37)</f>
        <v>285589.38241000002</v>
      </c>
      <c r="G68" s="453">
        <f t="shared" si="1"/>
        <v>99.940790480873943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948136.65974999999</v>
      </c>
      <c r="D69" s="452">
        <f>SUM(D70+D71+D72+D73+D74+D75+D76+D77)</f>
        <v>916728.33837999997</v>
      </c>
      <c r="E69" s="453">
        <f>SUM(D69/C69*100)</f>
        <v>96.687363467384372</v>
      </c>
      <c r="F69" s="451">
        <f>SUM(F70+F72+F73+F74+F75+F76+F77)</f>
        <v>851390.41159999999</v>
      </c>
      <c r="G69" s="453">
        <f t="shared" si="1"/>
        <v>107.67426152441766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116188.5</v>
      </c>
      <c r="D70" s="468">
        <v>116188.5</v>
      </c>
      <c r="E70" s="453">
        <f>SUM(D70/C70*100)</f>
        <v>100</v>
      </c>
      <c r="F70" s="469">
        <v>1796.8</v>
      </c>
      <c r="G70" s="453">
        <f t="shared" si="1"/>
        <v>6466.4125111308995</v>
      </c>
    </row>
    <row r="71" spans="1:9" ht="18.75" customHeight="1">
      <c r="A71" s="349">
        <v>2021500200</v>
      </c>
      <c r="B71" s="433" t="s">
        <v>223</v>
      </c>
      <c r="C71" s="458"/>
      <c r="D71" s="468"/>
      <c r="E71" s="453"/>
      <c r="F71" s="469">
        <v>0</v>
      </c>
      <c r="G71" s="453"/>
    </row>
    <row r="72" spans="1:9" ht="26.25">
      <c r="A72" s="349">
        <v>2022000000</v>
      </c>
      <c r="B72" s="433" t="s">
        <v>19</v>
      </c>
      <c r="C72" s="458">
        <v>312665.59934999997</v>
      </c>
      <c r="D72" s="455">
        <v>306333.14687</v>
      </c>
      <c r="E72" s="453">
        <f>SUM(D72/C72*100)</f>
        <v>97.974688455281139</v>
      </c>
      <c r="F72" s="456">
        <v>357371.05906</v>
      </c>
      <c r="G72" s="453">
        <f t="shared" si="1"/>
        <v>85.718509964336221</v>
      </c>
    </row>
    <row r="73" spans="1:9" ht="26.25">
      <c r="A73" s="349">
        <v>2023000000</v>
      </c>
      <c r="B73" s="433" t="s">
        <v>20</v>
      </c>
      <c r="C73" s="458">
        <v>488025.41100000002</v>
      </c>
      <c r="D73" s="470">
        <v>487967.93974</v>
      </c>
      <c r="E73" s="453">
        <f>SUM(D73/C73*100)</f>
        <v>99.988223715670415</v>
      </c>
      <c r="F73" s="471">
        <v>473797.84534</v>
      </c>
      <c r="G73" s="453">
        <f>G82</f>
        <v>137.69158370158871</v>
      </c>
    </row>
    <row r="74" spans="1:9" ht="18" customHeight="1">
      <c r="A74" s="349">
        <v>2024000000</v>
      </c>
      <c r="B74" s="434" t="s">
        <v>21</v>
      </c>
      <c r="C74" s="458">
        <v>31257.149399999998</v>
      </c>
      <c r="D74" s="472">
        <v>31257.149399999998</v>
      </c>
      <c r="E74" s="453">
        <f>SUM(D74/C74*100)</f>
        <v>100</v>
      </c>
      <c r="F74" s="473">
        <v>26893.059150000001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72"/>
      <c r="E75" s="453"/>
      <c r="F75" s="473">
        <v>0</v>
      </c>
      <c r="G75" s="453"/>
    </row>
    <row r="76" spans="1:9" ht="24" customHeight="1">
      <c r="A76" s="349">
        <v>2180500005</v>
      </c>
      <c r="B76" s="434" t="s">
        <v>303</v>
      </c>
      <c r="C76" s="458">
        <v>0</v>
      </c>
      <c r="D76" s="472">
        <v>0</v>
      </c>
      <c r="E76" s="453"/>
      <c r="F76" s="473">
        <v>1848.9377500000001</v>
      </c>
      <c r="G76" s="453">
        <f t="shared" ref="G76:G78" si="4">SUM(D76/F76*100)</f>
        <v>0</v>
      </c>
    </row>
    <row r="77" spans="1:9" ht="23.25" customHeight="1">
      <c r="A77" s="348">
        <v>2196001005</v>
      </c>
      <c r="B77" s="432" t="s">
        <v>23</v>
      </c>
      <c r="C77" s="456"/>
      <c r="D77" s="455">
        <v>-25018.397629999999</v>
      </c>
      <c r="E77" s="453"/>
      <c r="F77" s="456">
        <v>-10317.289699999999</v>
      </c>
      <c r="G77" s="453">
        <f t="shared" si="4"/>
        <v>242.49001779992665</v>
      </c>
    </row>
    <row r="78" spans="1:9" s="6" customFormat="1" ht="22.5" customHeight="1">
      <c r="A78" s="347"/>
      <c r="B78" s="429" t="s">
        <v>25</v>
      </c>
      <c r="C78" s="474">
        <f>C68+C69</f>
        <v>1228790.5476299999</v>
      </c>
      <c r="D78" s="515">
        <f>D68+D69</f>
        <v>1202148.62469</v>
      </c>
      <c r="E78" s="453">
        <f>SUM(D78/C78*100)</f>
        <v>97.831858082617501</v>
      </c>
      <c r="F78" s="474">
        <f>F68+F69</f>
        <v>1136979.7940100001</v>
      </c>
      <c r="G78" s="453">
        <f t="shared" si="4"/>
        <v>105.73174923805433</v>
      </c>
      <c r="H78" s="205"/>
      <c r="I78" s="93"/>
    </row>
    <row r="79" spans="1:9" s="6" customFormat="1" ht="26.25">
      <c r="A79" s="347"/>
      <c r="B79" s="437" t="s">
        <v>299</v>
      </c>
      <c r="C79" s="475">
        <f>C78-C205</f>
        <v>-119557.28115000017</v>
      </c>
      <c r="D79" s="452">
        <f>D78-D205</f>
        <v>-10623.423980000196</v>
      </c>
      <c r="E79" s="476"/>
      <c r="F79" s="451">
        <f>F78-F205</f>
        <v>81564.560190000106</v>
      </c>
      <c r="G79" s="476"/>
      <c r="H79" s="93"/>
      <c r="I79" s="93"/>
    </row>
    <row r="80" spans="1:9" ht="26.25">
      <c r="A80" s="352"/>
      <c r="B80" s="438"/>
      <c r="C80" s="477"/>
      <c r="D80" s="478"/>
      <c r="E80" s="479"/>
      <c r="F80" s="480"/>
      <c r="G80" s="479"/>
    </row>
    <row r="81" spans="1:7" ht="60.75">
      <c r="A81" s="505" t="s">
        <v>445</v>
      </c>
      <c r="B81" s="506" t="s">
        <v>446</v>
      </c>
      <c r="C81" s="502" t="s">
        <v>449</v>
      </c>
      <c r="D81" s="508" t="s">
        <v>567</v>
      </c>
      <c r="E81" s="509" t="s">
        <v>309</v>
      </c>
      <c r="F81" s="507" t="s">
        <v>566</v>
      </c>
      <c r="G81" s="509" t="s">
        <v>451</v>
      </c>
    </row>
    <row r="82" spans="1:7" s="6" customFormat="1" ht="22.5" customHeight="1">
      <c r="A82" s="353" t="s">
        <v>27</v>
      </c>
      <c r="B82" s="439" t="s">
        <v>28</v>
      </c>
      <c r="C82" s="481">
        <f>SUM(C83+C84+C85+C86+C87+C88+C89)</f>
        <v>123844.939</v>
      </c>
      <c r="D82" s="482">
        <f>SUM(D83:D89)</f>
        <v>108592.59393999999</v>
      </c>
      <c r="E82" s="483">
        <f t="shared" ref="E82:E160" si="5">SUM(D82/C82*100)</f>
        <v>87.684321068622751</v>
      </c>
      <c r="F82" s="481">
        <f>SUM(F83:F89)</f>
        <v>78866.54436</v>
      </c>
      <c r="G82" s="483">
        <f>SUM(D82/F82*100)</f>
        <v>137.69158370158871</v>
      </c>
    </row>
    <row r="83" spans="1:7" s="6" customFormat="1" ht="42">
      <c r="A83" s="354" t="s">
        <v>29</v>
      </c>
      <c r="B83" s="440" t="s">
        <v>30</v>
      </c>
      <c r="C83" s="484">
        <v>50</v>
      </c>
      <c r="D83" s="485">
        <v>50</v>
      </c>
      <c r="E83" s="483">
        <f t="shared" si="5"/>
        <v>100</v>
      </c>
      <c r="F83" s="484">
        <v>43.803620000000002</v>
      </c>
      <c r="G83" s="483">
        <f t="shared" ref="G83:G205" si="6">SUM(D83/F83*100)</f>
        <v>114.14581717218803</v>
      </c>
    </row>
    <row r="84" spans="1:7" ht="21.75" customHeight="1">
      <c r="A84" s="354" t="s">
        <v>31</v>
      </c>
      <c r="B84" s="441" t="s">
        <v>32</v>
      </c>
      <c r="C84" s="484">
        <v>69581.784400000004</v>
      </c>
      <c r="D84" s="485">
        <v>68886.730559999996</v>
      </c>
      <c r="E84" s="483">
        <f t="shared" si="5"/>
        <v>99.001097994261826</v>
      </c>
      <c r="F84" s="484">
        <v>56728.639280000003</v>
      </c>
      <c r="G84" s="483">
        <f t="shared" si="6"/>
        <v>121.43201641060055</v>
      </c>
    </row>
    <row r="85" spans="1:7" ht="19.5" customHeight="1">
      <c r="A85" s="354" t="s">
        <v>33</v>
      </c>
      <c r="B85" s="441" t="s">
        <v>34</v>
      </c>
      <c r="C85" s="484">
        <v>3.9</v>
      </c>
      <c r="D85" s="485">
        <v>3.9</v>
      </c>
      <c r="E85" s="483">
        <f t="shared" si="5"/>
        <v>100</v>
      </c>
      <c r="F85" s="484">
        <v>91.7</v>
      </c>
      <c r="G85" s="483">
        <f t="shared" si="6"/>
        <v>4.2529989094874594</v>
      </c>
    </row>
    <row r="86" spans="1:7" ht="38.25" customHeight="1">
      <c r="A86" s="354" t="s">
        <v>35</v>
      </c>
      <c r="B86" s="441" t="s">
        <v>36</v>
      </c>
      <c r="C86" s="486">
        <v>7266.6116000000002</v>
      </c>
      <c r="D86" s="487">
        <v>7224.6938</v>
      </c>
      <c r="E86" s="483">
        <f t="shared" si="5"/>
        <v>99.423145169889082</v>
      </c>
      <c r="F86" s="486">
        <v>6138.4750199999999</v>
      </c>
      <c r="G86" s="483">
        <f t="shared" si="6"/>
        <v>117.69525454548481</v>
      </c>
    </row>
    <row r="87" spans="1:7" ht="25.5" customHeight="1">
      <c r="A87" s="354" t="s">
        <v>37</v>
      </c>
      <c r="B87" s="441" t="s">
        <v>38</v>
      </c>
      <c r="C87" s="484">
        <v>370.565</v>
      </c>
      <c r="D87" s="485">
        <v>370.565</v>
      </c>
      <c r="E87" s="483">
        <f t="shared" si="5"/>
        <v>100</v>
      </c>
      <c r="F87" s="484">
        <v>0</v>
      </c>
      <c r="G87" s="483"/>
    </row>
    <row r="88" spans="1:7" ht="24.75" customHeight="1">
      <c r="A88" s="354" t="s">
        <v>39</v>
      </c>
      <c r="B88" s="441" t="s">
        <v>40</v>
      </c>
      <c r="C88" s="486">
        <v>14311.47329</v>
      </c>
      <c r="D88" s="487">
        <v>0</v>
      </c>
      <c r="E88" s="483">
        <f t="shared" si="5"/>
        <v>0</v>
      </c>
      <c r="F88" s="486">
        <v>0</v>
      </c>
      <c r="G88" s="483"/>
    </row>
    <row r="89" spans="1:7" ht="24" customHeight="1">
      <c r="A89" s="354" t="s">
        <v>41</v>
      </c>
      <c r="B89" s="441" t="s">
        <v>42</v>
      </c>
      <c r="C89" s="484">
        <v>32260.60471</v>
      </c>
      <c r="D89" s="485">
        <v>32056.704580000001</v>
      </c>
      <c r="E89" s="483">
        <f t="shared" si="5"/>
        <v>99.367959367677955</v>
      </c>
      <c r="F89" s="484">
        <v>15863.926439999999</v>
      </c>
      <c r="G89" s="483">
        <f t="shared" si="6"/>
        <v>202.07295275380767</v>
      </c>
    </row>
    <row r="90" spans="1:7" ht="49.5" customHeight="1">
      <c r="A90" s="538" t="s">
        <v>519</v>
      </c>
      <c r="B90" s="529" t="s">
        <v>520</v>
      </c>
      <c r="C90" s="534">
        <v>788.47127</v>
      </c>
      <c r="D90" s="535">
        <v>788.47</v>
      </c>
      <c r="E90" s="483">
        <f t="shared" si="5"/>
        <v>99.999838928817283</v>
      </c>
      <c r="F90" s="484"/>
      <c r="G90" s="483"/>
    </row>
    <row r="91" spans="1:7" s="6" customFormat="1" ht="26.25">
      <c r="A91" s="355" t="s">
        <v>43</v>
      </c>
      <c r="B91" s="442" t="s">
        <v>44</v>
      </c>
      <c r="C91" s="481">
        <f>C92</f>
        <v>1788.6</v>
      </c>
      <c r="D91" s="482">
        <f>D92</f>
        <v>1788.6</v>
      </c>
      <c r="E91" s="483">
        <f t="shared" si="5"/>
        <v>100</v>
      </c>
      <c r="F91" s="481">
        <f>SUM(F92)</f>
        <v>2546.1</v>
      </c>
      <c r="G91" s="483">
        <f t="shared" si="6"/>
        <v>70.248615529633554</v>
      </c>
    </row>
    <row r="92" spans="1:7" ht="26.25">
      <c r="A92" s="356" t="s">
        <v>45</v>
      </c>
      <c r="B92" s="443" t="s">
        <v>46</v>
      </c>
      <c r="C92" s="484">
        <v>1788.6</v>
      </c>
      <c r="D92" s="485">
        <v>1788.6</v>
      </c>
      <c r="E92" s="483">
        <f t="shared" si="5"/>
        <v>100</v>
      </c>
      <c r="F92" s="484">
        <v>2546.1</v>
      </c>
      <c r="G92" s="483">
        <f t="shared" si="6"/>
        <v>70.248615529633554</v>
      </c>
    </row>
    <row r="93" spans="1:7" s="6" customFormat="1" ht="21" customHeight="1">
      <c r="A93" s="353" t="s">
        <v>47</v>
      </c>
      <c r="B93" s="439" t="s">
        <v>48</v>
      </c>
      <c r="C93" s="481">
        <f>SUM(C94:C97)</f>
        <v>7522.5</v>
      </c>
      <c r="D93" s="482">
        <f>SUM(D94:D97)</f>
        <v>7366.4482900000003</v>
      </c>
      <c r="E93" s="483">
        <f t="shared" si="5"/>
        <v>97.925533931538723</v>
      </c>
      <c r="F93" s="481">
        <f>SUM(F94:F97)</f>
        <v>6454.5156900000002</v>
      </c>
      <c r="G93" s="483">
        <f t="shared" si="6"/>
        <v>114.12859839217464</v>
      </c>
    </row>
    <row r="94" spans="1:7" ht="26.25">
      <c r="A94" s="357" t="s">
        <v>51</v>
      </c>
      <c r="B94" s="441" t="s">
        <v>305</v>
      </c>
      <c r="C94" s="484">
        <v>1410.2</v>
      </c>
      <c r="D94" s="485">
        <v>1410.2</v>
      </c>
      <c r="E94" s="483">
        <f t="shared" si="5"/>
        <v>100</v>
      </c>
      <c r="F94" s="484">
        <v>1264.8</v>
      </c>
      <c r="G94" s="483">
        <f t="shared" si="6"/>
        <v>111.49588867805187</v>
      </c>
    </row>
    <row r="95" spans="1:7" ht="36.75" customHeight="1">
      <c r="A95" s="358" t="s">
        <v>53</v>
      </c>
      <c r="B95" s="444" t="s">
        <v>54</v>
      </c>
      <c r="C95" s="484">
        <v>3710.3</v>
      </c>
      <c r="D95" s="485">
        <v>3688.5411899999999</v>
      </c>
      <c r="E95" s="483">
        <f t="shared" si="5"/>
        <v>99.413556585720812</v>
      </c>
      <c r="F95" s="484">
        <v>3652.7981100000002</v>
      </c>
      <c r="G95" s="483">
        <f t="shared" si="6"/>
        <v>100.97851233283734</v>
      </c>
    </row>
    <row r="96" spans="1:7" ht="21" customHeight="1">
      <c r="A96" s="358" t="s">
        <v>210</v>
      </c>
      <c r="B96" s="444" t="s">
        <v>211</v>
      </c>
      <c r="C96" s="484">
        <v>1040</v>
      </c>
      <c r="D96" s="485">
        <v>990.10709999999995</v>
      </c>
      <c r="E96" s="483">
        <f t="shared" si="5"/>
        <v>95.202605769230757</v>
      </c>
      <c r="F96" s="484">
        <v>642.25757999999996</v>
      </c>
      <c r="G96" s="483">
        <f t="shared" si="6"/>
        <v>154.16043824659883</v>
      </c>
    </row>
    <row r="97" spans="1:8" ht="34.5" customHeight="1">
      <c r="A97" s="358" t="s">
        <v>331</v>
      </c>
      <c r="B97" s="444" t="s">
        <v>332</v>
      </c>
      <c r="C97" s="488">
        <v>1362</v>
      </c>
      <c r="D97" s="485">
        <v>1277.5999999999999</v>
      </c>
      <c r="E97" s="483">
        <f t="shared" si="5"/>
        <v>93.803230543318634</v>
      </c>
      <c r="F97" s="484">
        <v>894.66</v>
      </c>
      <c r="G97" s="483">
        <f t="shared" si="6"/>
        <v>142.80285248027184</v>
      </c>
    </row>
    <row r="98" spans="1:8" s="6" customFormat="1" ht="27" customHeight="1">
      <c r="A98" s="353" t="s">
        <v>55</v>
      </c>
      <c r="B98" s="439" t="s">
        <v>56</v>
      </c>
      <c r="C98" s="489">
        <f>SUM(C99+C101+C106+C108+C118)</f>
        <v>146628.64958000003</v>
      </c>
      <c r="D98" s="490">
        <f>SUM(D99+D101+D106+D108+D118)</f>
        <v>124360.54857</v>
      </c>
      <c r="E98" s="483">
        <f t="shared" si="5"/>
        <v>84.813267343193644</v>
      </c>
      <c r="F98" s="489">
        <f>SUM(F99+F101+F106+F108+F118)</f>
        <v>130209.37764999999</v>
      </c>
      <c r="G98" s="483">
        <f t="shared" si="6"/>
        <v>95.508135292896085</v>
      </c>
    </row>
    <row r="99" spans="1:8" ht="27" customHeight="1">
      <c r="A99" s="353" t="s">
        <v>388</v>
      </c>
      <c r="B99" s="544" t="s">
        <v>389</v>
      </c>
      <c r="C99" s="491">
        <v>250</v>
      </c>
      <c r="D99" s="492">
        <v>250</v>
      </c>
      <c r="E99" s="483">
        <f t="shared" si="5"/>
        <v>100</v>
      </c>
      <c r="F99" s="491">
        <v>200</v>
      </c>
      <c r="G99" s="483">
        <f t="shared" si="6"/>
        <v>125</v>
      </c>
    </row>
    <row r="100" spans="1:8" ht="68.25" customHeight="1">
      <c r="A100" s="354"/>
      <c r="B100" s="532" t="s">
        <v>502</v>
      </c>
      <c r="C100" s="556">
        <v>250</v>
      </c>
      <c r="D100" s="557">
        <v>250</v>
      </c>
      <c r="E100" s="483">
        <f t="shared" si="5"/>
        <v>100</v>
      </c>
      <c r="F100" s="491"/>
      <c r="G100" s="483"/>
    </row>
    <row r="101" spans="1:8" s="6" customFormat="1" ht="20.25" customHeight="1">
      <c r="A101" s="353" t="s">
        <v>57</v>
      </c>
      <c r="B101" s="543" t="s">
        <v>302</v>
      </c>
      <c r="C101" s="493">
        <v>1229.67679</v>
      </c>
      <c r="D101" s="487">
        <v>1221.15689</v>
      </c>
      <c r="E101" s="483">
        <f t="shared" si="5"/>
        <v>99.307143139621274</v>
      </c>
      <c r="F101" s="484">
        <v>2762.7281800000001</v>
      </c>
      <c r="G101" s="483">
        <f t="shared" si="6"/>
        <v>44.201123325856834</v>
      </c>
      <c r="H101" s="50"/>
    </row>
    <row r="102" spans="1:8" s="6" customFormat="1" ht="63.75" customHeight="1">
      <c r="A102" s="354" t="s">
        <v>523</v>
      </c>
      <c r="B102" s="529" t="s">
        <v>559</v>
      </c>
      <c r="C102" s="493">
        <v>543.20000000000005</v>
      </c>
      <c r="D102" s="487">
        <v>534.68010000000004</v>
      </c>
      <c r="E102" s="483">
        <f t="shared" si="5"/>
        <v>98.431535346097192</v>
      </c>
      <c r="F102" s="484"/>
      <c r="G102" s="483"/>
      <c r="H102" s="50"/>
    </row>
    <row r="103" spans="1:8" s="6" customFormat="1" ht="40.5" customHeight="1">
      <c r="A103" s="354" t="s">
        <v>523</v>
      </c>
      <c r="B103" s="529" t="s">
        <v>521</v>
      </c>
      <c r="C103" s="493">
        <v>447</v>
      </c>
      <c r="D103" s="487">
        <v>447</v>
      </c>
      <c r="E103" s="483">
        <f t="shared" si="5"/>
        <v>100</v>
      </c>
      <c r="F103" s="484"/>
      <c r="G103" s="483"/>
      <c r="H103" s="50"/>
    </row>
    <row r="104" spans="1:8" s="6" customFormat="1" ht="38.25" customHeight="1">
      <c r="A104" s="354" t="s">
        <v>523</v>
      </c>
      <c r="B104" s="529" t="s">
        <v>522</v>
      </c>
      <c r="C104" s="493">
        <v>212.47678999999999</v>
      </c>
      <c r="D104" s="487">
        <v>212.47678999999999</v>
      </c>
      <c r="E104" s="483">
        <f t="shared" si="5"/>
        <v>100</v>
      </c>
      <c r="F104" s="484"/>
      <c r="G104" s="483"/>
      <c r="H104" s="50"/>
    </row>
    <row r="105" spans="1:8" s="6" customFormat="1" ht="105.75" customHeight="1">
      <c r="A105" s="354" t="s">
        <v>523</v>
      </c>
      <c r="B105" s="529" t="s">
        <v>524</v>
      </c>
      <c r="C105" s="493">
        <v>27</v>
      </c>
      <c r="D105" s="487">
        <v>27</v>
      </c>
      <c r="E105" s="483">
        <f t="shared" si="5"/>
        <v>100</v>
      </c>
      <c r="F105" s="484"/>
      <c r="G105" s="483"/>
      <c r="H105" s="50"/>
    </row>
    <row r="106" spans="1:8" s="6" customFormat="1" ht="20.25" customHeight="1">
      <c r="A106" s="354" t="s">
        <v>59</v>
      </c>
      <c r="B106" s="543" t="s">
        <v>384</v>
      </c>
      <c r="C106" s="491">
        <v>1666.9270899999999</v>
      </c>
      <c r="D106" s="485">
        <v>144.76052000000001</v>
      </c>
      <c r="E106" s="483">
        <f t="shared" si="5"/>
        <v>8.6842742474117465</v>
      </c>
      <c r="F106" s="484">
        <v>506.65273999999999</v>
      </c>
      <c r="G106" s="483">
        <f t="shared" si="6"/>
        <v>28.571940615578239</v>
      </c>
      <c r="H106" s="50"/>
    </row>
    <row r="107" spans="1:8" s="6" customFormat="1" ht="77.25" customHeight="1">
      <c r="A107" s="354" t="s">
        <v>526</v>
      </c>
      <c r="B107" s="529" t="s">
        <v>525</v>
      </c>
      <c r="C107" s="493">
        <v>1423.9270899999999</v>
      </c>
      <c r="D107" s="487">
        <v>0</v>
      </c>
      <c r="E107" s="483">
        <f t="shared" si="5"/>
        <v>0</v>
      </c>
      <c r="F107" s="484"/>
      <c r="G107" s="483"/>
      <c r="H107" s="50"/>
    </row>
    <row r="108" spans="1:8" ht="26.25" customHeight="1">
      <c r="A108" s="525" t="s">
        <v>61</v>
      </c>
      <c r="B108" s="522" t="s">
        <v>454</v>
      </c>
      <c r="C108" s="489">
        <v>137235.00270000001</v>
      </c>
      <c r="D108" s="482">
        <v>116528.1851</v>
      </c>
      <c r="E108" s="483">
        <f t="shared" si="5"/>
        <v>84.911416772245957</v>
      </c>
      <c r="F108" s="481">
        <v>122685.45398999999</v>
      </c>
      <c r="G108" s="483">
        <f t="shared" si="6"/>
        <v>94.981255976358966</v>
      </c>
    </row>
    <row r="109" spans="1:8" ht="26.25" customHeight="1">
      <c r="A109" s="517" t="s">
        <v>460</v>
      </c>
      <c r="B109" s="521" t="s">
        <v>471</v>
      </c>
      <c r="C109" s="537">
        <v>37740.637719999999</v>
      </c>
      <c r="D109" s="535">
        <v>22394.904119999999</v>
      </c>
      <c r="E109" s="483">
        <f t="shared" si="5"/>
        <v>59.338965828158777</v>
      </c>
      <c r="F109" s="484">
        <v>0</v>
      </c>
      <c r="G109" s="483"/>
    </row>
    <row r="110" spans="1:8" ht="54" customHeight="1">
      <c r="A110" s="517" t="s">
        <v>461</v>
      </c>
      <c r="B110" s="528" t="s">
        <v>489</v>
      </c>
      <c r="C110" s="555">
        <f>SUM(C111:C117)</f>
        <v>99494.364979999998</v>
      </c>
      <c r="D110" s="555">
        <f>SUM(D111:D117)</f>
        <v>94133.280979999996</v>
      </c>
      <c r="E110" s="483">
        <f t="shared" si="5"/>
        <v>94.611670720168249</v>
      </c>
      <c r="F110" s="484"/>
      <c r="G110" s="483"/>
    </row>
    <row r="111" spans="1:8" ht="78" customHeight="1">
      <c r="A111" s="517"/>
      <c r="B111" s="527" t="s">
        <v>482</v>
      </c>
      <c r="C111" s="556">
        <v>10008.35094</v>
      </c>
      <c r="D111" s="551">
        <v>6674.9661699999997</v>
      </c>
      <c r="E111" s="483">
        <f t="shared" si="5"/>
        <v>66.693965969182926</v>
      </c>
      <c r="F111" s="484"/>
      <c r="G111" s="483"/>
    </row>
    <row r="112" spans="1:8" ht="61.5" customHeight="1">
      <c r="A112" s="517"/>
      <c r="B112" s="527" t="s">
        <v>483</v>
      </c>
      <c r="C112" s="556">
        <v>17018.172040000001</v>
      </c>
      <c r="D112" s="551">
        <v>17018.172040000001</v>
      </c>
      <c r="E112" s="483">
        <f t="shared" si="5"/>
        <v>100</v>
      </c>
      <c r="F112" s="484"/>
      <c r="G112" s="483"/>
    </row>
    <row r="113" spans="1:7" ht="64.5" customHeight="1">
      <c r="A113" s="517"/>
      <c r="B113" s="527" t="s">
        <v>484</v>
      </c>
      <c r="C113" s="556">
        <v>23284.786110000001</v>
      </c>
      <c r="D113" s="551">
        <v>23284.78601</v>
      </c>
      <c r="E113" s="483">
        <f t="shared" si="5"/>
        <v>99.999999570535024</v>
      </c>
      <c r="F113" s="484"/>
      <c r="G113" s="483"/>
    </row>
    <row r="114" spans="1:7" ht="62.25" customHeight="1">
      <c r="A114" s="517"/>
      <c r="B114" s="527" t="s">
        <v>485</v>
      </c>
      <c r="C114" s="556">
        <v>16034.905210000001</v>
      </c>
      <c r="D114" s="551">
        <v>14502.99314</v>
      </c>
      <c r="E114" s="483">
        <f t="shared" si="5"/>
        <v>90.44639148197372</v>
      </c>
      <c r="F114" s="484"/>
      <c r="G114" s="483"/>
    </row>
    <row r="115" spans="1:7" ht="47.25" customHeight="1">
      <c r="A115" s="517"/>
      <c r="B115" s="527" t="s">
        <v>486</v>
      </c>
      <c r="C115" s="556">
        <v>8919.65344</v>
      </c>
      <c r="D115" s="551">
        <v>8518.7194999999992</v>
      </c>
      <c r="E115" s="483">
        <f t="shared" si="5"/>
        <v>95.505050250024055</v>
      </c>
      <c r="F115" s="484"/>
      <c r="G115" s="483"/>
    </row>
    <row r="116" spans="1:7" ht="59.25" customHeight="1">
      <c r="A116" s="517"/>
      <c r="B116" s="527" t="s">
        <v>487</v>
      </c>
      <c r="C116" s="556">
        <v>1720.7527</v>
      </c>
      <c r="D116" s="551">
        <v>1720.7527</v>
      </c>
      <c r="E116" s="483">
        <f t="shared" si="5"/>
        <v>100</v>
      </c>
      <c r="F116" s="484"/>
      <c r="G116" s="483"/>
    </row>
    <row r="117" spans="1:7" ht="65.25" customHeight="1">
      <c r="A117" s="517"/>
      <c r="B117" s="527" t="s">
        <v>488</v>
      </c>
      <c r="C117" s="556">
        <v>22507.74454</v>
      </c>
      <c r="D117" s="551">
        <v>22412.89142</v>
      </c>
      <c r="E117" s="483">
        <f t="shared" si="5"/>
        <v>99.57857563279417</v>
      </c>
      <c r="F117" s="484"/>
      <c r="G117" s="483"/>
    </row>
    <row r="118" spans="1:7" ht="45" customHeight="1">
      <c r="A118" s="353" t="s">
        <v>63</v>
      </c>
      <c r="B118" s="543" t="s">
        <v>563</v>
      </c>
      <c r="C118" s="555">
        <v>6247.0429999999997</v>
      </c>
      <c r="D118" s="499">
        <v>6216.4460600000002</v>
      </c>
      <c r="E118" s="483">
        <f t="shared" si="5"/>
        <v>99.510217233977755</v>
      </c>
      <c r="F118" s="498">
        <v>4054.5427399999999</v>
      </c>
      <c r="G118" s="483">
        <f t="shared" si="6"/>
        <v>153.32052116929961</v>
      </c>
    </row>
    <row r="119" spans="1:7" ht="62.25" customHeight="1">
      <c r="A119" s="354" t="s">
        <v>511</v>
      </c>
      <c r="B119" s="529" t="s">
        <v>512</v>
      </c>
      <c r="C119" s="556">
        <v>164.77</v>
      </c>
      <c r="D119" s="551">
        <v>164.77</v>
      </c>
      <c r="E119" s="483">
        <f t="shared" si="5"/>
        <v>100</v>
      </c>
      <c r="F119" s="484"/>
      <c r="G119" s="483"/>
    </row>
    <row r="120" spans="1:7" ht="62.25" customHeight="1">
      <c r="A120" s="354" t="s">
        <v>519</v>
      </c>
      <c r="B120" s="529" t="s">
        <v>515</v>
      </c>
      <c r="C120" s="556">
        <v>764.75</v>
      </c>
      <c r="D120" s="551">
        <v>736.5299</v>
      </c>
      <c r="E120" s="483">
        <f t="shared" si="5"/>
        <v>96.309892121608371</v>
      </c>
      <c r="F120" s="484"/>
      <c r="G120" s="483"/>
    </row>
    <row r="121" spans="1:7" ht="62.25" customHeight="1">
      <c r="A121" s="354" t="s">
        <v>519</v>
      </c>
      <c r="B121" s="529" t="s">
        <v>516</v>
      </c>
      <c r="C121" s="556">
        <v>699.202</v>
      </c>
      <c r="D121" s="551">
        <v>696.96624999999995</v>
      </c>
      <c r="E121" s="483">
        <f t="shared" si="5"/>
        <v>99.680242619443305</v>
      </c>
      <c r="F121" s="484"/>
      <c r="G121" s="483"/>
    </row>
    <row r="122" spans="1:7" ht="102.75">
      <c r="A122" s="354" t="s">
        <v>513</v>
      </c>
      <c r="B122" s="529" t="s">
        <v>490</v>
      </c>
      <c r="C122" s="556">
        <v>0</v>
      </c>
      <c r="D122" s="551">
        <v>0</v>
      </c>
      <c r="E122" s="483" t="e">
        <f t="shared" si="5"/>
        <v>#DIV/0!</v>
      </c>
      <c r="F122" s="484"/>
      <c r="G122" s="483"/>
    </row>
    <row r="123" spans="1:7" ht="38.25" customHeight="1">
      <c r="A123" s="354" t="s">
        <v>517</v>
      </c>
      <c r="B123" s="529" t="s">
        <v>518</v>
      </c>
      <c r="C123" s="537">
        <v>402.76100000000002</v>
      </c>
      <c r="D123" s="535">
        <v>402.75689999999997</v>
      </c>
      <c r="E123" s="483">
        <f t="shared" si="5"/>
        <v>99.998982026561649</v>
      </c>
      <c r="F123" s="484"/>
      <c r="G123" s="483"/>
    </row>
    <row r="124" spans="1:7" ht="42">
      <c r="A124" s="354" t="s">
        <v>514</v>
      </c>
      <c r="B124" s="529" t="s">
        <v>491</v>
      </c>
      <c r="C124" s="537">
        <v>1744.1</v>
      </c>
      <c r="D124" s="535">
        <v>1744.08602</v>
      </c>
      <c r="E124" s="483">
        <f t="shared" si="5"/>
        <v>99.999198440456396</v>
      </c>
      <c r="F124" s="484"/>
      <c r="G124" s="483"/>
    </row>
    <row r="125" spans="1:7" ht="42">
      <c r="A125" s="354" t="s">
        <v>514</v>
      </c>
      <c r="B125" s="529" t="s">
        <v>492</v>
      </c>
      <c r="C125" s="537">
        <v>2436.96</v>
      </c>
      <c r="D125" s="535">
        <v>2436.9569900000001</v>
      </c>
      <c r="E125" s="483">
        <f t="shared" si="5"/>
        <v>99.999876485457293</v>
      </c>
      <c r="F125" s="484"/>
      <c r="G125" s="483"/>
    </row>
    <row r="126" spans="1:7" s="6" customFormat="1" ht="26.25">
      <c r="A126" s="353" t="s">
        <v>65</v>
      </c>
      <c r="B126" s="524" t="s">
        <v>66</v>
      </c>
      <c r="C126" s="481">
        <f>SUM(C127+C132+C140+C149)</f>
        <v>265211.23875000002</v>
      </c>
      <c r="D126" s="482">
        <f>SUM(D127+D132+D140+D149)</f>
        <v>187994.21505</v>
      </c>
      <c r="E126" s="483">
        <f t="shared" si="5"/>
        <v>70.884709085504397</v>
      </c>
      <c r="F126" s="481">
        <f>SUM(F127+F132+F140)</f>
        <v>148642.18609</v>
      </c>
      <c r="G126" s="483">
        <f t="shared" si="6"/>
        <v>126.4743341006658</v>
      </c>
    </row>
    <row r="127" spans="1:7" ht="26.25">
      <c r="A127" s="525" t="s">
        <v>67</v>
      </c>
      <c r="B127" s="523" t="s">
        <v>473</v>
      </c>
      <c r="C127" s="484">
        <v>10687.190039999999</v>
      </c>
      <c r="D127" s="485">
        <v>6916.2757700000002</v>
      </c>
      <c r="E127" s="483">
        <f t="shared" si="5"/>
        <v>64.715568302928773</v>
      </c>
      <c r="F127" s="484">
        <v>30153.747520000001</v>
      </c>
      <c r="G127" s="483">
        <f t="shared" si="6"/>
        <v>22.936703855508039</v>
      </c>
    </row>
    <row r="128" spans="1:7" ht="57.75">
      <c r="A128" s="517" t="s">
        <v>459</v>
      </c>
      <c r="B128" s="516" t="s">
        <v>457</v>
      </c>
      <c r="C128" s="550">
        <v>764.5</v>
      </c>
      <c r="D128" s="551">
        <v>733.48782000000006</v>
      </c>
      <c r="E128" s="483">
        <f t="shared" si="5"/>
        <v>95.943468933943763</v>
      </c>
      <c r="F128" s="484"/>
      <c r="G128" s="483"/>
    </row>
    <row r="129" spans="1:7" ht="39">
      <c r="A129" s="517" t="s">
        <v>458</v>
      </c>
      <c r="B129" s="516" t="s">
        <v>509</v>
      </c>
      <c r="C129" s="554">
        <f>SUM(C130:C131)</f>
        <v>9922.6900399999995</v>
      </c>
      <c r="D129" s="554">
        <f>SUM(D130:D131)</f>
        <v>6182.7879499999999</v>
      </c>
      <c r="E129" s="483">
        <f t="shared" si="5"/>
        <v>62.309594727600704</v>
      </c>
      <c r="F129" s="484">
        <v>0</v>
      </c>
      <c r="G129" s="483"/>
    </row>
    <row r="130" spans="1:7" ht="62.25" customHeight="1">
      <c r="A130" s="517"/>
      <c r="B130" s="516" t="s">
        <v>506</v>
      </c>
      <c r="C130" s="550">
        <v>7776.28316</v>
      </c>
      <c r="D130" s="551">
        <v>5318.3610200000003</v>
      </c>
      <c r="E130" s="483">
        <f t="shared" si="5"/>
        <v>68.392069971896447</v>
      </c>
      <c r="F130" s="484"/>
      <c r="G130" s="483"/>
    </row>
    <row r="131" spans="1:7" ht="62.25" customHeight="1">
      <c r="A131" s="517"/>
      <c r="B131" s="516" t="s">
        <v>508</v>
      </c>
      <c r="C131" s="550">
        <v>2146.40688</v>
      </c>
      <c r="D131" s="551">
        <v>864.42692999999997</v>
      </c>
      <c r="E131" s="483">
        <f t="shared" si="5"/>
        <v>40.273209057175592</v>
      </c>
      <c r="F131" s="484"/>
      <c r="G131" s="483"/>
    </row>
    <row r="132" spans="1:7" ht="23.25" customHeight="1">
      <c r="A132" s="525" t="s">
        <v>69</v>
      </c>
      <c r="B132" s="523" t="s">
        <v>456</v>
      </c>
      <c r="C132" s="486">
        <v>174609.66703000001</v>
      </c>
      <c r="D132" s="487">
        <v>133822.12010999999</v>
      </c>
      <c r="E132" s="483">
        <f t="shared" si="5"/>
        <v>76.640728080082624</v>
      </c>
      <c r="F132" s="484">
        <v>71737.119659999997</v>
      </c>
      <c r="G132" s="483">
        <f t="shared" si="6"/>
        <v>186.54515367253873</v>
      </c>
    </row>
    <row r="133" spans="1:7" ht="47.25" customHeight="1">
      <c r="A133" s="517" t="s">
        <v>459</v>
      </c>
      <c r="B133" s="516" t="s">
        <v>475</v>
      </c>
      <c r="C133" s="550">
        <v>1334.94868</v>
      </c>
      <c r="D133" s="551">
        <v>1243.85799</v>
      </c>
      <c r="E133" s="483">
        <f t="shared" si="5"/>
        <v>93.17646503085048</v>
      </c>
      <c r="F133" s="484">
        <v>0</v>
      </c>
      <c r="G133" s="483"/>
    </row>
    <row r="134" spans="1:7" ht="24" customHeight="1">
      <c r="A134" s="517" t="s">
        <v>459</v>
      </c>
      <c r="B134" s="516" t="s">
        <v>476</v>
      </c>
      <c r="C134" s="550">
        <v>8500</v>
      </c>
      <c r="D134" s="551">
        <v>8500</v>
      </c>
      <c r="E134" s="483">
        <f t="shared" si="5"/>
        <v>100</v>
      </c>
      <c r="F134" s="484"/>
      <c r="G134" s="483"/>
    </row>
    <row r="135" spans="1:7" ht="39" customHeight="1">
      <c r="A135" s="517" t="s">
        <v>462</v>
      </c>
      <c r="B135" s="516" t="s">
        <v>455</v>
      </c>
      <c r="C135" s="550">
        <v>46970.770069999999</v>
      </c>
      <c r="D135" s="551">
        <v>44053.655480000001</v>
      </c>
      <c r="E135" s="483">
        <f t="shared" si="5"/>
        <v>93.789510826301864</v>
      </c>
      <c r="F135" s="484">
        <v>0</v>
      </c>
      <c r="G135" s="483"/>
    </row>
    <row r="136" spans="1:7" ht="26.25" customHeight="1">
      <c r="A136" s="517" t="s">
        <v>463</v>
      </c>
      <c r="B136" s="516" t="s">
        <v>474</v>
      </c>
      <c r="C136" s="550">
        <v>18217.907230000001</v>
      </c>
      <c r="D136" s="551">
        <v>12198.438759999999</v>
      </c>
      <c r="E136" s="483">
        <f t="shared" si="5"/>
        <v>66.958507396022114</v>
      </c>
      <c r="F136" s="484"/>
      <c r="G136" s="483"/>
    </row>
    <row r="137" spans="1:7" ht="37.5" customHeight="1">
      <c r="A137" s="517" t="s">
        <v>463</v>
      </c>
      <c r="B137" s="516" t="s">
        <v>507</v>
      </c>
      <c r="C137" s="550">
        <v>6488.94</v>
      </c>
      <c r="D137" s="551">
        <v>5749.8876</v>
      </c>
      <c r="E137" s="483">
        <f t="shared" si="5"/>
        <v>88.610583546773441</v>
      </c>
      <c r="F137" s="484"/>
      <c r="G137" s="483"/>
    </row>
    <row r="138" spans="1:7" ht="37.5" customHeight="1">
      <c r="A138" s="517" t="s">
        <v>562</v>
      </c>
      <c r="B138" s="516" t="s">
        <v>527</v>
      </c>
      <c r="C138" s="550">
        <v>1635.4813799999999</v>
      </c>
      <c r="D138" s="551">
        <v>0</v>
      </c>
      <c r="E138" s="483">
        <f t="shared" si="5"/>
        <v>0</v>
      </c>
      <c r="F138" s="484"/>
      <c r="G138" s="483"/>
    </row>
    <row r="139" spans="1:7" ht="23.25" customHeight="1">
      <c r="A139" s="517" t="s">
        <v>460</v>
      </c>
      <c r="B139" s="521" t="s">
        <v>471</v>
      </c>
      <c r="C139" s="534">
        <v>91461.61967</v>
      </c>
      <c r="D139" s="535">
        <v>62076.280079999997</v>
      </c>
      <c r="E139" s="483">
        <f t="shared" si="5"/>
        <v>67.871398193007749</v>
      </c>
      <c r="F139" s="484">
        <v>0</v>
      </c>
      <c r="G139" s="483"/>
    </row>
    <row r="140" spans="1:7" ht="27.75" customHeight="1">
      <c r="A140" s="525" t="s">
        <v>71</v>
      </c>
      <c r="B140" s="522" t="s">
        <v>472</v>
      </c>
      <c r="C140" s="484">
        <v>79910.681679999994</v>
      </c>
      <c r="D140" s="485">
        <v>47252.119169999998</v>
      </c>
      <c r="E140" s="483">
        <f t="shared" si="5"/>
        <v>59.131167669448416</v>
      </c>
      <c r="F140" s="484">
        <v>46751.318910000002</v>
      </c>
      <c r="G140" s="483">
        <f t="shared" si="6"/>
        <v>101.07120028199435</v>
      </c>
    </row>
    <row r="141" spans="1:7" ht="57" customHeight="1">
      <c r="A141" s="354" t="s">
        <v>469</v>
      </c>
      <c r="B141" s="526" t="s">
        <v>480</v>
      </c>
      <c r="C141" s="486">
        <f>SUM(C142:C146)</f>
        <v>39505.21963</v>
      </c>
      <c r="D141" s="487">
        <f>SUM(D142:D146)</f>
        <v>35574.651700000002</v>
      </c>
      <c r="E141" s="483">
        <f t="shared" si="5"/>
        <v>90.050509864739112</v>
      </c>
      <c r="F141" s="484">
        <v>6317.2378600000002</v>
      </c>
      <c r="G141" s="483">
        <f t="shared" si="6"/>
        <v>563.13617578426908</v>
      </c>
    </row>
    <row r="142" spans="1:7" ht="27" customHeight="1">
      <c r="A142" s="354" t="s">
        <v>469</v>
      </c>
      <c r="B142" s="521" t="s">
        <v>477</v>
      </c>
      <c r="C142" s="550">
        <v>8361.6</v>
      </c>
      <c r="D142" s="551">
        <v>7955.3542200000002</v>
      </c>
      <c r="E142" s="483">
        <f t="shared" si="5"/>
        <v>95.141530568312277</v>
      </c>
      <c r="F142" s="484"/>
      <c r="G142" s="483"/>
    </row>
    <row r="143" spans="1:7" ht="44.25" customHeight="1">
      <c r="A143" s="354" t="s">
        <v>469</v>
      </c>
      <c r="B143" s="521" t="s">
        <v>478</v>
      </c>
      <c r="C143" s="550">
        <v>15652.33633</v>
      </c>
      <c r="D143" s="551">
        <v>14212.23323</v>
      </c>
      <c r="E143" s="483">
        <f t="shared" si="5"/>
        <v>90.799436776477691</v>
      </c>
      <c r="F143" s="484"/>
      <c r="G143" s="483"/>
    </row>
    <row r="144" spans="1:7" ht="28.5" customHeight="1">
      <c r="A144" s="354" t="s">
        <v>469</v>
      </c>
      <c r="B144" s="521" t="s">
        <v>479</v>
      </c>
      <c r="C144" s="550">
        <v>8882.5954199999996</v>
      </c>
      <c r="D144" s="551">
        <v>7049.4763700000003</v>
      </c>
      <c r="E144" s="483">
        <f t="shared" si="5"/>
        <v>79.362799234640818</v>
      </c>
      <c r="F144" s="484"/>
      <c r="G144" s="483"/>
    </row>
    <row r="145" spans="1:7" ht="28.5" customHeight="1">
      <c r="A145" s="354" t="s">
        <v>469</v>
      </c>
      <c r="B145" s="521" t="s">
        <v>493</v>
      </c>
      <c r="C145" s="550">
        <v>5528.6878800000004</v>
      </c>
      <c r="D145" s="551">
        <v>5528.6878800000004</v>
      </c>
      <c r="E145" s="483">
        <f t="shared" si="5"/>
        <v>100</v>
      </c>
      <c r="F145" s="484"/>
      <c r="G145" s="483"/>
    </row>
    <row r="146" spans="1:7" ht="38.25" customHeight="1">
      <c r="A146" s="354" t="s">
        <v>469</v>
      </c>
      <c r="B146" s="521" t="s">
        <v>510</v>
      </c>
      <c r="C146" s="550">
        <v>1080</v>
      </c>
      <c r="D146" s="551">
        <v>828.9</v>
      </c>
      <c r="E146" s="483">
        <f t="shared" si="5"/>
        <v>76.75</v>
      </c>
      <c r="F146" s="484"/>
      <c r="G146" s="483"/>
    </row>
    <row r="147" spans="1:7" ht="27.75" customHeight="1">
      <c r="A147" s="517" t="s">
        <v>460</v>
      </c>
      <c r="B147" s="521" t="s">
        <v>471</v>
      </c>
      <c r="C147" s="550">
        <v>38331.374049999999</v>
      </c>
      <c r="D147" s="551">
        <v>9863.4708800000008</v>
      </c>
      <c r="E147" s="483">
        <f t="shared" si="5"/>
        <v>25.732108812832919</v>
      </c>
      <c r="F147" s="484">
        <v>713.85311000000002</v>
      </c>
      <c r="G147" s="483">
        <f t="shared" si="6"/>
        <v>1381.722758061529</v>
      </c>
    </row>
    <row r="148" spans="1:7" ht="50.25" customHeight="1">
      <c r="A148" s="517" t="s">
        <v>470</v>
      </c>
      <c r="B148" s="521" t="s">
        <v>481</v>
      </c>
      <c r="C148" s="550">
        <v>2074.0880000000002</v>
      </c>
      <c r="D148" s="551">
        <v>1813.99659</v>
      </c>
      <c r="E148" s="483">
        <f t="shared" si="5"/>
        <v>87.459962643822237</v>
      </c>
      <c r="F148" s="484">
        <v>266.53287</v>
      </c>
      <c r="G148" s="483">
        <f t="shared" si="6"/>
        <v>680.59019887490797</v>
      </c>
    </row>
    <row r="149" spans="1:7" ht="45.75" customHeight="1">
      <c r="A149" s="539" t="s">
        <v>247</v>
      </c>
      <c r="B149" s="543" t="s">
        <v>257</v>
      </c>
      <c r="C149" s="486">
        <v>3.7</v>
      </c>
      <c r="D149" s="487">
        <v>3.7</v>
      </c>
      <c r="E149" s="483">
        <f t="shared" si="5"/>
        <v>100</v>
      </c>
      <c r="F149" s="484">
        <v>0</v>
      </c>
      <c r="G149" s="483"/>
    </row>
    <row r="150" spans="1:7" s="6" customFormat="1" ht="26.25">
      <c r="A150" s="525" t="s">
        <v>73</v>
      </c>
      <c r="B150" s="541" t="s">
        <v>74</v>
      </c>
      <c r="C150" s="489">
        <f>SUM(C152)</f>
        <v>600</v>
      </c>
      <c r="D150" s="489">
        <f>SUM(D152)</f>
        <v>487.64774</v>
      </c>
      <c r="E150" s="483">
        <f t="shared" si="5"/>
        <v>81.274623333333324</v>
      </c>
      <c r="F150" s="489">
        <f>SUM(F151)</f>
        <v>62</v>
      </c>
      <c r="G150" s="483">
        <f t="shared" si="6"/>
        <v>786.52861290322585</v>
      </c>
    </row>
    <row r="151" spans="1:7" s="6" customFormat="1" ht="47.25">
      <c r="A151" s="539" t="s">
        <v>498</v>
      </c>
      <c r="B151" s="545" t="s">
        <v>499</v>
      </c>
      <c r="C151" s="489"/>
      <c r="D151" s="490"/>
      <c r="E151" s="483"/>
      <c r="F151" s="491">
        <v>62</v>
      </c>
      <c r="G151" s="483"/>
    </row>
    <row r="152" spans="1:7" ht="28.5" customHeight="1">
      <c r="A152" s="539" t="s">
        <v>437</v>
      </c>
      <c r="B152" s="543" t="s">
        <v>438</v>
      </c>
      <c r="C152" s="493">
        <v>600</v>
      </c>
      <c r="D152" s="487">
        <v>487.64774</v>
      </c>
      <c r="E152" s="483">
        <f t="shared" si="5"/>
        <v>81.274623333333324</v>
      </c>
      <c r="F152" s="486">
        <v>0</v>
      </c>
      <c r="G152" s="483" t="e">
        <f t="shared" si="6"/>
        <v>#DIV/0!</v>
      </c>
    </row>
    <row r="153" spans="1:7" s="6" customFormat="1" ht="26.25">
      <c r="A153" s="525" t="s">
        <v>75</v>
      </c>
      <c r="B153" s="541" t="s">
        <v>76</v>
      </c>
      <c r="C153" s="489">
        <f>SUM(C154+C159+C164+C169+C170+C171)</f>
        <v>634511.02227000007</v>
      </c>
      <c r="D153" s="490">
        <f>D154+D159+D170+D171+D164+D169</f>
        <v>624193.96216</v>
      </c>
      <c r="E153" s="483">
        <f t="shared" si="5"/>
        <v>98.37401404421783</v>
      </c>
      <c r="F153" s="489">
        <f>SUM(F154:F171)</f>
        <v>562413.28612999991</v>
      </c>
      <c r="G153" s="483">
        <f t="shared" si="6"/>
        <v>110.98492470814776</v>
      </c>
    </row>
    <row r="154" spans="1:7" ht="26.25">
      <c r="A154" s="539" t="s">
        <v>77</v>
      </c>
      <c r="B154" s="540" t="s">
        <v>242</v>
      </c>
      <c r="C154" s="491">
        <v>132525.55897000001</v>
      </c>
      <c r="D154" s="485">
        <v>132522.16704999999</v>
      </c>
      <c r="E154" s="483">
        <f t="shared" si="5"/>
        <v>99.997440554089039</v>
      </c>
      <c r="F154" s="484">
        <v>127032.35460999999</v>
      </c>
      <c r="G154" s="483">
        <f t="shared" si="6"/>
        <v>104.32158599032049</v>
      </c>
    </row>
    <row r="155" spans="1:7" ht="62.25">
      <c r="A155" s="354" t="s">
        <v>529</v>
      </c>
      <c r="B155" s="531" t="s">
        <v>540</v>
      </c>
      <c r="C155" s="537">
        <v>7260.6417099999999</v>
      </c>
      <c r="D155" s="535">
        <v>7260.6417099999999</v>
      </c>
      <c r="E155" s="483">
        <f t="shared" si="5"/>
        <v>100</v>
      </c>
      <c r="F155" s="484"/>
      <c r="G155" s="483"/>
    </row>
    <row r="156" spans="1:7" ht="102.75">
      <c r="A156" s="354" t="s">
        <v>529</v>
      </c>
      <c r="B156" s="531" t="s">
        <v>541</v>
      </c>
      <c r="C156" s="537">
        <v>1463.3</v>
      </c>
      <c r="D156" s="535">
        <v>1463.3</v>
      </c>
      <c r="E156" s="483">
        <f t="shared" si="5"/>
        <v>100</v>
      </c>
      <c r="F156" s="484"/>
      <c r="G156" s="483"/>
    </row>
    <row r="157" spans="1:7" ht="90" customHeight="1">
      <c r="A157" s="354" t="s">
        <v>529</v>
      </c>
      <c r="B157" s="531" t="s">
        <v>564</v>
      </c>
      <c r="C157" s="537">
        <v>1820</v>
      </c>
      <c r="D157" s="535">
        <v>1820</v>
      </c>
      <c r="E157" s="483">
        <f t="shared" si="5"/>
        <v>100</v>
      </c>
      <c r="F157" s="484"/>
      <c r="G157" s="483"/>
    </row>
    <row r="158" spans="1:7" ht="48" customHeight="1">
      <c r="A158" s="354" t="s">
        <v>528</v>
      </c>
      <c r="B158" s="531" t="s">
        <v>542</v>
      </c>
      <c r="C158" s="537">
        <v>60</v>
      </c>
      <c r="D158" s="535">
        <v>60</v>
      </c>
      <c r="E158" s="483">
        <f t="shared" si="5"/>
        <v>100</v>
      </c>
      <c r="F158" s="484"/>
      <c r="G158" s="483"/>
    </row>
    <row r="159" spans="1:7" ht="26.25">
      <c r="A159" s="539" t="s">
        <v>78</v>
      </c>
      <c r="B159" s="540" t="s">
        <v>243</v>
      </c>
      <c r="C159" s="491">
        <v>463403.826</v>
      </c>
      <c r="D159" s="485">
        <v>453214.49125000002</v>
      </c>
      <c r="E159" s="483">
        <f t="shared" si="5"/>
        <v>97.801197534782546</v>
      </c>
      <c r="F159" s="484">
        <v>404039.41326</v>
      </c>
      <c r="G159" s="483">
        <f t="shared" si="6"/>
        <v>112.17086164768676</v>
      </c>
    </row>
    <row r="160" spans="1:7" ht="62.25">
      <c r="A160" s="354" t="s">
        <v>529</v>
      </c>
      <c r="B160" s="531" t="s">
        <v>543</v>
      </c>
      <c r="C160" s="537">
        <v>22398.53529</v>
      </c>
      <c r="D160" s="535">
        <v>12601.62529</v>
      </c>
      <c r="E160" s="483">
        <f t="shared" si="5"/>
        <v>56.260934596138945</v>
      </c>
      <c r="F160" s="484"/>
      <c r="G160" s="483"/>
    </row>
    <row r="161" spans="1:7" ht="62.25">
      <c r="A161" s="354" t="s">
        <v>529</v>
      </c>
      <c r="B161" s="531" t="s">
        <v>544</v>
      </c>
      <c r="C161" s="537">
        <v>2566.34</v>
      </c>
      <c r="D161" s="535">
        <v>2376.328</v>
      </c>
      <c r="E161" s="483">
        <f t="shared" ref="E161:E163" si="7">SUM(D161/C161*100)</f>
        <v>92.595992736737927</v>
      </c>
      <c r="F161" s="484"/>
      <c r="G161" s="483"/>
    </row>
    <row r="162" spans="1:7" ht="42">
      <c r="A162" s="354" t="s">
        <v>553</v>
      </c>
      <c r="B162" s="531" t="s">
        <v>542</v>
      </c>
      <c r="C162" s="537">
        <v>200</v>
      </c>
      <c r="D162" s="535">
        <v>200</v>
      </c>
      <c r="E162" s="483">
        <f t="shared" si="7"/>
        <v>100</v>
      </c>
      <c r="F162" s="484"/>
      <c r="G162" s="483"/>
    </row>
    <row r="163" spans="1:7" ht="105" customHeight="1">
      <c r="A163" s="354" t="s">
        <v>530</v>
      </c>
      <c r="B163" s="531" t="s">
        <v>557</v>
      </c>
      <c r="C163" s="537">
        <v>3194.7211499999999</v>
      </c>
      <c r="D163" s="535">
        <v>3194.7211499999999</v>
      </c>
      <c r="E163" s="483">
        <f t="shared" si="7"/>
        <v>100</v>
      </c>
      <c r="F163" s="484"/>
      <c r="G163" s="483"/>
    </row>
    <row r="164" spans="1:7" ht="26.25">
      <c r="A164" s="539" t="s">
        <v>311</v>
      </c>
      <c r="B164" s="540" t="s">
        <v>312</v>
      </c>
      <c r="C164" s="491">
        <v>29617.403200000001</v>
      </c>
      <c r="D164" s="485">
        <v>29614.545760000001</v>
      </c>
      <c r="E164" s="483">
        <f t="shared" ref="E164:E205" si="8">SUM(D164/C164*100)</f>
        <v>99.990352158895561</v>
      </c>
      <c r="F164" s="484">
        <v>24727.12816</v>
      </c>
      <c r="G164" s="483">
        <f t="shared" si="6"/>
        <v>119.76540732257845</v>
      </c>
    </row>
    <row r="165" spans="1:7" ht="42">
      <c r="A165" s="517" t="s">
        <v>529</v>
      </c>
      <c r="B165" s="531" t="s">
        <v>505</v>
      </c>
      <c r="C165" s="537">
        <v>7880.3</v>
      </c>
      <c r="D165" s="535">
        <v>7877.3925600000002</v>
      </c>
      <c r="E165" s="483">
        <f t="shared" si="8"/>
        <v>99.963104957933069</v>
      </c>
      <c r="F165" s="484"/>
      <c r="G165" s="483"/>
    </row>
    <row r="166" spans="1:7" ht="48" customHeight="1">
      <c r="A166" s="517" t="s">
        <v>529</v>
      </c>
      <c r="B166" s="531" t="s">
        <v>549</v>
      </c>
      <c r="C166" s="537">
        <v>9806.6769999999997</v>
      </c>
      <c r="D166" s="535">
        <v>9806.6769999999997</v>
      </c>
      <c r="E166" s="483">
        <f t="shared" si="8"/>
        <v>100</v>
      </c>
      <c r="F166" s="484"/>
      <c r="G166" s="483"/>
    </row>
    <row r="167" spans="1:7" ht="144.75" customHeight="1">
      <c r="A167" s="517" t="s">
        <v>529</v>
      </c>
      <c r="B167" s="542" t="s">
        <v>550</v>
      </c>
      <c r="C167" s="537">
        <v>3109.3560000000002</v>
      </c>
      <c r="D167" s="535">
        <v>3109.3560000000002</v>
      </c>
      <c r="E167" s="483">
        <f t="shared" si="8"/>
        <v>100</v>
      </c>
      <c r="F167" s="484"/>
      <c r="G167" s="483"/>
    </row>
    <row r="168" spans="1:7" ht="45.75" customHeight="1">
      <c r="A168" s="354" t="s">
        <v>552</v>
      </c>
      <c r="B168" s="531" t="s">
        <v>551</v>
      </c>
      <c r="C168" s="537">
        <v>8589.9079999999994</v>
      </c>
      <c r="D168" s="535">
        <v>8589.9079999999994</v>
      </c>
      <c r="E168" s="483">
        <f t="shared" si="8"/>
        <v>100</v>
      </c>
      <c r="F168" s="484"/>
      <c r="G168" s="483"/>
    </row>
    <row r="169" spans="1:7" ht="47.25">
      <c r="A169" s="539" t="s">
        <v>428</v>
      </c>
      <c r="B169" s="540" t="s">
        <v>429</v>
      </c>
      <c r="C169" s="493">
        <v>70</v>
      </c>
      <c r="D169" s="487">
        <v>48.6</v>
      </c>
      <c r="E169" s="483">
        <f t="shared" si="8"/>
        <v>69.428571428571431</v>
      </c>
      <c r="F169" s="484">
        <v>47.97</v>
      </c>
      <c r="G169" s="483">
        <f t="shared" si="6"/>
        <v>101.31332082551596</v>
      </c>
    </row>
    <row r="170" spans="1:7" ht="26.25">
      <c r="A170" s="539" t="s">
        <v>79</v>
      </c>
      <c r="B170" s="540" t="s">
        <v>244</v>
      </c>
      <c r="C170" s="493">
        <v>505</v>
      </c>
      <c r="D170" s="487">
        <v>421</v>
      </c>
      <c r="E170" s="483">
        <f t="shared" si="8"/>
        <v>83.366336633663366</v>
      </c>
      <c r="F170" s="484">
        <v>3181.1251000000002</v>
      </c>
      <c r="G170" s="483">
        <f t="shared" si="6"/>
        <v>13.234311344750321</v>
      </c>
    </row>
    <row r="171" spans="1:7" ht="26.25">
      <c r="A171" s="539" t="s">
        <v>80</v>
      </c>
      <c r="B171" s="540" t="s">
        <v>245</v>
      </c>
      <c r="C171" s="493">
        <v>8389.2340999999997</v>
      </c>
      <c r="D171" s="487">
        <v>8373.1581000000006</v>
      </c>
      <c r="E171" s="483">
        <f t="shared" si="8"/>
        <v>99.808373448536869</v>
      </c>
      <c r="F171" s="484">
        <v>3385.2950000000001</v>
      </c>
      <c r="G171" s="483">
        <f t="shared" si="6"/>
        <v>247.33909747894941</v>
      </c>
    </row>
    <row r="172" spans="1:7" ht="42">
      <c r="A172" s="517" t="s">
        <v>554</v>
      </c>
      <c r="B172" s="531" t="s">
        <v>500</v>
      </c>
      <c r="C172" s="493">
        <v>2606.154</v>
      </c>
      <c r="D172" s="487">
        <v>2590.078</v>
      </c>
      <c r="E172" s="483">
        <f t="shared" si="8"/>
        <v>99.383152338656885</v>
      </c>
      <c r="F172" s="484"/>
      <c r="G172" s="483"/>
    </row>
    <row r="173" spans="1:7" s="6" customFormat="1" ht="26.25">
      <c r="A173" s="353" t="s">
        <v>81</v>
      </c>
      <c r="B173" s="439" t="s">
        <v>82</v>
      </c>
      <c r="C173" s="481">
        <f>SUM(C174+C181)</f>
        <v>90539.27270999999</v>
      </c>
      <c r="D173" s="482">
        <f>SUM(D174+D181)</f>
        <v>80658.304609999992</v>
      </c>
      <c r="E173" s="483">
        <f t="shared" si="8"/>
        <v>89.086539129103642</v>
      </c>
      <c r="F173" s="481">
        <f>SUM(F174+F181)</f>
        <v>68537.985809999998</v>
      </c>
      <c r="G173" s="483">
        <f t="shared" si="6"/>
        <v>117.68408956983323</v>
      </c>
    </row>
    <row r="174" spans="1:7" ht="26.25">
      <c r="A174" s="539" t="s">
        <v>83</v>
      </c>
      <c r="B174" s="543" t="s">
        <v>225</v>
      </c>
      <c r="C174" s="484">
        <v>88582.572709999993</v>
      </c>
      <c r="D174" s="485">
        <v>78706.217839999998</v>
      </c>
      <c r="E174" s="483">
        <f t="shared" si="8"/>
        <v>88.850679577423179</v>
      </c>
      <c r="F174" s="484">
        <v>67141.159180000002</v>
      </c>
      <c r="G174" s="483">
        <f t="shared" si="6"/>
        <v>117.2249910505641</v>
      </c>
    </row>
    <row r="175" spans="1:7" ht="26.25">
      <c r="A175" s="517" t="s">
        <v>460</v>
      </c>
      <c r="B175" s="521" t="s">
        <v>471</v>
      </c>
      <c r="C175" s="484">
        <v>6400.26</v>
      </c>
      <c r="D175" s="485">
        <v>6131.1</v>
      </c>
      <c r="E175" s="483">
        <f t="shared" si="8"/>
        <v>95.794545846574991</v>
      </c>
      <c r="F175" s="484"/>
      <c r="G175" s="483"/>
    </row>
    <row r="176" spans="1:7" ht="62.25">
      <c r="A176" s="354" t="s">
        <v>545</v>
      </c>
      <c r="B176" s="529" t="s">
        <v>546</v>
      </c>
      <c r="C176" s="550">
        <v>6259.5649599999997</v>
      </c>
      <c r="D176" s="551">
        <v>6259.5649599999997</v>
      </c>
      <c r="E176" s="483">
        <f t="shared" si="8"/>
        <v>100</v>
      </c>
      <c r="F176" s="486"/>
      <c r="G176" s="483"/>
    </row>
    <row r="177" spans="1:8" ht="42">
      <c r="A177" s="354" t="s">
        <v>545</v>
      </c>
      <c r="B177" s="529" t="s">
        <v>547</v>
      </c>
      <c r="C177" s="550">
        <v>201.69499999999999</v>
      </c>
      <c r="D177" s="551">
        <v>201.69499999999999</v>
      </c>
      <c r="E177" s="483">
        <f t="shared" si="8"/>
        <v>100</v>
      </c>
      <c r="F177" s="486"/>
      <c r="G177" s="483"/>
    </row>
    <row r="178" spans="1:8" ht="42">
      <c r="A178" s="354" t="s">
        <v>545</v>
      </c>
      <c r="B178" s="529" t="s">
        <v>548</v>
      </c>
      <c r="C178" s="550">
        <v>1552.93381</v>
      </c>
      <c r="D178" s="551">
        <v>1552.93381</v>
      </c>
      <c r="E178" s="483">
        <f t="shared" si="8"/>
        <v>100</v>
      </c>
      <c r="F178" s="486"/>
      <c r="G178" s="483"/>
    </row>
    <row r="179" spans="1:8" ht="62.25" customHeight="1">
      <c r="A179" s="354" t="s">
        <v>545</v>
      </c>
      <c r="B179" s="529" t="s">
        <v>503</v>
      </c>
      <c r="C179" s="550">
        <v>85</v>
      </c>
      <c r="D179" s="551">
        <v>85</v>
      </c>
      <c r="E179" s="483">
        <f t="shared" si="8"/>
        <v>100</v>
      </c>
      <c r="F179" s="486"/>
      <c r="G179" s="483"/>
    </row>
    <row r="180" spans="1:8" ht="26.25">
      <c r="A180" s="354" t="s">
        <v>545</v>
      </c>
      <c r="B180" s="529" t="s">
        <v>504</v>
      </c>
      <c r="C180" s="550">
        <v>5000</v>
      </c>
      <c r="D180" s="551">
        <v>5000</v>
      </c>
      <c r="E180" s="483">
        <f t="shared" si="8"/>
        <v>100</v>
      </c>
      <c r="F180" s="486"/>
      <c r="G180" s="483"/>
    </row>
    <row r="181" spans="1:8" ht="32.25" customHeight="1">
      <c r="A181" s="354" t="s">
        <v>254</v>
      </c>
      <c r="B181" s="441" t="s">
        <v>255</v>
      </c>
      <c r="C181" s="486">
        <v>1956.7</v>
      </c>
      <c r="D181" s="487">
        <v>1952.0867699999999</v>
      </c>
      <c r="E181" s="483">
        <f t="shared" si="8"/>
        <v>99.764234169775634</v>
      </c>
      <c r="F181" s="486">
        <v>1396.82663</v>
      </c>
      <c r="G181" s="483">
        <f t="shared" si="6"/>
        <v>139.75154311025699</v>
      </c>
    </row>
    <row r="182" spans="1:8" s="6" customFormat="1" ht="26.25">
      <c r="A182" s="359">
        <v>1000</v>
      </c>
      <c r="B182" s="439" t="s">
        <v>84</v>
      </c>
      <c r="C182" s="498">
        <f>SUM(C183+C184+C188+C192)</f>
        <v>67907.494269999996</v>
      </c>
      <c r="D182" s="552">
        <f>D183+D184+D188+D192</f>
        <v>67535.616109999988</v>
      </c>
      <c r="E182" s="483">
        <f t="shared" si="8"/>
        <v>99.452375376241363</v>
      </c>
      <c r="F182" s="553">
        <f>SUM(F183:F192)</f>
        <v>49147.193090000001</v>
      </c>
      <c r="G182" s="483">
        <f t="shared" si="6"/>
        <v>137.41500147592657</v>
      </c>
      <c r="H182" s="93"/>
    </row>
    <row r="183" spans="1:8" ht="26.25">
      <c r="A183" s="546">
        <v>1001</v>
      </c>
      <c r="B183" s="547" t="s">
        <v>85</v>
      </c>
      <c r="C183" s="486">
        <v>60</v>
      </c>
      <c r="D183" s="487">
        <v>19.865310000000001</v>
      </c>
      <c r="E183" s="483">
        <f t="shared" si="8"/>
        <v>33.108850000000004</v>
      </c>
      <c r="F183" s="486">
        <v>12.379049999999999</v>
      </c>
      <c r="G183" s="483">
        <f t="shared" si="6"/>
        <v>160.47523840682445</v>
      </c>
    </row>
    <row r="184" spans="1:8" ht="26.25">
      <c r="A184" s="546">
        <v>1003</v>
      </c>
      <c r="B184" s="547" t="s">
        <v>86</v>
      </c>
      <c r="C184" s="486">
        <v>10091.38327</v>
      </c>
      <c r="D184" s="487">
        <v>10047.64316</v>
      </c>
      <c r="E184" s="483">
        <f t="shared" si="8"/>
        <v>99.566559818116986</v>
      </c>
      <c r="F184" s="486">
        <v>9345.3745500000005</v>
      </c>
      <c r="G184" s="483">
        <f t="shared" si="6"/>
        <v>107.51461170702889</v>
      </c>
    </row>
    <row r="185" spans="1:8" ht="48" customHeight="1">
      <c r="A185" s="533" t="s">
        <v>531</v>
      </c>
      <c r="B185" s="530" t="s">
        <v>532</v>
      </c>
      <c r="C185" s="550">
        <v>1155.1467500000001</v>
      </c>
      <c r="D185" s="551">
        <v>1152.1373900000001</v>
      </c>
      <c r="E185" s="483">
        <f t="shared" si="8"/>
        <v>99.739482451039237</v>
      </c>
      <c r="F185" s="486"/>
      <c r="G185" s="483"/>
    </row>
    <row r="186" spans="1:8" ht="65.25" customHeight="1">
      <c r="A186" s="533" t="s">
        <v>529</v>
      </c>
      <c r="B186" s="530" t="s">
        <v>501</v>
      </c>
      <c r="C186" s="550">
        <v>147.7199</v>
      </c>
      <c r="D186" s="551">
        <v>147.7199</v>
      </c>
      <c r="E186" s="483">
        <f t="shared" si="8"/>
        <v>100</v>
      </c>
      <c r="F186" s="484"/>
      <c r="G186" s="483"/>
    </row>
    <row r="187" spans="1:8" ht="102.75" customHeight="1">
      <c r="A187" s="533" t="s">
        <v>534</v>
      </c>
      <c r="B187" s="530" t="s">
        <v>533</v>
      </c>
      <c r="C187" s="550">
        <v>372.41662000000002</v>
      </c>
      <c r="D187" s="551">
        <v>371.63387</v>
      </c>
      <c r="E187" s="483">
        <f t="shared" si="8"/>
        <v>99.789818725061181</v>
      </c>
      <c r="F187" s="484"/>
      <c r="G187" s="483"/>
    </row>
    <row r="188" spans="1:8" ht="26.25">
      <c r="A188" s="546">
        <v>1004</v>
      </c>
      <c r="B188" s="547" t="s">
        <v>494</v>
      </c>
      <c r="C188" s="484">
        <v>57675.211000000003</v>
      </c>
      <c r="D188" s="494">
        <v>57387.207640000001</v>
      </c>
      <c r="E188" s="483">
        <f t="shared" si="8"/>
        <v>99.500646196162151</v>
      </c>
      <c r="F188" s="495">
        <v>39407.178999999996</v>
      </c>
      <c r="G188" s="483">
        <f t="shared" si="6"/>
        <v>145.62627697861856</v>
      </c>
    </row>
    <row r="189" spans="1:8" ht="26.25">
      <c r="A189" s="533" t="s">
        <v>458</v>
      </c>
      <c r="B189" s="530" t="s">
        <v>495</v>
      </c>
      <c r="C189" s="534">
        <v>15858</v>
      </c>
      <c r="D189" s="536">
        <v>15579</v>
      </c>
      <c r="E189" s="483">
        <f t="shared" si="8"/>
        <v>98.240635641316686</v>
      </c>
      <c r="F189" s="495"/>
      <c r="G189" s="483"/>
    </row>
    <row r="190" spans="1:8" ht="26.25">
      <c r="A190" s="533" t="s">
        <v>535</v>
      </c>
      <c r="B190" s="530" t="s">
        <v>496</v>
      </c>
      <c r="C190" s="534">
        <v>27649.149000000001</v>
      </c>
      <c r="D190" s="536">
        <v>27640.146100000002</v>
      </c>
      <c r="E190" s="483">
        <f t="shared" si="8"/>
        <v>99.967438780846379</v>
      </c>
      <c r="F190" s="495"/>
      <c r="G190" s="483"/>
    </row>
    <row r="191" spans="1:8" ht="42">
      <c r="A191" s="533" t="s">
        <v>458</v>
      </c>
      <c r="B191" s="530" t="s">
        <v>497</v>
      </c>
      <c r="C191" s="550">
        <v>13653.66</v>
      </c>
      <c r="D191" s="549">
        <v>13653.6612</v>
      </c>
      <c r="E191" s="483">
        <f t="shared" si="8"/>
        <v>100.00000878885223</v>
      </c>
      <c r="F191" s="495"/>
      <c r="G191" s="483"/>
    </row>
    <row r="192" spans="1:8" ht="28.5" customHeight="1">
      <c r="A192" s="539" t="s">
        <v>88</v>
      </c>
      <c r="B192" s="543" t="s">
        <v>89</v>
      </c>
      <c r="C192" s="484">
        <v>80.900000000000006</v>
      </c>
      <c r="D192" s="485">
        <v>80.900000000000006</v>
      </c>
      <c r="E192" s="483">
        <f t="shared" si="8"/>
        <v>100</v>
      </c>
      <c r="F192" s="484">
        <v>382.26049</v>
      </c>
      <c r="G192" s="483">
        <f t="shared" si="6"/>
        <v>21.163578794135908</v>
      </c>
    </row>
    <row r="193" spans="1:9" ht="26.25">
      <c r="A193" s="353" t="s">
        <v>90</v>
      </c>
      <c r="B193" s="439" t="s">
        <v>91</v>
      </c>
      <c r="C193" s="481">
        <f>C194+C196</f>
        <v>9794.1121999999996</v>
      </c>
      <c r="D193" s="482">
        <f>D194+D196</f>
        <v>9794.1121999999996</v>
      </c>
      <c r="E193" s="483">
        <f t="shared" si="8"/>
        <v>100</v>
      </c>
      <c r="F193" s="481">
        <f>SUM(F194:F196)</f>
        <v>8466.244999999999</v>
      </c>
      <c r="G193" s="483">
        <f t="shared" si="6"/>
        <v>115.68425199129013</v>
      </c>
    </row>
    <row r="194" spans="1:9" ht="26.25">
      <c r="A194" s="539" t="s">
        <v>92</v>
      </c>
      <c r="B194" s="543" t="s">
        <v>93</v>
      </c>
      <c r="C194" s="484">
        <v>1091.4459999999999</v>
      </c>
      <c r="D194" s="485">
        <v>1091.4459999999999</v>
      </c>
      <c r="E194" s="483">
        <f t="shared" si="8"/>
        <v>100</v>
      </c>
      <c r="F194" s="484">
        <v>771.36599999999999</v>
      </c>
      <c r="G194" s="483">
        <f t="shared" si="6"/>
        <v>141.49521757505514</v>
      </c>
    </row>
    <row r="195" spans="1:9" ht="38.25" customHeight="1">
      <c r="A195" s="517" t="s">
        <v>536</v>
      </c>
      <c r="B195" s="529" t="s">
        <v>558</v>
      </c>
      <c r="C195" s="534">
        <v>1091.4459999999999</v>
      </c>
      <c r="D195" s="535">
        <v>1091.4459999999999</v>
      </c>
      <c r="E195" s="483">
        <f t="shared" si="8"/>
        <v>100</v>
      </c>
      <c r="F195" s="484"/>
      <c r="G195" s="483"/>
    </row>
    <row r="196" spans="1:9" ht="26.25" customHeight="1">
      <c r="A196" s="539" t="s">
        <v>94</v>
      </c>
      <c r="B196" s="543" t="s">
        <v>95</v>
      </c>
      <c r="C196" s="484">
        <v>8702.6661999999997</v>
      </c>
      <c r="D196" s="485">
        <v>8702.6661999999997</v>
      </c>
      <c r="E196" s="483">
        <f t="shared" si="8"/>
        <v>100</v>
      </c>
      <c r="F196" s="484">
        <v>7694.8789999999999</v>
      </c>
      <c r="G196" s="483">
        <f t="shared" si="6"/>
        <v>113.09685571404047</v>
      </c>
    </row>
    <row r="197" spans="1:9" ht="44.25" customHeight="1">
      <c r="A197" s="517" t="s">
        <v>536</v>
      </c>
      <c r="B197" s="529" t="s">
        <v>537</v>
      </c>
      <c r="C197" s="534">
        <v>6072.8680000000004</v>
      </c>
      <c r="D197" s="534">
        <v>6072.8680000000004</v>
      </c>
      <c r="E197" s="483">
        <f t="shared" si="8"/>
        <v>100</v>
      </c>
      <c r="F197" s="484"/>
      <c r="G197" s="483"/>
    </row>
    <row r="198" spans="1:9" ht="47.25" customHeight="1">
      <c r="A198" s="517" t="s">
        <v>538</v>
      </c>
      <c r="B198" s="529" t="s">
        <v>539</v>
      </c>
      <c r="C198" s="534">
        <v>2629.7982000000002</v>
      </c>
      <c r="D198" s="535">
        <v>2629.7982000000002</v>
      </c>
      <c r="E198" s="483">
        <f t="shared" si="8"/>
        <v>100</v>
      </c>
      <c r="F198" s="484"/>
      <c r="G198" s="483"/>
    </row>
    <row r="199" spans="1:9" ht="23.25" customHeight="1">
      <c r="A199" s="539" t="s">
        <v>98</v>
      </c>
      <c r="B199" s="543" t="s">
        <v>99</v>
      </c>
      <c r="C199" s="484"/>
      <c r="D199" s="485"/>
      <c r="E199" s="483"/>
      <c r="F199" s="484"/>
      <c r="G199" s="483"/>
    </row>
    <row r="200" spans="1:9" ht="48" customHeight="1">
      <c r="A200" s="539" t="s">
        <v>100</v>
      </c>
      <c r="B200" s="543" t="s">
        <v>99</v>
      </c>
      <c r="C200" s="484"/>
      <c r="D200" s="485"/>
      <c r="E200" s="483"/>
      <c r="F200" s="484"/>
      <c r="G200" s="483"/>
    </row>
    <row r="201" spans="1:9" ht="35.25" customHeight="1">
      <c r="A201" s="353" t="s">
        <v>102</v>
      </c>
      <c r="B201" s="439" t="s">
        <v>103</v>
      </c>
      <c r="C201" s="481">
        <f>C202</f>
        <v>0</v>
      </c>
      <c r="D201" s="496">
        <f>D202</f>
        <v>0</v>
      </c>
      <c r="E201" s="483"/>
      <c r="F201" s="497">
        <v>69.8</v>
      </c>
      <c r="G201" s="483"/>
    </row>
    <row r="202" spans="1:9" ht="30" customHeight="1">
      <c r="A202" s="539" t="s">
        <v>104</v>
      </c>
      <c r="B202" s="543" t="s">
        <v>105</v>
      </c>
      <c r="C202" s="484">
        <v>0</v>
      </c>
      <c r="D202" s="485">
        <v>0</v>
      </c>
      <c r="E202" s="483"/>
      <c r="F202" s="484">
        <v>69.8</v>
      </c>
      <c r="G202" s="483"/>
    </row>
    <row r="203" spans="1:9" ht="42.75" customHeight="1">
      <c r="A203" s="353" t="s">
        <v>106</v>
      </c>
      <c r="B203" s="442" t="s">
        <v>107</v>
      </c>
      <c r="C203" s="498">
        <f>C204</f>
        <v>0</v>
      </c>
      <c r="D203" s="499">
        <v>0</v>
      </c>
      <c r="E203" s="483"/>
      <c r="F203" s="498">
        <v>0</v>
      </c>
      <c r="G203" s="483"/>
    </row>
    <row r="204" spans="1:9" ht="45.75" hidden="1" customHeight="1">
      <c r="A204" s="539" t="s">
        <v>108</v>
      </c>
      <c r="B204" s="548" t="s">
        <v>556</v>
      </c>
      <c r="C204" s="486">
        <v>0</v>
      </c>
      <c r="D204" s="487">
        <v>0</v>
      </c>
      <c r="E204" s="483"/>
      <c r="F204" s="486">
        <v>0</v>
      </c>
      <c r="G204" s="483"/>
    </row>
    <row r="205" spans="1:9" s="6" customFormat="1" ht="27" thickBot="1">
      <c r="A205" s="359"/>
      <c r="B205" s="445" t="s">
        <v>113</v>
      </c>
      <c r="C205" s="500">
        <f>C82+C91+C93+C98+C126+C150+C153+C173+C182+C193+C201+C203</f>
        <v>1348347.8287800001</v>
      </c>
      <c r="D205" s="500">
        <f>D82+D91+D93+D98+D126+D150+D153+D173+D182+D193+D201+D203</f>
        <v>1212772.0486700002</v>
      </c>
      <c r="E205" s="510">
        <f t="shared" si="8"/>
        <v>89.945044059390042</v>
      </c>
      <c r="F205" s="500">
        <f>F82+F91+F93+F98+F126+F150+F153+F173+F182+F193+F201+F203</f>
        <v>1055415.23382</v>
      </c>
      <c r="G205" s="501">
        <f t="shared" si="6"/>
        <v>114.9094697335814</v>
      </c>
      <c r="H205" s="93"/>
      <c r="I205" s="93"/>
    </row>
    <row r="206" spans="1:9" ht="20.25">
      <c r="A206" s="360"/>
      <c r="B206" s="361"/>
      <c r="C206" s="362"/>
      <c r="D206" s="373"/>
      <c r="E206" s="373"/>
      <c r="F206" s="373"/>
      <c r="G206" s="363"/>
    </row>
    <row r="207" spans="1:9" s="65" customFormat="1" ht="20.25">
      <c r="A207" s="364" t="s">
        <v>447</v>
      </c>
      <c r="B207" s="364"/>
      <c r="C207" s="365"/>
      <c r="D207" s="365"/>
      <c r="E207" s="365"/>
      <c r="F207" s="365"/>
      <c r="G207" s="366"/>
    </row>
    <row r="208" spans="1:9" s="65" customFormat="1" ht="20.25">
      <c r="A208" s="367" t="s">
        <v>431</v>
      </c>
      <c r="B208" s="367"/>
      <c r="C208" s="365" t="s">
        <v>432</v>
      </c>
      <c r="D208" s="365"/>
      <c r="E208" s="365"/>
      <c r="F208" s="365"/>
      <c r="G208" s="366"/>
    </row>
  </sheetData>
  <customSheetViews>
    <customSheetView guid="{61528DAC-5C4C-48F4-ADE2-8A724B05A086}" scale="62" showPageBreaks="1" printArea="1" hiddenRows="1" view="pageBreakPreview" topLeftCell="A64">
      <selection activeCell="D82" sqref="D82"/>
      <rowBreaks count="2" manualBreakCount="2">
        <brk id="79" max="6" man="1"/>
        <brk id="129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5" orientation="portrait" r:id="rId13"/>
  <headerFooter alignWithMargins="0"/>
  <rowBreaks count="2" manualBreakCount="2">
    <brk id="79" max="6" man="1"/>
    <brk id="12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602" t="s">
        <v>409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399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406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395</v>
      </c>
      <c r="D50" s="399" t="s">
        <v>410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331</v>
      </c>
      <c r="B67" s="47" t="s">
        <v>385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425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306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396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308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391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323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324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331</v>
      </c>
      <c r="B73" s="47" t="s">
        <v>332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424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396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308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405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406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323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331</v>
      </c>
      <c r="B71" s="47" t="s">
        <v>382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423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403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406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323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324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331</v>
      </c>
      <c r="B70" s="47" t="s">
        <v>385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2" t="s">
        <v>422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323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331</v>
      </c>
      <c r="B71" s="47" t="s">
        <v>386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2" t="s">
        <v>421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403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323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330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325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331</v>
      </c>
      <c r="B72" s="47" t="s">
        <v>387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2" t="s">
        <v>420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6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408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316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401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323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331</v>
      </c>
      <c r="B72" s="47" t="s">
        <v>386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2" t="s">
        <v>419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407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326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418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314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328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407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417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400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407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326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304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395</v>
      </c>
      <c r="D51" s="399" t="s">
        <v>410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331</v>
      </c>
      <c r="B68" s="47" t="s">
        <v>334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416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317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407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315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3" t="s">
        <v>415</v>
      </c>
      <c r="B1" s="603"/>
      <c r="C1" s="603"/>
      <c r="D1" s="603"/>
      <c r="E1" s="603"/>
      <c r="F1" s="603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398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407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331</v>
      </c>
      <c r="B71" s="47" t="s">
        <v>386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2" t="s">
        <v>414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43.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398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427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407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313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331</v>
      </c>
      <c r="B70" s="47" t="s">
        <v>386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2" t="s">
        <v>413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404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407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331</v>
      </c>
      <c r="B73" s="47" t="s">
        <v>334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602" t="s">
        <v>412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54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333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398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405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331</v>
      </c>
      <c r="B72" s="47" t="s">
        <v>334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602" t="s">
        <v>411</v>
      </c>
      <c r="B1" s="602"/>
      <c r="C1" s="602"/>
      <c r="D1" s="602"/>
      <c r="E1" s="602"/>
      <c r="F1" s="602"/>
    </row>
    <row r="2" spans="1:6">
      <c r="A2" s="602"/>
      <c r="B2" s="602"/>
      <c r="C2" s="602"/>
      <c r="D2" s="602"/>
      <c r="E2" s="602"/>
      <c r="F2" s="602"/>
    </row>
    <row r="3" spans="1:6" ht="47.2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405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407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395</v>
      </c>
      <c r="D52" s="399" t="s">
        <v>410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331</v>
      </c>
      <c r="B69" s="47" t="s">
        <v>332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335</v>
      </c>
      <c r="AO1" t="s">
        <v>336</v>
      </c>
      <c r="AP1" t="s">
        <v>337</v>
      </c>
      <c r="AS1" t="s">
        <v>338</v>
      </c>
      <c r="AW1">
        <v>187.4</v>
      </c>
      <c r="AX1" t="s">
        <v>339</v>
      </c>
      <c r="AY1" t="s">
        <v>340</v>
      </c>
    </row>
    <row r="2" spans="32:51">
      <c r="AF2" t="s">
        <v>341</v>
      </c>
      <c r="AJ2" t="s">
        <v>342</v>
      </c>
    </row>
    <row r="3" spans="32:51">
      <c r="AF3" t="s">
        <v>344</v>
      </c>
      <c r="AH3" t="s">
        <v>343</v>
      </c>
      <c r="AJ3" t="s">
        <v>344</v>
      </c>
      <c r="AN3" t="s">
        <v>343</v>
      </c>
      <c r="AO3" t="s">
        <v>343</v>
      </c>
      <c r="AP3" t="s">
        <v>343</v>
      </c>
      <c r="AS3" t="s">
        <v>345</v>
      </c>
      <c r="AT3" t="s">
        <v>346</v>
      </c>
      <c r="AU3" t="s">
        <v>347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348</v>
      </c>
      <c r="AU4" t="s">
        <v>349</v>
      </c>
      <c r="AV4" t="s">
        <v>350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351</v>
      </c>
      <c r="AU5" t="s">
        <v>349</v>
      </c>
      <c r="AV5" t="s">
        <v>352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353</v>
      </c>
      <c r="AU6" t="s">
        <v>349</v>
      </c>
      <c r="AV6" t="s">
        <v>352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354</v>
      </c>
      <c r="AU7" t="s">
        <v>349</v>
      </c>
      <c r="AV7" t="s">
        <v>355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356</v>
      </c>
      <c r="AU8" t="s">
        <v>349</v>
      </c>
      <c r="AV8" t="s">
        <v>357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358</v>
      </c>
      <c r="AU9" t="s">
        <v>349</v>
      </c>
      <c r="AV9" t="s">
        <v>359</v>
      </c>
      <c r="AW9" t="s">
        <v>360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361</v>
      </c>
      <c r="AU10" t="s">
        <v>349</v>
      </c>
      <c r="AV10" t="s">
        <v>362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363</v>
      </c>
      <c r="AU11" t="s">
        <v>349</v>
      </c>
      <c r="AV11" t="s">
        <v>364</v>
      </c>
      <c r="AW11" t="s">
        <v>360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365</v>
      </c>
      <c r="AU12" t="s">
        <v>349</v>
      </c>
      <c r="AV12" t="s">
        <v>366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367</v>
      </c>
      <c r="AU13" t="s">
        <v>349</v>
      </c>
      <c r="AV13" t="s">
        <v>368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369</v>
      </c>
      <c r="AU14" t="s">
        <v>349</v>
      </c>
      <c r="AV14" t="s">
        <v>355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370</v>
      </c>
      <c r="AU15" t="s">
        <v>349</v>
      </c>
      <c r="AV15" t="s">
        <v>371</v>
      </c>
      <c r="AW15" t="s">
        <v>372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373</v>
      </c>
      <c r="AU16" t="s">
        <v>349</v>
      </c>
      <c r="AV16" t="s">
        <v>352</v>
      </c>
      <c r="AW16" t="s">
        <v>374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375</v>
      </c>
      <c r="AU17" t="s">
        <v>349</v>
      </c>
      <c r="AV17" t="s">
        <v>376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377</v>
      </c>
      <c r="AU18" t="s">
        <v>349</v>
      </c>
      <c r="AV18" t="s">
        <v>352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378</v>
      </c>
      <c r="AU19" t="s">
        <v>379</v>
      </c>
      <c r="AV19" t="s">
        <v>362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380</v>
      </c>
      <c r="AY20" t="s">
        <v>381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2024-01-17T07:27:24Z</cp:lastPrinted>
  <dcterms:created xsi:type="dcterms:W3CDTF">1996-10-08T23:32:33Z</dcterms:created>
  <dcterms:modified xsi:type="dcterms:W3CDTF">2024-01-17T07:57:31Z</dcterms:modified>
</cp:coreProperties>
</file>