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N228" i="1" l="1"/>
  <c r="J155" i="1" l="1"/>
  <c r="J151" i="1"/>
  <c r="J145" i="1"/>
  <c r="R191" i="1" l="1"/>
  <c r="R174" i="1"/>
  <c r="T228" i="1"/>
  <c r="T200" i="1"/>
  <c r="T121" i="1"/>
  <c r="T113" i="1"/>
  <c r="T106" i="1"/>
  <c r="I151" i="1"/>
  <c r="I155" i="1"/>
  <c r="W140" i="1"/>
  <c r="F228" i="1"/>
  <c r="F103" i="1"/>
  <c r="Q164" i="1" l="1"/>
  <c r="K103" i="1" l="1"/>
  <c r="S140" i="1"/>
  <c r="S145" i="1"/>
  <c r="S121" i="1"/>
  <c r="S106" i="1"/>
  <c r="P155" i="1"/>
  <c r="P151" i="1"/>
  <c r="P140" i="1"/>
  <c r="Q140" i="1"/>
  <c r="P145" i="1"/>
  <c r="Q145" i="1"/>
  <c r="W103" i="1" l="1"/>
  <c r="X103" i="1"/>
  <c r="X130" i="1" l="1"/>
  <c r="H130" i="1"/>
  <c r="D192" i="1"/>
  <c r="D193" i="1"/>
  <c r="D194" i="1"/>
  <c r="D195" i="1"/>
  <c r="D196" i="1"/>
  <c r="D197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G165" i="1" s="1"/>
  <c r="H163" i="1"/>
  <c r="H165" i="1" s="1"/>
  <c r="I163" i="1"/>
  <c r="I165" i="1" s="1"/>
  <c r="J163" i="1"/>
  <c r="K163" i="1"/>
  <c r="L163" i="1"/>
  <c r="M163" i="1"/>
  <c r="M165" i="1" s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Y165" i="1" s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R166" i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C179" i="1"/>
  <c r="C181" i="1"/>
  <c r="C182" i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C193" i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C195" i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K165" i="1" s="1"/>
  <c r="M164" i="1"/>
  <c r="M168" i="1" s="1"/>
  <c r="N168" i="1"/>
  <c r="O168" i="1"/>
  <c r="K168" i="1" l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C105" i="1" l="1"/>
  <c r="D105" i="1" s="1"/>
  <c r="C199" i="1" l="1"/>
  <c r="D199" i="1" s="1"/>
  <c r="C198" i="1"/>
  <c r="D198" i="1" s="1"/>
  <c r="C200" i="1" l="1"/>
  <c r="D200" i="1" s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C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<sst xmlns="http://schemas.openxmlformats.org/spreadsheetml/2006/main" count="277" uniqueCount="219">
  <si>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</si>
  <si>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</si>
  <si>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</si>
  <si>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</si>
  <si>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</si>
  <si>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</si>
  <si>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</si>
  <si>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</si>
  <si>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</si>
  <si>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</si>
  <si>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</si>
  <si>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</si>
  <si>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</si>
  <si>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</si>
  <si>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</si>
  <si>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</si>
  <si>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</si>
  <si>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</si>
  <si>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</si>
  <si>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</si>
  <si>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</si>
  <si>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</si>
  <si>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</si>
  <si>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</si>
  <si>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</si>
  <si>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</si>
  <si>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</si>
  <si>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</si>
  <si>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</si>
  <si>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</si>
  <si>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</si>
  <si>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</si>
  <si>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</si>
  <si>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</si>
  <si>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</si>
  <si>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</si>
  <si>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</si>
  <si>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</si>
  <si>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</si>
  <si>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</si>
  <si>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</si>
  <si>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</si>
  <si>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</si>
  <si>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</si>
  <si>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</si>
  <si>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</si>
  <si>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</si>
  <si>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</si>
  <si>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</si>
  <si>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</si>
  <si>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</si>
  <si>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</si>
  <si>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</si>
  <si>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</si>
  <si>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</si>
  <si>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</si>
  <si>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</si>
  <si>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</si>
  <si>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</si>
  <si>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</si>
  <si>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</si>
  <si>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</si>
  <si>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</si>
  <si>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</si>
  <si>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</si>
  <si>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</si>
  <si>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</si>
  <si>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</si>
  <si>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</si>
  <si>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</si>
  <si>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</si>
  <si>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</si>
  <si>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</si>
  <si>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</si>
  <si>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</si>
  <si>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</si>
  <si>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</si>
  <si>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</si>
  <si>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</si>
  <si>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</si>
  <si>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</si>
  <si>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</si>
  <si>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</si>
  <si>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</si>
  <si>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</si>
  <si>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</si>
  <si>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</si>
  <si>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</si>
  <si>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</si>
  <si>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</si>
  <si>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</si>
  <si>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</si>
  <si>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</si>
  <si>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</si>
  <si>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</si>
  <si>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</si>
  <si>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</si>
  <si>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</si>
  <si>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</si>
  <si>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</si>
  <si>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</si>
  <si>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</si>
  <si>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</si>
  <si>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</si>
  <si>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</si>
  <si>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</si>
  <si>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</si>
  <si>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</si>
  <si>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</si>
  <si>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</si>
  <si>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</si>
  <si>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</si>
  <si>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</si>
  <si>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</si>
  <si>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</si>
  <si>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</si>
  <si>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</si>
  <si>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</si>
  <si>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</si>
  <si>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</si>
  <si>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</si>
  <si>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</si>
  <si>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</si>
  <si>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</si>
  <si>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</si>
  <si>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</si>
  <si>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</si>
  <si>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</si>
  <si>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</si>
  <si>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</si>
  <si>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</si>
  <si>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</si>
  <si>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</si>
  <si>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</si>
  <si>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</si>
  <si>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</si>
  <si>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</si>
  <si>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</si>
  <si>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</si>
  <si>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</si>
  <si>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</si>
  <si>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</si>
  <si>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</si>
  <si>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</si>
  <si>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</si>
  <si>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</si>
  <si>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</si>
  <si>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</si>
  <si>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</si>
  <si>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</si>
  <si>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</si>
  <si>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</si>
  <si>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</si>
  <si>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</si>
  <si>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</si>
  <si>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</si>
  <si>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</si>
  <si>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</si>
  <si>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</si>
  <si>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</si>
  <si>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</si>
  <si>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</si>
  <si>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</si>
  <si>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</si>
  <si>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</si>
  <si>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</si>
  <si>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</si>
  <si>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</si>
  <si>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</si>
  <si>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</si>
  <si>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</si>
  <si>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</si>
  <si>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</si>
  <si>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</si>
  <si>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</si>
  <si>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</si>
  <si>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</si>
  <si>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</si>
  <si>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</si>
  <si>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</si>
  <si>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</si>
  <si>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</si>
  <si>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</si>
  <si>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</si>
  <si>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</si>
  <si>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</si>
  <si>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</si>
  <si>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</si>
  <si>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</si>
  <si>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</si>
  <si>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</si>
  <si>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</si>
  <si>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</si>
  <si>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</si>
  <si>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</si>
  <si>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</si>
  <si>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</si>
  <si>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</si>
  <si>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</si>
  <si>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</si>
  <si>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</si>
  <si>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</si>
  <si>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</si>
  <si>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</si>
  <si>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</si>
  <si>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</si>
  <si>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</si>
  <si>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</si>
  <si>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</si>
  <si>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</si>
  <si>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</si>
  <si>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</si>
  <si>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</si>
  <si>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</si>
  <si>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</si>
  <si>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</si>
  <si>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</si>
  <si>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</si>
  <si>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13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</si>
</sst>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166" fontId="11" fillId="2" borderId="3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H116" sqref="H11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6" t="s">
        <v>5</v>
      </c>
      <c r="F5" s="186" t="s">
        <v>6</v>
      </c>
      <c r="G5" s="186" t="s">
        <v>7</v>
      </c>
      <c r="H5" s="186" t="s">
        <v>8</v>
      </c>
      <c r="I5" s="186" t="s">
        <v>9</v>
      </c>
      <c r="J5" s="186" t="s">
        <v>10</v>
      </c>
      <c r="K5" s="191" t="s">
        <v>11</v>
      </c>
      <c r="L5" s="191" t="s">
        <v>12</v>
      </c>
      <c r="M5" s="186" t="s">
        <v>13</v>
      </c>
      <c r="N5" s="186" t="s">
        <v>14</v>
      </c>
      <c r="O5" s="186" t="s">
        <v>15</v>
      </c>
      <c r="P5" s="186" t="s">
        <v>16</v>
      </c>
      <c r="Q5" s="186" t="s">
        <v>17</v>
      </c>
      <c r="R5" s="186" t="s">
        <v>18</v>
      </c>
      <c r="S5" s="186" t="s">
        <v>19</v>
      </c>
      <c r="T5" s="186" t="s">
        <v>20</v>
      </c>
      <c r="U5" s="186" t="s">
        <v>21</v>
      </c>
      <c r="V5" s="186" t="s">
        <v>22</v>
      </c>
      <c r="W5" s="186" t="s">
        <v>23</v>
      </c>
      <c r="X5" s="186" t="s">
        <v>24</v>
      </c>
      <c r="Y5" s="186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87"/>
      <c r="F6" s="187"/>
      <c r="G6" s="187"/>
      <c r="H6" s="187"/>
      <c r="I6" s="187"/>
      <c r="J6" s="187"/>
      <c r="K6" s="192"/>
      <c r="L6" s="192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3177.85</v>
      </c>
      <c r="D100" s="14">
        <f t="shared" si="14"/>
        <v>5.3679898648648647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298692</v>
      </c>
      <c r="D101" s="14">
        <f t="shared" si="14"/>
        <v>0.98504420780471391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292883</v>
      </c>
      <c r="C102" s="22">
        <f>SUM(E102:Y102)</f>
        <v>287439</v>
      </c>
      <c r="D102" s="14">
        <f t="shared" si="14"/>
        <v>0.98141237285878657</v>
      </c>
      <c r="E102" s="88">
        <v>22393</v>
      </c>
      <c r="F102" s="88">
        <v>8570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14126</v>
      </c>
      <c r="N102" s="88">
        <v>4753.5</v>
      </c>
      <c r="O102" s="88">
        <v>8757</v>
      </c>
      <c r="P102" s="88">
        <v>14258</v>
      </c>
      <c r="Q102" s="88">
        <v>16178</v>
      </c>
      <c r="R102" s="88">
        <v>17717</v>
      </c>
      <c r="S102" s="88">
        <v>17573</v>
      </c>
      <c r="T102" s="88">
        <v>12553.5</v>
      </c>
      <c r="U102" s="88">
        <v>10003</v>
      </c>
      <c r="V102" s="88">
        <v>5250</v>
      </c>
      <c r="W102" s="88">
        <v>14627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293055.15000000002</v>
      </c>
      <c r="D103" s="14"/>
      <c r="E103" s="88">
        <v>26762</v>
      </c>
      <c r="F103" s="88">
        <f>F101</f>
        <v>8592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v>13600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0.97699999999999998</v>
      </c>
      <c r="C104" s="165">
        <f>C102/C103</f>
        <v>0.98083585973493381</v>
      </c>
      <c r="D104" s="14">
        <f t="shared" si="14"/>
        <v>1.0039261614482435</v>
      </c>
      <c r="E104" s="27">
        <f>E102/E103</f>
        <v>0.83674613257604069</v>
      </c>
      <c r="F104" s="27">
        <f>F102/F103</f>
        <v>0.99743947858473003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1.0010294117647058</v>
      </c>
      <c r="M104" s="27">
        <f>M102/M103</f>
        <v>0.99081153117766707</v>
      </c>
      <c r="N104" s="27">
        <f t="shared" si="26"/>
        <v>0.95317826348506118</v>
      </c>
      <c r="O104" s="27">
        <f t="shared" si="26"/>
        <v>1.0096852300242132</v>
      </c>
      <c r="P104" s="27">
        <f t="shared" si="26"/>
        <v>0.99372734875940893</v>
      </c>
      <c r="Q104" s="27">
        <f>Q102/Q103</f>
        <v>0.99002509026375374</v>
      </c>
      <c r="R104" s="27">
        <f t="shared" si="26"/>
        <v>1</v>
      </c>
      <c r="S104" s="27">
        <f t="shared" si="26"/>
        <v>0.99473565040190193</v>
      </c>
      <c r="T104" s="27">
        <f t="shared" si="26"/>
        <v>0.99964166268514099</v>
      </c>
      <c r="U104" s="27">
        <f t="shared" si="26"/>
        <v>1</v>
      </c>
      <c r="V104" s="27">
        <f t="shared" si="26"/>
        <v>0.99469496021220161</v>
      </c>
      <c r="W104" s="27">
        <f t="shared" si="26"/>
        <v>0.97435385025313082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10344</v>
      </c>
      <c r="C105" s="22">
        <f t="shared" si="23"/>
        <v>5616.1500000000015</v>
      </c>
      <c r="D105" s="14">
        <f t="shared" si="14"/>
        <v>0.54293793503480292</v>
      </c>
      <c r="E105" s="116">
        <f>E103-E102</f>
        <v>4369</v>
      </c>
      <c r="F105" s="116">
        <f t="shared" ref="F105:L105" si="27">F103-F102</f>
        <v>22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-14</v>
      </c>
      <c r="M105" s="116">
        <f>M103-M102</f>
        <v>131</v>
      </c>
      <c r="N105" s="116">
        <f>N103-N102</f>
        <v>233.5</v>
      </c>
      <c r="O105" s="116">
        <f t="shared" ref="O105:Y105" si="28">O103-O102</f>
        <v>-84</v>
      </c>
      <c r="P105" s="116">
        <f t="shared" si="28"/>
        <v>90</v>
      </c>
      <c r="Q105" s="116">
        <f>Q103-Q102</f>
        <v>163</v>
      </c>
      <c r="R105" s="116">
        <f t="shared" si="28"/>
        <v>0</v>
      </c>
      <c r="S105" s="116">
        <f t="shared" si="28"/>
        <v>93</v>
      </c>
      <c r="T105" s="116">
        <f t="shared" si="28"/>
        <v>4.5</v>
      </c>
      <c r="U105" s="116">
        <f t="shared" si="28"/>
        <v>0</v>
      </c>
      <c r="V105" s="116">
        <f t="shared" si="28"/>
        <v>28</v>
      </c>
      <c r="W105" s="116">
        <f>W103-W102</f>
        <v>385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161055</v>
      </c>
      <c r="C106" s="88">
        <f t="shared" si="23"/>
        <v>159541.79999999999</v>
      </c>
      <c r="D106" s="15">
        <f t="shared" si="14"/>
        <v>0.99060445189531521</v>
      </c>
      <c r="E106" s="9">
        <v>19890</v>
      </c>
      <c r="F106" s="9">
        <v>4492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2360.5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6600+4431</f>
        <v>11031</v>
      </c>
      <c r="T106" s="9">
        <f>3190.5+2838.3</f>
        <v>6028.8</v>
      </c>
      <c r="U106" s="9">
        <f>1700+3531</f>
        <v>5231</v>
      </c>
      <c r="V106" s="9">
        <v>2225.5</v>
      </c>
      <c r="W106" s="9">
        <v>7010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9303</v>
      </c>
      <c r="D107" s="15">
        <f t="shared" si="14"/>
        <v>0.88021572523417546</v>
      </c>
      <c r="E107" s="9">
        <v>315</v>
      </c>
      <c r="F107" s="9">
        <v>368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1450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91235</v>
      </c>
      <c r="C108" s="88">
        <f t="shared" si="23"/>
        <v>91529.7</v>
      </c>
      <c r="D108" s="15">
        <f t="shared" si="14"/>
        <v>1.0032301200197293</v>
      </c>
      <c r="E108" s="9">
        <v>780</v>
      </c>
      <c r="F108" s="9">
        <v>2858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3309</v>
      </c>
      <c r="N108" s="9">
        <v>1716</v>
      </c>
      <c r="O108" s="9">
        <v>4375</v>
      </c>
      <c r="P108" s="9">
        <v>4796</v>
      </c>
      <c r="Q108" s="9">
        <v>3455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292351</v>
      </c>
      <c r="C111" s="22">
        <f>SUM(E111:Y111)</f>
        <v>287439</v>
      </c>
      <c r="D111" s="14">
        <f t="shared" si="29"/>
        <v>0.98319827878132793</v>
      </c>
      <c r="E111" s="88">
        <v>22393</v>
      </c>
      <c r="F111" s="88">
        <v>8570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14126</v>
      </c>
      <c r="N111" s="88">
        <v>4753.5</v>
      </c>
      <c r="O111" s="88">
        <v>8757</v>
      </c>
      <c r="P111" s="88">
        <v>14258</v>
      </c>
      <c r="Q111" s="88">
        <v>16178</v>
      </c>
      <c r="R111" s="88">
        <v>17717</v>
      </c>
      <c r="S111" s="88">
        <v>17573</v>
      </c>
      <c r="T111" s="88">
        <v>12553.5</v>
      </c>
      <c r="U111" s="88">
        <v>10003</v>
      </c>
      <c r="V111" s="88">
        <v>5250</v>
      </c>
      <c r="W111" s="88">
        <v>14627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0.96413248160618947</v>
      </c>
      <c r="C112" s="22">
        <f t="shared" si="23"/>
        <v>20.375957266667445</v>
      </c>
      <c r="D112" s="14">
        <f t="shared" si="29"/>
        <v>21.133980708462666</v>
      </c>
      <c r="E112" s="27">
        <f t="shared" ref="E112" si="30">E111/E101</f>
        <v>0.8278067354256774</v>
      </c>
      <c r="F112" s="27">
        <f>F111/F101</f>
        <v>0.99743947858473003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1.0092736797394875</v>
      </c>
      <c r="N112" s="27">
        <f>N111/N101</f>
        <v>0.95317826348506118</v>
      </c>
      <c r="O112" s="27">
        <f t="shared" si="31"/>
        <v>1.0096852300242132</v>
      </c>
      <c r="P112" s="27">
        <f t="shared" si="31"/>
        <v>0.94958374958374958</v>
      </c>
      <c r="Q112" s="27">
        <f t="shared" si="31"/>
        <v>0.96303351389963687</v>
      </c>
      <c r="R112" s="27">
        <f t="shared" si="31"/>
        <v>0.98068194398317277</v>
      </c>
      <c r="S112" s="27">
        <f t="shared" si="31"/>
        <v>0.97276501522280656</v>
      </c>
      <c r="T112" s="27">
        <f t="shared" si="31"/>
        <v>0.97814399251986905</v>
      </c>
      <c r="U112" s="27">
        <f t="shared" si="31"/>
        <v>1</v>
      </c>
      <c r="V112" s="27">
        <f t="shared" si="31"/>
        <v>0.99469496021220161</v>
      </c>
      <c r="W112" s="27">
        <f t="shared" si="31"/>
        <v>0.9459354588372243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160869</v>
      </c>
      <c r="C113" s="88">
        <f t="shared" si="23"/>
        <v>159542.29999999999</v>
      </c>
      <c r="D113" s="15">
        <f t="shared" si="29"/>
        <v>0.99175291696970824</v>
      </c>
      <c r="E113" s="9">
        <v>19890</v>
      </c>
      <c r="F113" s="9">
        <v>4492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2360.5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11031</v>
      </c>
      <c r="T113" s="9">
        <f>3190.5+2838.3</f>
        <v>6028.8</v>
      </c>
      <c r="U113" s="9">
        <v>5231</v>
      </c>
      <c r="V113" s="9">
        <v>2226</v>
      </c>
      <c r="W113" s="9">
        <v>7010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9303</v>
      </c>
      <c r="D114" s="15">
        <f t="shared" si="29"/>
        <v>0.88021572523417546</v>
      </c>
      <c r="E114" s="9">
        <v>315</v>
      </c>
      <c r="F114" s="9">
        <v>368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1450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91135</v>
      </c>
      <c r="C115" s="88">
        <f>SUM(E115:Y115)</f>
        <v>91529.7</v>
      </c>
      <c r="D115" s="15">
        <f t="shared" si="29"/>
        <v>1.0043309376200142</v>
      </c>
      <c r="E115" s="9">
        <v>780</v>
      </c>
      <c r="F115" s="9">
        <v>2858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3309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981099</v>
      </c>
      <c r="C119" s="22">
        <f>SUM(E119:Y119)</f>
        <v>947225.61</v>
      </c>
      <c r="D119" s="14">
        <f t="shared" si="29"/>
        <v>0.96547403473044002</v>
      </c>
      <c r="E119" s="167">
        <v>92431</v>
      </c>
      <c r="F119" s="88">
        <v>22282</v>
      </c>
      <c r="G119" s="88">
        <v>55697</v>
      </c>
      <c r="H119" s="88">
        <v>60348</v>
      </c>
      <c r="I119" s="88">
        <v>29856</v>
      </c>
      <c r="J119" s="88">
        <v>68336</v>
      </c>
      <c r="K119" s="88">
        <v>32382</v>
      </c>
      <c r="L119" s="88">
        <v>41268</v>
      </c>
      <c r="M119" s="88">
        <v>41806</v>
      </c>
      <c r="N119" s="88">
        <v>14831</v>
      </c>
      <c r="O119" s="88">
        <v>25802</v>
      </c>
      <c r="P119" s="88">
        <v>41380</v>
      </c>
      <c r="Q119" s="88">
        <v>51905</v>
      </c>
      <c r="R119" s="88">
        <v>58112</v>
      </c>
      <c r="S119" s="88">
        <v>66204.600000000006</v>
      </c>
      <c r="T119" s="167">
        <v>38540</v>
      </c>
      <c r="U119" s="88">
        <v>34360.01</v>
      </c>
      <c r="V119" s="88">
        <v>15663</v>
      </c>
      <c r="W119" s="88">
        <v>45070</v>
      </c>
      <c r="X119" s="88">
        <v>81562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562680</v>
      </c>
      <c r="C121" s="88">
        <f t="shared" si="23"/>
        <v>552245.81000000006</v>
      </c>
      <c r="D121" s="15">
        <f t="shared" si="29"/>
        <v>0.98145626288476584</v>
      </c>
      <c r="E121" s="9">
        <v>86300</v>
      </c>
      <c r="F121" s="9">
        <v>11679</v>
      </c>
      <c r="G121" s="9">
        <f>7004+18160</f>
        <v>25164</v>
      </c>
      <c r="H121" s="9">
        <v>27192</v>
      </c>
      <c r="I121" s="9">
        <v>15286</v>
      </c>
      <c r="J121" s="9">
        <v>39777</v>
      </c>
      <c r="K121" s="9">
        <v>18155</v>
      </c>
      <c r="L121" s="9">
        <v>18967</v>
      </c>
      <c r="M121" s="9">
        <v>25342</v>
      </c>
      <c r="N121" s="9">
        <v>7179</v>
      </c>
      <c r="O121" s="9">
        <v>9597</v>
      </c>
      <c r="P121" s="9">
        <v>22616</v>
      </c>
      <c r="Q121" s="9">
        <v>39662</v>
      </c>
      <c r="R121" s="9">
        <v>41506</v>
      </c>
      <c r="S121" s="9">
        <f>29905+14772</f>
        <v>44677</v>
      </c>
      <c r="T121" s="9">
        <f>10045.9+7789.36</f>
        <v>17835.259999999998</v>
      </c>
      <c r="U121" s="9">
        <f>6681+10769.55</f>
        <v>17450.55</v>
      </c>
      <c r="V121" s="9">
        <v>6019</v>
      </c>
      <c r="W121" s="9">
        <v>23145</v>
      </c>
      <c r="X121" s="9">
        <v>45047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29333</v>
      </c>
      <c r="D122" s="15">
        <f t="shared" si="29"/>
        <v>0.90802996532937097</v>
      </c>
      <c r="E122" s="9">
        <v>945</v>
      </c>
      <c r="F122" s="9">
        <v>920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5412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297365</v>
      </c>
      <c r="C123" s="88">
        <f t="shared" si="23"/>
        <v>286546.95999999996</v>
      </c>
      <c r="D123" s="15">
        <f t="shared" si="29"/>
        <v>0.96362033191532281</v>
      </c>
      <c r="E123" s="9">
        <v>2574</v>
      </c>
      <c r="F123" s="9">
        <v>7145</v>
      </c>
      <c r="G123" s="9">
        <v>23793</v>
      </c>
      <c r="H123" s="9">
        <v>29452</v>
      </c>
      <c r="I123" s="9">
        <v>10047</v>
      </c>
      <c r="J123" s="9">
        <v>17577</v>
      </c>
      <c r="K123" s="9">
        <v>6470</v>
      </c>
      <c r="L123" s="9">
        <v>16558</v>
      </c>
      <c r="M123" s="9">
        <v>10234</v>
      </c>
      <c r="N123" s="9">
        <v>5660</v>
      </c>
      <c r="O123" s="9">
        <v>13291</v>
      </c>
      <c r="P123" s="9">
        <v>12412</v>
      </c>
      <c r="Q123" s="9">
        <v>7788</v>
      </c>
      <c r="R123" s="9">
        <v>13763</v>
      </c>
      <c r="S123" s="9">
        <v>17251</v>
      </c>
      <c r="T123" s="163">
        <v>17057</v>
      </c>
      <c r="U123" s="9">
        <v>13154.96</v>
      </c>
      <c r="V123" s="9">
        <v>8713</v>
      </c>
      <c r="W123" s="9">
        <v>13603</v>
      </c>
      <c r="X123" s="9">
        <v>28034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33.6</v>
      </c>
      <c r="C126" s="18">
        <f>C119/C111*10</f>
        <v>32.95396971183451</v>
      </c>
      <c r="D126" s="14">
        <f t="shared" ref="D126:D131" si="33">C126/B126</f>
        <v>0.98077290809031281</v>
      </c>
      <c r="E126" s="112">
        <f t="shared" ref="E126:M126" si="34">E119/E111*10</f>
        <v>41.276738266422541</v>
      </c>
      <c r="F126" s="112">
        <f t="shared" si="34"/>
        <v>26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32.151626103812191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29.595072915191846</v>
      </c>
      <c r="N126" s="112">
        <f t="shared" ref="N126:O126" si="35">N119/N111*10</f>
        <v>31.200168297044286</v>
      </c>
      <c r="O126" s="112">
        <f t="shared" si="35"/>
        <v>29.464428457234213</v>
      </c>
      <c r="P126" s="112">
        <f>P119/P111*10</f>
        <v>29.022303268340579</v>
      </c>
      <c r="Q126" s="112">
        <f t="shared" ref="Q126" si="36">Q119/Q111*10</f>
        <v>32.083693905303498</v>
      </c>
      <c r="R126" s="112">
        <f>R119/R111*10</f>
        <v>32.800135463114522</v>
      </c>
      <c r="S126" s="112">
        <f>S119/S111*10</f>
        <v>37.674045410573044</v>
      </c>
      <c r="T126" s="112">
        <f t="shared" ref="T126:V126" si="37">T119/T111*10</f>
        <v>30.700601425897158</v>
      </c>
      <c r="U126" s="112">
        <f t="shared" si="37"/>
        <v>34.349705088473456</v>
      </c>
      <c r="V126" s="112">
        <f t="shared" si="37"/>
        <v>29.834285714285716</v>
      </c>
      <c r="W126" s="112">
        <f>W119/W111*10</f>
        <v>30.81288028987489</v>
      </c>
      <c r="X126" s="112">
        <f>X119/X111*10</f>
        <v>35.580857653884749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34.61438189119751</v>
      </c>
      <c r="D127" s="15">
        <f t="shared" si="33"/>
        <v>0.98898233974850025</v>
      </c>
      <c r="E127" s="113">
        <f t="shared" ref="E127" si="38">E121/E113*10</f>
        <v>43.38863750628456</v>
      </c>
      <c r="F127" s="113">
        <f t="shared" ref="F127" si="39">F121/F113*10</f>
        <v>25.999554764024936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32.823706248657935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30.51782273603083</v>
      </c>
      <c r="N127" s="113">
        <f t="shared" ref="N127:R127" si="41">N121/N113*10</f>
        <v>30.413048083033253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36.260742366063269</v>
      </c>
      <c r="R127" s="113">
        <f t="shared" si="41"/>
        <v>36.910626945309026</v>
      </c>
      <c r="S127" s="113">
        <f>S121/S113*10</f>
        <v>40.501314477381925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27.039532794249777</v>
      </c>
      <c r="W127" s="113">
        <f t="shared" ref="W127:Y127" si="43">W121/W113*10</f>
        <v>33.017118402282449</v>
      </c>
      <c r="X127" s="113">
        <f>X121/X113*10</f>
        <v>36.034717222622191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34.61438189119751</v>
      </c>
      <c r="D128" s="15">
        <f t="shared" si="33"/>
        <v>1.1311889506927291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37.324137931034485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31.306445885870922</v>
      </c>
      <c r="D129" s="15">
        <f t="shared" si="33"/>
        <v>0.96032042594696077</v>
      </c>
      <c r="E129" s="107">
        <f>E123/E115*10</f>
        <v>33</v>
      </c>
      <c r="F129" s="107">
        <f>F123/F115*10</f>
        <v>25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31.734049273531269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30.92777274100937</v>
      </c>
      <c r="N129" s="107">
        <f t="shared" si="52"/>
        <v>32.983682983682982</v>
      </c>
      <c r="O129" s="107">
        <f t="shared" si="52"/>
        <v>30.379428571428573</v>
      </c>
      <c r="P129" s="107">
        <f t="shared" ref="P129:R129" si="53">P123/P115*10</f>
        <v>25.879899916597164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32.911416829065928</v>
      </c>
      <c r="U129" s="107">
        <f t="shared" si="54"/>
        <v>36.4</v>
      </c>
      <c r="V129" s="107">
        <f t="shared" si="54"/>
        <v>32.282326787699148</v>
      </c>
      <c r="W129" s="107">
        <f>W123/W115*10</f>
        <v>27.086818000796494</v>
      </c>
      <c r="X129" s="107">
        <f>X123/X115*10</f>
        <v>37.096731507211857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24354</v>
      </c>
      <c r="D133" s="14">
        <f t="shared" ref="D133:D197" si="57">C133/B133</f>
        <v>2.6598951507208386</v>
      </c>
      <c r="E133" s="45">
        <f>(E111-E132)</f>
        <v>780</v>
      </c>
      <c r="F133" s="45">
        <f t="shared" ref="F133:Y133" si="58">(F111-F132)</f>
        <v>1211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953</v>
      </c>
      <c r="N133" s="45">
        <f t="shared" si="58"/>
        <v>750.5</v>
      </c>
      <c r="O133" s="45">
        <f t="shared" si="58"/>
        <v>985</v>
      </c>
      <c r="P133" s="45">
        <f t="shared" si="58"/>
        <v>1631</v>
      </c>
      <c r="Q133" s="45">
        <f t="shared" si="58"/>
        <v>3328</v>
      </c>
      <c r="R133" s="45">
        <f t="shared" si="58"/>
        <v>815</v>
      </c>
      <c r="S133" s="45">
        <f t="shared" si="58"/>
        <v>942</v>
      </c>
      <c r="T133" s="45">
        <f t="shared" si="58"/>
        <v>2004.5</v>
      </c>
      <c r="U133" s="45">
        <f t="shared" si="58"/>
        <v>0</v>
      </c>
      <c r="V133" s="45">
        <f t="shared" si="58"/>
        <v>1624</v>
      </c>
      <c r="W133" s="45">
        <f t="shared" si="58"/>
        <v>2523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1021</v>
      </c>
      <c r="C139" s="22">
        <f t="shared" si="59"/>
        <v>1945.4</v>
      </c>
      <c r="D139" s="14">
        <f t="shared" si="57"/>
        <v>1.905386875612145</v>
      </c>
      <c r="E139" s="88">
        <v>160</v>
      </c>
      <c r="F139" s="88">
        <v>47</v>
      </c>
      <c r="G139" s="88">
        <v>242</v>
      </c>
      <c r="H139" s="88">
        <v>127</v>
      </c>
      <c r="I139" s="88"/>
      <c r="J139" s="88">
        <v>140</v>
      </c>
      <c r="K139" s="88">
        <v>248</v>
      </c>
      <c r="L139" s="88">
        <v>250</v>
      </c>
      <c r="M139" s="88">
        <v>136</v>
      </c>
      <c r="N139" s="88">
        <v>13</v>
      </c>
      <c r="O139" s="88">
        <v>57</v>
      </c>
      <c r="P139" s="88">
        <v>62</v>
      </c>
      <c r="Q139" s="88">
        <v>13</v>
      </c>
      <c r="R139" s="88">
        <v>100</v>
      </c>
      <c r="S139" s="88">
        <v>5.4</v>
      </c>
      <c r="T139" s="112">
        <v>7</v>
      </c>
      <c r="U139" s="88">
        <v>25</v>
      </c>
      <c r="V139" s="88">
        <v>8</v>
      </c>
      <c r="W139" s="88">
        <v>35</v>
      </c>
      <c r="X139" s="88">
        <v>270</v>
      </c>
      <c r="Y139" s="88"/>
    </row>
    <row r="140" spans="1:26" s="11" customFormat="1" ht="27.75" customHeight="1" x14ac:dyDescent="0.2">
      <c r="A140" s="12" t="s">
        <v>176</v>
      </c>
      <c r="B140" s="30">
        <v>0.17899999999999999</v>
      </c>
      <c r="C140" s="165">
        <f>C139/C136</f>
        <v>0.37716169057774335</v>
      </c>
      <c r="D140" s="14">
        <f t="shared" si="57"/>
        <v>2.10704855071365</v>
      </c>
      <c r="E140" s="32">
        <f>E139/E136</f>
        <v>0.85106382978723405</v>
      </c>
      <c r="F140" s="32">
        <f t="shared" ref="F140:X140" si="61">F139/F136</f>
        <v>0.41964285714285715</v>
      </c>
      <c r="G140" s="32">
        <f t="shared" si="61"/>
        <v>0.31551499348109519</v>
      </c>
      <c r="H140" s="32">
        <f t="shared" si="61"/>
        <v>0.36285714285714288</v>
      </c>
      <c r="I140" s="32"/>
      <c r="J140" s="32">
        <f t="shared" si="61"/>
        <v>0.97902097902097907</v>
      </c>
      <c r="K140" s="32">
        <f t="shared" si="61"/>
        <v>0.45421245421245421</v>
      </c>
      <c r="L140" s="32">
        <f t="shared" si="61"/>
        <v>0.32594524119947849</v>
      </c>
      <c r="M140" s="32">
        <f t="shared" si="61"/>
        <v>0.55737704918032782</v>
      </c>
      <c r="N140" s="32">
        <f t="shared" si="61"/>
        <v>0.56521739130434778</v>
      </c>
      <c r="O140" s="32">
        <f t="shared" si="61"/>
        <v>0.26027397260273971</v>
      </c>
      <c r="P140" s="32">
        <f t="shared" si="61"/>
        <v>0.19682539682539682</v>
      </c>
      <c r="Q140" s="32">
        <f t="shared" si="61"/>
        <v>1</v>
      </c>
      <c r="R140" s="32">
        <f t="shared" si="61"/>
        <v>0.22123893805309736</v>
      </c>
      <c r="S140" s="32">
        <f t="shared" si="61"/>
        <v>3.4394904458598725E-2</v>
      </c>
      <c r="T140" s="32">
        <f t="shared" si="61"/>
        <v>0.11475409836065574</v>
      </c>
      <c r="U140" s="32">
        <f t="shared" si="61"/>
        <v>0.30120481927710846</v>
      </c>
      <c r="V140" s="32"/>
      <c r="W140" s="32">
        <f t="shared" si="61"/>
        <v>0.13833992094861661</v>
      </c>
      <c r="X140" s="32">
        <f t="shared" si="61"/>
        <v>0.72776280323450138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23668</v>
      </c>
      <c r="C143" s="22">
        <f>SUM(E143:Y143)</f>
        <v>46656</v>
      </c>
      <c r="D143" s="14">
        <f t="shared" si="57"/>
        <v>1.9712692242690553</v>
      </c>
      <c r="E143" s="88">
        <v>3520</v>
      </c>
      <c r="F143" s="88">
        <v>940</v>
      </c>
      <c r="G143" s="88">
        <v>5890</v>
      </c>
      <c r="H143" s="88">
        <v>2558</v>
      </c>
      <c r="I143" s="88"/>
      <c r="J143" s="88">
        <v>2450</v>
      </c>
      <c r="K143" s="167">
        <v>5293</v>
      </c>
      <c r="L143" s="88">
        <v>9378</v>
      </c>
      <c r="M143" s="88">
        <v>2720</v>
      </c>
      <c r="N143" s="88">
        <v>300</v>
      </c>
      <c r="O143" s="88">
        <v>1180</v>
      </c>
      <c r="P143" s="88">
        <v>1252</v>
      </c>
      <c r="Q143" s="88">
        <v>371</v>
      </c>
      <c r="R143" s="88">
        <v>1300</v>
      </c>
      <c r="S143" s="88">
        <v>103</v>
      </c>
      <c r="T143" s="88">
        <v>127</v>
      </c>
      <c r="U143" s="88">
        <v>1000</v>
      </c>
      <c r="V143" s="88">
        <v>90</v>
      </c>
      <c r="W143" s="88">
        <v>900</v>
      </c>
      <c r="X143" s="88">
        <v>7284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231.8</v>
      </c>
      <c r="C145" s="18">
        <f>C143/C139*10</f>
        <v>239.82728487714607</v>
      </c>
      <c r="D145" s="14">
        <f t="shared" si="57"/>
        <v>1.0346302194872565</v>
      </c>
      <c r="E145" s="112">
        <f t="shared" ref="E145" si="63">E143/E139*10</f>
        <v>220</v>
      </c>
      <c r="F145" s="112">
        <f>F143/F139*10</f>
        <v>200</v>
      </c>
      <c r="G145" s="112">
        <f>G143/G139*10</f>
        <v>243.38842975206609</v>
      </c>
      <c r="H145" s="112">
        <f t="shared" ref="H145" si="64">H143/H139*10</f>
        <v>201.41732283464566</v>
      </c>
      <c r="I145" s="112"/>
      <c r="J145" s="112">
        <f t="shared" ref="J145:Q145" si="65">J143/J139*10</f>
        <v>175</v>
      </c>
      <c r="K145" s="112">
        <f t="shared" si="65"/>
        <v>213.42741935483872</v>
      </c>
      <c r="L145" s="112">
        <f t="shared" si="65"/>
        <v>375.12</v>
      </c>
      <c r="M145" s="112">
        <f t="shared" si="65"/>
        <v>200</v>
      </c>
      <c r="N145" s="112">
        <f t="shared" si="65"/>
        <v>230.76923076923077</v>
      </c>
      <c r="O145" s="112">
        <f t="shared" si="65"/>
        <v>207.01754385964909</v>
      </c>
      <c r="P145" s="112">
        <f t="shared" si="65"/>
        <v>201.93548387096774</v>
      </c>
      <c r="Q145" s="112">
        <f t="shared" si="65"/>
        <v>285.38461538461542</v>
      </c>
      <c r="R145" s="112">
        <f>R143/R139*10</f>
        <v>130</v>
      </c>
      <c r="S145" s="112">
        <f>S143/S139*10</f>
        <v>190.74074074074073</v>
      </c>
      <c r="T145" s="112">
        <f>T143/T139*10</f>
        <v>181.42857142857142</v>
      </c>
      <c r="U145" s="112">
        <f>U143/U139*10</f>
        <v>400</v>
      </c>
      <c r="V145" s="112"/>
      <c r="W145" s="112">
        <f t="shared" ref="W145" si="66">W143/W139*10</f>
        <v>257.14285714285717</v>
      </c>
      <c r="X145" s="112">
        <f>X143/X139*10</f>
        <v>269.77777777777777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80</v>
      </c>
      <c r="C150" s="22">
        <f t="shared" si="59"/>
        <v>132.30000000000001</v>
      </c>
      <c r="D150" s="14">
        <f t="shared" si="57"/>
        <v>1.6537500000000001</v>
      </c>
      <c r="E150" s="88">
        <v>9</v>
      </c>
      <c r="F150" s="88"/>
      <c r="G150" s="88"/>
      <c r="H150" s="88"/>
      <c r="I150" s="88">
        <v>10</v>
      </c>
      <c r="J150" s="88">
        <v>4</v>
      </c>
      <c r="K150" s="88">
        <v>36</v>
      </c>
      <c r="L150" s="88"/>
      <c r="M150" s="88">
        <v>5</v>
      </c>
      <c r="N150" s="88">
        <v>4</v>
      </c>
      <c r="O150" s="88"/>
      <c r="P150" s="88">
        <v>6</v>
      </c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v>8.4000000000000005E-2</v>
      </c>
      <c r="C151" s="165">
        <f>C150/C149</f>
        <v>0.15137299771167048</v>
      </c>
      <c r="D151" s="14">
        <f t="shared" si="57"/>
        <v>1.8020594965675056</v>
      </c>
      <c r="E151" s="27">
        <f>E150/E149</f>
        <v>0.36</v>
      </c>
      <c r="F151" s="27"/>
      <c r="G151" s="27"/>
      <c r="H151" s="27"/>
      <c r="I151" s="27">
        <f t="shared" ref="I151:X151" si="68">I150/I149</f>
        <v>0.90909090909090906</v>
      </c>
      <c r="J151" s="27">
        <f t="shared" si="68"/>
        <v>0.4</v>
      </c>
      <c r="K151" s="27">
        <f t="shared" si="68"/>
        <v>0.2857142857142857</v>
      </c>
      <c r="L151" s="27"/>
      <c r="M151" s="27">
        <f t="shared" si="68"/>
        <v>0.1</v>
      </c>
      <c r="N151" s="27">
        <f t="shared" si="68"/>
        <v>1</v>
      </c>
      <c r="O151" s="27"/>
      <c r="P151" s="27">
        <f t="shared" si="68"/>
        <v>5.8252427184466021E-2</v>
      </c>
      <c r="Q151" s="27"/>
      <c r="R151" s="27"/>
      <c r="S151" s="27"/>
      <c r="T151" s="27">
        <f t="shared" si="68"/>
        <v>0.36666666666666664</v>
      </c>
      <c r="U151" s="27"/>
      <c r="V151" s="27"/>
      <c r="W151" s="27"/>
      <c r="X151" s="27">
        <f t="shared" si="68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2530</v>
      </c>
      <c r="C153" s="22">
        <f t="shared" si="59"/>
        <v>3839</v>
      </c>
      <c r="D153" s="14">
        <f t="shared" si="57"/>
        <v>1.517391304347826</v>
      </c>
      <c r="E153" s="88">
        <v>162</v>
      </c>
      <c r="F153" s="88"/>
      <c r="G153" s="88"/>
      <c r="H153" s="88"/>
      <c r="I153" s="88">
        <v>100</v>
      </c>
      <c r="J153" s="88">
        <v>52</v>
      </c>
      <c r="K153" s="88">
        <v>2460</v>
      </c>
      <c r="L153" s="88"/>
      <c r="M153" s="88">
        <v>135</v>
      </c>
      <c r="N153" s="88">
        <v>7</v>
      </c>
      <c r="O153" s="88"/>
      <c r="P153" s="88">
        <v>240</v>
      </c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315.10000000000002</v>
      </c>
      <c r="C155" s="18">
        <f>C153/C150*10</f>
        <v>290.17384731670444</v>
      </c>
      <c r="D155" s="14">
        <f t="shared" si="57"/>
        <v>0.92089446942781472</v>
      </c>
      <c r="E155" s="52">
        <f>E153/E150*10</f>
        <v>180</v>
      </c>
      <c r="F155" s="52"/>
      <c r="G155" s="52"/>
      <c r="H155" s="52"/>
      <c r="I155" s="52">
        <f t="shared" ref="I155:K155" si="70">I153/I150*10</f>
        <v>100</v>
      </c>
      <c r="J155" s="52">
        <f t="shared" si="70"/>
        <v>130</v>
      </c>
      <c r="K155" s="52">
        <f t="shared" si="70"/>
        <v>683.33333333333326</v>
      </c>
      <c r="L155" s="52"/>
      <c r="M155" s="52">
        <f>M153/M150*10</f>
        <v>270</v>
      </c>
      <c r="N155" s="52">
        <f>N153/N150*10</f>
        <v>17.5</v>
      </c>
      <c r="O155" s="52"/>
      <c r="P155" s="52">
        <f t="shared" ref="P155:S155" si="71">P153/P150*10</f>
        <v>400</v>
      </c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882</v>
      </c>
      <c r="C156" s="18">
        <f t="shared" si="59"/>
        <v>719.2</v>
      </c>
      <c r="D156" s="14">
        <f t="shared" si="57"/>
        <v>0.81541950113378692</v>
      </c>
      <c r="E156" s="115">
        <f>E149-E150</f>
        <v>16</v>
      </c>
      <c r="F156" s="115">
        <f t="shared" ref="F156:Y156" si="72">F149-F150</f>
        <v>68</v>
      </c>
      <c r="G156" s="115">
        <f>G149-G150</f>
        <v>115</v>
      </c>
      <c r="H156" s="115">
        <f>H149-H150</f>
        <v>0.5</v>
      </c>
      <c r="I156" s="115">
        <f t="shared" si="72"/>
        <v>1</v>
      </c>
      <c r="J156" s="115">
        <f t="shared" si="72"/>
        <v>6</v>
      </c>
      <c r="K156" s="115">
        <f t="shared" si="72"/>
        <v>90</v>
      </c>
      <c r="L156" s="115">
        <f t="shared" si="72"/>
        <v>53</v>
      </c>
      <c r="M156" s="115">
        <f t="shared" si="72"/>
        <v>45</v>
      </c>
      <c r="N156" s="115">
        <f t="shared" si="72"/>
        <v>0</v>
      </c>
      <c r="O156" s="115">
        <f t="shared" si="72"/>
        <v>54</v>
      </c>
      <c r="P156" s="115">
        <f t="shared" si="72"/>
        <v>97</v>
      </c>
      <c r="Q156" s="115">
        <f t="shared" si="72"/>
        <v>0</v>
      </c>
      <c r="R156" s="115">
        <f t="shared" si="72"/>
        <v>1</v>
      </c>
      <c r="S156" s="115">
        <f t="shared" si="72"/>
        <v>31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95</v>
      </c>
      <c r="X156" s="115">
        <f t="shared" si="72"/>
        <v>40</v>
      </c>
      <c r="Y156" s="115">
        <f t="shared" si="72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3">SUM(E158:Y158)</f>
        <v>7719</v>
      </c>
      <c r="D158" s="14">
        <f t="shared" si="57"/>
        <v>1.8466507177033493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118.13590449954086</v>
      </c>
      <c r="D159" s="14">
        <f t="shared" si="57"/>
        <v>1.175706609373421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93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 t="shared" si="74"/>
        <v>4000</v>
      </c>
      <c r="R163" s="51">
        <f t="shared" si="74"/>
        <v>836</v>
      </c>
      <c r="S163" s="51">
        <f t="shared" si="74"/>
        <v>1926</v>
      </c>
      <c r="T163" s="51">
        <f t="shared" si="74"/>
        <v>2608</v>
      </c>
      <c r="U163" s="51">
        <f t="shared" si="74"/>
        <v>2550</v>
      </c>
      <c r="V163" s="51">
        <f t="shared" si="74"/>
        <v>249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11220</v>
      </c>
      <c r="C164" s="22">
        <f>SUM(E164:Y164)</f>
        <v>14672</v>
      </c>
      <c r="D164" s="14">
        <f t="shared" si="57"/>
        <v>1.3076648841354723</v>
      </c>
      <c r="E164" s="114"/>
      <c r="F164" s="148">
        <v>520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5">N169+N172+N189+N175+N178+N184</f>
        <v>419</v>
      </c>
      <c r="O164" s="148"/>
      <c r="P164" s="148">
        <v>503</v>
      </c>
      <c r="Q164" s="148">
        <f>Q169+Q172+Q189+Q175+Q178+Q184</f>
        <v>410</v>
      </c>
      <c r="R164" s="148">
        <f t="shared" ref="Q164:T164" si="76">R169+R172+R189+R175+R178+R184</f>
        <v>618</v>
      </c>
      <c r="S164" s="148">
        <f t="shared" si="76"/>
        <v>1316</v>
      </c>
      <c r="T164" s="148">
        <f t="shared" si="76"/>
        <v>980</v>
      </c>
      <c r="U164" s="148"/>
      <c r="V164" s="148"/>
      <c r="W164" s="148">
        <f t="shared" ref="W164:Y164" si="77">W169+W172+W189+W175+W178+W184</f>
        <v>929</v>
      </c>
      <c r="X164" s="148">
        <f t="shared" si="77"/>
        <v>1059</v>
      </c>
      <c r="Y164" s="148">
        <f t="shared" si="77"/>
        <v>100</v>
      </c>
    </row>
    <row r="165" spans="1:26" s="11" customFormat="1" ht="30" customHeight="1" x14ac:dyDescent="0.2">
      <c r="A165" s="12" t="s">
        <v>176</v>
      </c>
      <c r="B165" s="165">
        <f>B164/B160</f>
        <v>0.30781893004115224</v>
      </c>
      <c r="C165" s="165">
        <f>C164/C160</f>
        <v>0.41975167362819704</v>
      </c>
      <c r="D165" s="14">
        <f t="shared" si="57"/>
        <v>1.3636317739525654</v>
      </c>
      <c r="E165" s="32"/>
      <c r="F165" s="32">
        <f t="shared" ref="F165:Y165" si="78">F164/F163</f>
        <v>0.41599999999999998</v>
      </c>
      <c r="G165" s="32">
        <f t="shared" si="78"/>
        <v>9.5663265306122444E-2</v>
      </c>
      <c r="H165" s="32">
        <f t="shared" si="78"/>
        <v>0.53271983640081799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0.97230962869729387</v>
      </c>
      <c r="N165" s="32">
        <f t="shared" si="78"/>
        <v>0.62444113263785395</v>
      </c>
      <c r="O165" s="32"/>
      <c r="P165" s="32">
        <f t="shared" si="78"/>
        <v>0.68622100954979537</v>
      </c>
      <c r="Q165" s="32">
        <f t="shared" si="78"/>
        <v>0.10249999999999999</v>
      </c>
      <c r="R165" s="32">
        <f t="shared" si="78"/>
        <v>0.73923444976076558</v>
      </c>
      <c r="S165" s="32">
        <f t="shared" si="78"/>
        <v>0.68328141225337491</v>
      </c>
      <c r="T165" s="32">
        <f t="shared" si="78"/>
        <v>0.37576687116564417</v>
      </c>
      <c r="U165" s="32"/>
      <c r="V165" s="32"/>
      <c r="W165" s="32">
        <f t="shared" si="78"/>
        <v>0.75651465798045603</v>
      </c>
      <c r="X165" s="32">
        <f t="shared" si="78"/>
        <v>0.67581365666879389</v>
      </c>
      <c r="Y165" s="32">
        <f t="shared" si="78"/>
        <v>0.27173913043478259</v>
      </c>
    </row>
    <row r="166" spans="1:26" s="11" customFormat="1" ht="31.5" customHeight="1" x14ac:dyDescent="0.2">
      <c r="A166" s="104" t="s">
        <v>215</v>
      </c>
      <c r="B166" s="22">
        <v>11743</v>
      </c>
      <c r="C166" s="22">
        <f>SUM(E166:Y166)</f>
        <v>16448.5</v>
      </c>
      <c r="D166" s="14">
        <f t="shared" si="57"/>
        <v>1.4007068040534787</v>
      </c>
      <c r="E166" s="51"/>
      <c r="F166" s="51">
        <v>270</v>
      </c>
      <c r="G166" s="51">
        <f t="shared" ref="G166:Y166" si="79">G170+G173+G176+G190+G179+G185</f>
        <v>225</v>
      </c>
      <c r="H166" s="51">
        <v>893</v>
      </c>
      <c r="I166" s="51">
        <f t="shared" si="79"/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f t="shared" si="79"/>
        <v>852</v>
      </c>
      <c r="N166" s="51">
        <f t="shared" ref="N166" si="81">N170+N173+N176+N190+N179+N185</f>
        <v>400</v>
      </c>
      <c r="O166" s="51"/>
      <c r="P166" s="51">
        <v>461</v>
      </c>
      <c r="Q166" s="51">
        <v>580</v>
      </c>
      <c r="R166" s="51">
        <f t="shared" ref="R166:T166" si="82">R170+R173+R176+R190+R179+R185</f>
        <v>818.3</v>
      </c>
      <c r="S166" s="51">
        <f t="shared" si="82"/>
        <v>2227</v>
      </c>
      <c r="T166" s="51">
        <f t="shared" si="82"/>
        <v>606</v>
      </c>
      <c r="U166" s="51"/>
      <c r="V166" s="51"/>
      <c r="W166" s="51">
        <f t="shared" si="79"/>
        <v>1292</v>
      </c>
      <c r="X166" s="51">
        <f t="shared" si="79"/>
        <v>2273</v>
      </c>
      <c r="Y166" s="51">
        <f t="shared" si="79"/>
        <v>100</v>
      </c>
    </row>
    <row r="167" spans="1:26" s="11" customFormat="1" ht="30" customHeight="1" x14ac:dyDescent="0.2">
      <c r="A167" s="29" t="s">
        <v>98</v>
      </c>
      <c r="B167" s="53">
        <f>B166/B164*10</f>
        <v>10.466131907308379</v>
      </c>
      <c r="C167" s="18">
        <f>C166/C164*10</f>
        <v>11.210809705561612</v>
      </c>
      <c r="D167" s="14">
        <f t="shared" si="57"/>
        <v>1.0711511955752473</v>
      </c>
      <c r="E167" s="52"/>
      <c r="F167" s="52">
        <f t="shared" ref="F167" si="83">F166/F164*10</f>
        <v>5.1923076923076925</v>
      </c>
      <c r="G167" s="52">
        <f t="shared" ref="G167:X167" si="84">G166/G164*10</f>
        <v>15</v>
      </c>
      <c r="H167" s="52">
        <f t="shared" si="84"/>
        <v>8.5700575815738969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5.5145631067961167</v>
      </c>
      <c r="N167" s="52">
        <f t="shared" ref="N167" si="86">N166/N164*10</f>
        <v>9.5465393794749396</v>
      </c>
      <c r="O167" s="52"/>
      <c r="P167" s="52">
        <f t="shared" si="84"/>
        <v>9.1650099403578533</v>
      </c>
      <c r="Q167" s="52">
        <f t="shared" ref="Q167:T167" si="87">Q166/Q164*10</f>
        <v>14.146341463414632</v>
      </c>
      <c r="R167" s="52">
        <f t="shared" si="87"/>
        <v>13.241100323624595</v>
      </c>
      <c r="S167" s="52">
        <f t="shared" si="87"/>
        <v>16.922492401215806</v>
      </c>
      <c r="T167" s="52">
        <f t="shared" si="87"/>
        <v>6.1836734693877551</v>
      </c>
      <c r="U167" s="52"/>
      <c r="V167" s="52"/>
      <c r="W167" s="52">
        <f t="shared" si="84"/>
        <v>13.907427341227125</v>
      </c>
      <c r="X167" s="52">
        <f t="shared" si="84"/>
        <v>21.463644948064214</v>
      </c>
      <c r="Y167" s="52">
        <f t="shared" ref="Y167" si="88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19783</v>
      </c>
      <c r="D168" s="14" t="e">
        <f t="shared" si="57"/>
        <v>#DIV/0!</v>
      </c>
      <c r="E168" s="115">
        <f t="shared" ref="E168:U168" si="89">E163-E164</f>
        <v>3136</v>
      </c>
      <c r="F168" s="115">
        <f t="shared" si="89"/>
        <v>730</v>
      </c>
      <c r="G168" s="115">
        <f>G163-G164</f>
        <v>1418</v>
      </c>
      <c r="H168" s="115">
        <f>H163-H164</f>
        <v>914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44</v>
      </c>
      <c r="N168" s="115">
        <f t="shared" si="89"/>
        <v>252</v>
      </c>
      <c r="O168" s="115">
        <f t="shared" si="89"/>
        <v>4</v>
      </c>
      <c r="P168" s="115">
        <f t="shared" si="89"/>
        <v>230</v>
      </c>
      <c r="Q168" s="115">
        <f t="shared" si="89"/>
        <v>3590</v>
      </c>
      <c r="R168" s="115">
        <f>R163-R164</f>
        <v>218</v>
      </c>
      <c r="S168" s="115">
        <f t="shared" si="89"/>
        <v>610</v>
      </c>
      <c r="T168" s="115">
        <f t="shared" si="89"/>
        <v>1628</v>
      </c>
      <c r="U168" s="115">
        <f t="shared" si="89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5487</v>
      </c>
      <c r="C169" s="88">
        <f t="shared" si="73"/>
        <v>6387</v>
      </c>
      <c r="D169" s="15">
        <f t="shared" si="57"/>
        <v>1.1640240568616731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/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6646</v>
      </c>
      <c r="C170" s="88">
        <f t="shared" si="73"/>
        <v>9589.2000000000007</v>
      </c>
      <c r="D170" s="15">
        <f t="shared" si="57"/>
        <v>1.4428528438158292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/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12.112265354474212</v>
      </c>
      <c r="C171" s="112">
        <f>C170/C169*10</f>
        <v>15.013621418506343</v>
      </c>
      <c r="D171" s="15">
        <f t="shared" si="57"/>
        <v>1.2395386807605222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4580</v>
      </c>
      <c r="C172" s="88">
        <f t="shared" si="73"/>
        <v>7375</v>
      </c>
      <c r="D172" s="15">
        <f t="shared" si="57"/>
        <v>1.6102620087336244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150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3707</v>
      </c>
      <c r="C173" s="88">
        <f t="shared" si="73"/>
        <v>5910.3</v>
      </c>
      <c r="D173" s="15">
        <f t="shared" si="57"/>
        <v>1.5943620178041544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165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8.0938864628820966</v>
      </c>
      <c r="C174" s="112">
        <f>C173/C172*10</f>
        <v>8.0139661016949155</v>
      </c>
      <c r="D174" s="15">
        <f t="shared" si="57"/>
        <v>0.99012583614142735</v>
      </c>
      <c r="E174" s="48"/>
      <c r="F174" s="48">
        <f>F173/F172*10</f>
        <v>5.1923076923076925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6.3074204946996471</v>
      </c>
      <c r="L174" s="48"/>
      <c r="M174" s="48">
        <f>M173/M172*10</f>
        <v>5.5145631067961167</v>
      </c>
      <c r="N174" s="48">
        <f>N173/N172*10</f>
        <v>9.5465393794749396</v>
      </c>
      <c r="O174" s="48"/>
      <c r="P174" s="48"/>
      <c r="Q174" s="48">
        <f>Q173/Q172*10</f>
        <v>11</v>
      </c>
      <c r="R174" s="154">
        <f t="shared" ref="R174:S174" si="90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3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3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3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3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3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3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3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3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3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1457</v>
      </c>
      <c r="C187" s="22">
        <f t="shared" si="73"/>
        <v>3259</v>
      </c>
      <c r="D187" s="14">
        <f t="shared" si="57"/>
        <v>2.2367879203843515</v>
      </c>
      <c r="E187" s="33"/>
      <c r="F187" s="33"/>
      <c r="G187" s="33">
        <v>223</v>
      </c>
      <c r="H187" s="33">
        <v>168</v>
      </c>
      <c r="I187" s="33">
        <v>205</v>
      </c>
      <c r="J187" s="33">
        <v>310</v>
      </c>
      <c r="K187" s="33"/>
      <c r="L187" s="33"/>
      <c r="M187" s="33">
        <v>190</v>
      </c>
      <c r="N187" s="33">
        <v>60</v>
      </c>
      <c r="O187" s="33"/>
      <c r="P187" s="33">
        <v>420</v>
      </c>
      <c r="Q187" s="33"/>
      <c r="R187" s="33"/>
      <c r="S187" s="33"/>
      <c r="T187" s="33">
        <v>270</v>
      </c>
      <c r="U187" s="33"/>
      <c r="V187" s="33"/>
      <c r="W187" s="33"/>
      <c r="X187" s="33">
        <v>939</v>
      </c>
      <c r="Y187" s="33">
        <v>474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1153</v>
      </c>
      <c r="C189" s="88">
        <f t="shared" si="73"/>
        <v>520</v>
      </c>
      <c r="D189" s="15">
        <f t="shared" si="57"/>
        <v>0.45099739809193407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260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1390</v>
      </c>
      <c r="C190" s="88">
        <f t="shared" si="73"/>
        <v>852</v>
      </c>
      <c r="D190" s="15">
        <f t="shared" si="57"/>
        <v>0.61294964028776977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551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12.055507372072853</v>
      </c>
      <c r="C191" s="112">
        <f t="shared" si="73"/>
        <v>48.192307692307693</v>
      </c>
      <c r="D191" s="15">
        <f t="shared" si="57"/>
        <v>3.9975345877144441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21.192307692307693</v>
      </c>
      <c r="R191" s="54">
        <f t="shared" ref="R191:W191" si="91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2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2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2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>
        <v>34</v>
      </c>
      <c r="C198" s="47">
        <f>SUM(E198:Y198)</f>
        <v>97.65</v>
      </c>
      <c r="D198" s="14">
        <f t="shared" ref="D198:D200" si="93">C198/B198</f>
        <v>2.8720588235294118</v>
      </c>
      <c r="E198" s="151"/>
      <c r="F198" s="151"/>
      <c r="G198" s="151"/>
      <c r="H198" s="151">
        <v>15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36</v>
      </c>
      <c r="S198" s="102">
        <v>9.65</v>
      </c>
      <c r="T198" s="102">
        <v>1.5</v>
      </c>
      <c r="U198" s="151"/>
      <c r="V198" s="151"/>
      <c r="W198" s="151">
        <v>35.5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61.8</v>
      </c>
      <c r="C199" s="47">
        <f>SUM(E199:Y199)</f>
        <v>183.75</v>
      </c>
      <c r="D199" s="14">
        <f t="shared" si="93"/>
        <v>2.9733009708737868</v>
      </c>
      <c r="E199" s="151"/>
      <c r="F199" s="151"/>
      <c r="G199" s="102"/>
      <c r="H199" s="151">
        <v>27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55.4</v>
      </c>
      <c r="S199" s="102">
        <v>9.65</v>
      </c>
      <c r="T199" s="102">
        <v>25</v>
      </c>
      <c r="U199" s="151"/>
      <c r="V199" s="151"/>
      <c r="W199" s="151">
        <v>66.7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17.899999999999999</v>
      </c>
      <c r="C200" s="47">
        <f>C199/C198*10</f>
        <v>18.817204301075268</v>
      </c>
      <c r="D200" s="14">
        <f t="shared" si="93"/>
        <v>1.0512404637472217</v>
      </c>
      <c r="E200" s="151"/>
      <c r="F200" s="151"/>
      <c r="G200" s="102"/>
      <c r="H200" s="102">
        <f>H199/H198*10</f>
        <v>18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15.388888888888888</v>
      </c>
      <c r="S200" s="102">
        <f>S199/S198*10</f>
        <v>10</v>
      </c>
      <c r="T200" s="102">
        <f>T199/T198*10</f>
        <v>166.66666666666669</v>
      </c>
      <c r="U200" s="102"/>
      <c r="V200" s="102"/>
      <c r="W200" s="102">
        <f>W199/W198*10</f>
        <v>18.7887323943662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90745</v>
      </c>
      <c r="C201" s="25">
        <f>SUM(E201:Y201)</f>
        <v>96129</v>
      </c>
      <c r="D201" s="14">
        <f t="shared" ref="D201:D206" si="94">C201/B201</f>
        <v>1.0593310926221831</v>
      </c>
      <c r="E201" s="88">
        <v>7500</v>
      </c>
      <c r="F201" s="88">
        <v>3060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4958</v>
      </c>
      <c r="N201" s="88">
        <v>1574</v>
      </c>
      <c r="O201" s="88">
        <v>2223</v>
      </c>
      <c r="P201" s="88">
        <v>6900</v>
      </c>
      <c r="Q201" s="88">
        <v>6700</v>
      </c>
      <c r="R201" s="88">
        <v>4248</v>
      </c>
      <c r="S201" s="88">
        <v>7277</v>
      </c>
      <c r="T201" s="167">
        <v>3858</v>
      </c>
      <c r="U201" s="88">
        <v>3293</v>
      </c>
      <c r="V201" s="88">
        <v>1210</v>
      </c>
      <c r="W201" s="88">
        <v>6100</v>
      </c>
      <c r="X201" s="88">
        <v>6901</v>
      </c>
      <c r="Y201" s="167">
        <v>2780</v>
      </c>
    </row>
    <row r="202" spans="1:25" s="44" customFormat="1" ht="30" customHeight="1" x14ac:dyDescent="0.2">
      <c r="A202" s="12" t="s">
        <v>119</v>
      </c>
      <c r="B202" s="164">
        <f>B201/B204</f>
        <v>0.86423809523809525</v>
      </c>
      <c r="C202" s="164">
        <f>C201/C204</f>
        <v>0.91551428571428572</v>
      </c>
      <c r="D202" s="15">
        <f t="shared" si="94"/>
        <v>1.0593310926221831</v>
      </c>
      <c r="E202" s="159">
        <f>E201/E204</f>
        <v>1.0071169598496039</v>
      </c>
      <c r="F202" s="159">
        <f t="shared" ref="F202:Y202" si="95">F201/F204</f>
        <v>0.74889867841409696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1.0966600309666004</v>
      </c>
      <c r="N202" s="159">
        <f t="shared" si="95"/>
        <v>0.7061462539255271</v>
      </c>
      <c r="O202" s="159">
        <f t="shared" si="95"/>
        <v>0.65382352941176469</v>
      </c>
      <c r="P202" s="159">
        <f t="shared" si="95"/>
        <v>0.97830710336027227</v>
      </c>
      <c r="Q202" s="159">
        <f t="shared" si="95"/>
        <v>0.93706293706293708</v>
      </c>
      <c r="R202" s="159">
        <f t="shared" si="95"/>
        <v>0.83147386964180858</v>
      </c>
      <c r="S202" s="159">
        <f t="shared" si="95"/>
        <v>0.94962808299621559</v>
      </c>
      <c r="T202" s="159">
        <f t="shared" si="95"/>
        <v>0.94443084455324355</v>
      </c>
      <c r="U202" s="159">
        <f t="shared" si="95"/>
        <v>1</v>
      </c>
      <c r="V202" s="159">
        <f t="shared" si="95"/>
        <v>0.55000000000000004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43941</v>
      </c>
      <c r="C203" s="25">
        <f>SUM(E203:Y203)</f>
        <v>88959</v>
      </c>
      <c r="D203" s="14">
        <f t="shared" si="94"/>
        <v>2.024510138594934</v>
      </c>
      <c r="E203" s="9">
        <v>5200</v>
      </c>
      <c r="F203" s="9">
        <v>1136</v>
      </c>
      <c r="G203" s="9">
        <v>16200</v>
      </c>
      <c r="H203" s="9">
        <v>6040</v>
      </c>
      <c r="I203" s="9">
        <v>3228</v>
      </c>
      <c r="J203" s="9">
        <v>1620</v>
      </c>
      <c r="K203" s="9">
        <v>3927</v>
      </c>
      <c r="L203" s="9">
        <v>5513</v>
      </c>
      <c r="M203" s="9">
        <v>596</v>
      </c>
      <c r="N203" s="9">
        <v>1915</v>
      </c>
      <c r="O203" s="9">
        <v>820</v>
      </c>
      <c r="P203" s="9">
        <v>1815</v>
      </c>
      <c r="Q203" s="9">
        <v>4773</v>
      </c>
      <c r="R203" s="9">
        <v>4925</v>
      </c>
      <c r="S203" s="9"/>
      <c r="T203" s="9">
        <v>1116</v>
      </c>
      <c r="U203" s="9">
        <v>5200</v>
      </c>
      <c r="V203" s="9">
        <v>370</v>
      </c>
      <c r="W203" s="9">
        <v>2986</v>
      </c>
      <c r="X203" s="9">
        <v>18879</v>
      </c>
      <c r="Y203" s="9">
        <v>2700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4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64922</v>
      </c>
      <c r="C205" s="25">
        <f>SUM(E205:Y205)</f>
        <v>87299</v>
      </c>
      <c r="D205" s="14">
        <f t="shared" si="94"/>
        <v>1.3446751486399064</v>
      </c>
      <c r="E205" s="88">
        <v>6810</v>
      </c>
      <c r="F205" s="88">
        <v>3060</v>
      </c>
      <c r="G205" s="88">
        <v>5500</v>
      </c>
      <c r="H205" s="88">
        <v>5360</v>
      </c>
      <c r="I205" s="88">
        <v>2094</v>
      </c>
      <c r="J205" s="88">
        <v>5900</v>
      </c>
      <c r="K205" s="88">
        <v>4262</v>
      </c>
      <c r="L205" s="88">
        <v>2398</v>
      </c>
      <c r="M205" s="88">
        <v>4881</v>
      </c>
      <c r="N205" s="88">
        <v>1345</v>
      </c>
      <c r="O205" s="88">
        <v>1467</v>
      </c>
      <c r="P205" s="88">
        <v>6828</v>
      </c>
      <c r="Q205" s="88">
        <v>6215</v>
      </c>
      <c r="R205" s="88">
        <v>4248</v>
      </c>
      <c r="S205" s="88">
        <v>7047</v>
      </c>
      <c r="T205" s="88">
        <v>3075</v>
      </c>
      <c r="U205" s="88">
        <v>2642</v>
      </c>
      <c r="V205" s="88">
        <v>1545</v>
      </c>
      <c r="W205" s="88">
        <v>5048</v>
      </c>
      <c r="X205" s="88">
        <v>5044</v>
      </c>
      <c r="Y205" s="88">
        <v>2530</v>
      </c>
    </row>
    <row r="206" spans="1:25" s="11" customFormat="1" ht="30" customHeight="1" x14ac:dyDescent="0.2">
      <c r="A206" s="12" t="s">
        <v>52</v>
      </c>
      <c r="B206" s="79">
        <f>B205/B204</f>
        <v>0.61830476190476191</v>
      </c>
      <c r="C206" s="79">
        <f>C205/C204</f>
        <v>0.83141904761904761</v>
      </c>
      <c r="D206" s="14">
        <f t="shared" si="94"/>
        <v>1.3446751486399062</v>
      </c>
      <c r="E206" s="15">
        <f t="shared" ref="E206:J206" si="96">E205/E204</f>
        <v>0.91446219954344032</v>
      </c>
      <c r="F206" s="15">
        <f t="shared" si="96"/>
        <v>0.74889867841409696</v>
      </c>
      <c r="G206" s="15">
        <f t="shared" si="96"/>
        <v>1.0009099181073704</v>
      </c>
      <c r="H206" s="15">
        <f t="shared" si="96"/>
        <v>0.78823529411764703</v>
      </c>
      <c r="I206" s="15">
        <f t="shared" si="96"/>
        <v>0.6211806585582913</v>
      </c>
      <c r="J206" s="15">
        <f t="shared" si="96"/>
        <v>1</v>
      </c>
      <c r="K206" s="15">
        <f t="shared" ref="K206:Y206" si="97">K205/K204</f>
        <v>0.99139334729006745</v>
      </c>
      <c r="L206" s="15">
        <f t="shared" si="97"/>
        <v>0.47475747376757077</v>
      </c>
      <c r="M206" s="15">
        <f t="shared" si="97"/>
        <v>1.079628400796284</v>
      </c>
      <c r="N206" s="15">
        <f t="shared" si="97"/>
        <v>0.60340960071781069</v>
      </c>
      <c r="O206" s="15">
        <f t="shared" si="97"/>
        <v>0.43147058823529411</v>
      </c>
      <c r="P206" s="15">
        <f t="shared" si="97"/>
        <v>0.96809868141216504</v>
      </c>
      <c r="Q206" s="15">
        <f t="shared" si="97"/>
        <v>0.86923076923076925</v>
      </c>
      <c r="R206" s="15">
        <f t="shared" si="97"/>
        <v>0.83147386964180858</v>
      </c>
      <c r="S206" s="15">
        <f t="shared" si="97"/>
        <v>0.91961372830484145</v>
      </c>
      <c r="T206" s="15">
        <f t="shared" si="97"/>
        <v>0.75275397796817622</v>
      </c>
      <c r="U206" s="15">
        <f t="shared" si="97"/>
        <v>0.80230792590343147</v>
      </c>
      <c r="V206" s="15">
        <f t="shared" si="97"/>
        <v>0.70227272727272727</v>
      </c>
      <c r="W206" s="15">
        <f t="shared" si="97"/>
        <v>0.82754098360655737</v>
      </c>
      <c r="X206" s="15">
        <f t="shared" si="97"/>
        <v>0.73090856397623538</v>
      </c>
      <c r="Y206" s="15">
        <f t="shared" si="97"/>
        <v>0.88865472427116265</v>
      </c>
    </row>
    <row r="207" spans="1:25" s="11" customFormat="1" ht="30" customHeight="1" x14ac:dyDescent="0.2">
      <c r="A207" s="10" t="s">
        <v>123</v>
      </c>
      <c r="B207" s="24">
        <v>53906</v>
      </c>
      <c r="C207" s="24">
        <f>SUM(E207:Y207)</f>
        <v>79102</v>
      </c>
      <c r="D207" s="14">
        <f t="shared" ref="D207:D210" si="98">C207/B207</f>
        <v>1.467406225652061</v>
      </c>
      <c r="E207" s="9">
        <v>6500</v>
      </c>
      <c r="F207" s="9">
        <v>2860</v>
      </c>
      <c r="G207" s="9">
        <v>5500</v>
      </c>
      <c r="H207" s="9">
        <v>5067</v>
      </c>
      <c r="I207" s="9">
        <v>2824</v>
      </c>
      <c r="J207" s="9">
        <v>5300</v>
      </c>
      <c r="K207" s="9">
        <v>3167</v>
      </c>
      <c r="L207" s="9">
        <v>2099</v>
      </c>
      <c r="M207" s="9">
        <v>4881</v>
      </c>
      <c r="N207" s="9">
        <v>1254</v>
      </c>
      <c r="O207" s="9">
        <v>821</v>
      </c>
      <c r="P207" s="9">
        <v>6396</v>
      </c>
      <c r="Q207" s="9">
        <v>5656</v>
      </c>
      <c r="R207" s="9">
        <v>3948</v>
      </c>
      <c r="S207" s="9">
        <v>6894</v>
      </c>
      <c r="T207" s="9">
        <v>2921</v>
      </c>
      <c r="U207" s="9">
        <v>2642</v>
      </c>
      <c r="V207" s="9">
        <v>430</v>
      </c>
      <c r="W207" s="9">
        <v>4727</v>
      </c>
      <c r="X207" s="9">
        <v>3715</v>
      </c>
      <c r="Y207" s="9">
        <v>1500</v>
      </c>
    </row>
    <row r="208" spans="1:25" s="11" customFormat="1" ht="30" customHeight="1" x14ac:dyDescent="0.2">
      <c r="A208" s="10" t="s">
        <v>124</v>
      </c>
      <c r="B208" s="24">
        <v>9573</v>
      </c>
      <c r="C208" s="24">
        <f>SUM(E208:Y208)</f>
        <v>7221</v>
      </c>
      <c r="D208" s="14">
        <f t="shared" si="98"/>
        <v>0.75430899404575369</v>
      </c>
      <c r="E208" s="9">
        <v>310</v>
      </c>
      <c r="F208" s="9">
        <v>200</v>
      </c>
      <c r="G208" s="9"/>
      <c r="H208" s="9">
        <v>293</v>
      </c>
      <c r="I208" s="9">
        <v>80</v>
      </c>
      <c r="J208" s="9">
        <v>600</v>
      </c>
      <c r="K208" s="9">
        <v>1095</v>
      </c>
      <c r="L208" s="9">
        <v>259</v>
      </c>
      <c r="M208" s="9"/>
      <c r="N208" s="9">
        <v>91</v>
      </c>
      <c r="O208" s="9">
        <v>646</v>
      </c>
      <c r="P208" s="9">
        <v>307</v>
      </c>
      <c r="Q208" s="9">
        <v>75</v>
      </c>
      <c r="R208" s="9">
        <v>300</v>
      </c>
      <c r="S208" s="9">
        <v>153</v>
      </c>
      <c r="T208" s="9">
        <v>132</v>
      </c>
      <c r="U208" s="9"/>
      <c r="V208" s="9"/>
      <c r="W208" s="9">
        <v>321</v>
      </c>
      <c r="X208" s="9">
        <v>1329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108904</v>
      </c>
      <c r="C217" s="25">
        <f>SUM(E217:Y217)</f>
        <v>98448.1</v>
      </c>
      <c r="D217" s="14">
        <f t="shared" si="99"/>
        <v>0.90398975244251822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4060</v>
      </c>
      <c r="J217" s="24">
        <v>5980</v>
      </c>
      <c r="K217" s="24">
        <v>4120</v>
      </c>
      <c r="L217" s="24">
        <v>6074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8464</v>
      </c>
      <c r="R217" s="24">
        <v>1636</v>
      </c>
      <c r="S217" s="24">
        <v>3579</v>
      </c>
      <c r="T217" s="24">
        <v>2660.1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49006.8</v>
      </c>
      <c r="C219" s="25">
        <f>C217*0.45</f>
        <v>44301.645000000004</v>
      </c>
      <c r="D219" s="14">
        <f t="shared" si="99"/>
        <v>0.90398975244251822</v>
      </c>
      <c r="E219" s="24">
        <f>E217*0.45</f>
        <v>1125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2809.35</v>
      </c>
      <c r="I219" s="24">
        <f t="shared" si="101"/>
        <v>1827</v>
      </c>
      <c r="J219" s="24">
        <f t="shared" si="101"/>
        <v>2691</v>
      </c>
      <c r="K219" s="24">
        <f t="shared" si="101"/>
        <v>1854</v>
      </c>
      <c r="L219" s="24">
        <f t="shared" si="101"/>
        <v>2733.3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3808.8</v>
      </c>
      <c r="R219" s="24">
        <f t="shared" si="101"/>
        <v>736.2</v>
      </c>
      <c r="S219" s="24">
        <f t="shared" si="101"/>
        <v>1610.55</v>
      </c>
      <c r="T219" s="24">
        <f t="shared" si="101"/>
        <v>1197.0450000000001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0.94499999999999995</v>
      </c>
      <c r="C220" s="46">
        <f>C217/C218</f>
        <v>0.93206937922750288</v>
      </c>
      <c r="D220" s="14">
        <f t="shared" si="99"/>
        <v>0.986316803415347</v>
      </c>
      <c r="E220" s="66">
        <f t="shared" ref="E220:Y220" si="102">E217/E218</f>
        <v>0.9840453448094888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0.69366666666666665</v>
      </c>
      <c r="I220" s="66">
        <f t="shared" si="102"/>
        <v>0.60724983311099412</v>
      </c>
      <c r="J220" s="66">
        <f t="shared" si="102"/>
        <v>1.302648719062093</v>
      </c>
      <c r="K220" s="66">
        <f t="shared" si="102"/>
        <v>0.72424545655121031</v>
      </c>
      <c r="L220" s="66">
        <f t="shared" si="102"/>
        <v>0.79663334755632664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3.0228571428571427</v>
      </c>
      <c r="R220" s="66">
        <f t="shared" si="102"/>
        <v>0.51110802554845869</v>
      </c>
      <c r="S220" s="66">
        <f t="shared" si="102"/>
        <v>0.73925304941022252</v>
      </c>
      <c r="T220" s="66">
        <f t="shared" si="102"/>
        <v>0.80023223912206398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1.123692751532636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294586</v>
      </c>
      <c r="C221" s="25">
        <f>SUM(E221:Y221)</f>
        <v>312421</v>
      </c>
      <c r="D221" s="14">
        <f t="shared" si="99"/>
        <v>1.0605425919765366</v>
      </c>
      <c r="E221" s="24">
        <v>570</v>
      </c>
      <c r="F221" s="24">
        <v>9900</v>
      </c>
      <c r="G221" s="24">
        <v>27490</v>
      </c>
      <c r="H221" s="24">
        <v>21250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4350</v>
      </c>
      <c r="S221" s="24">
        <v>11300</v>
      </c>
      <c r="T221" s="24">
        <v>48693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88375.8</v>
      </c>
      <c r="C223" s="25">
        <f>C221*0.3</f>
        <v>93726.3</v>
      </c>
      <c r="D223" s="14">
        <f t="shared" si="99"/>
        <v>1.0605425919765366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6375</v>
      </c>
      <c r="I223" s="24">
        <f t="shared" si="103"/>
        <v>3172.7999999999997</v>
      </c>
      <c r="J223" s="24">
        <f t="shared" si="103"/>
        <v>3375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3990</v>
      </c>
      <c r="O223" s="24">
        <f t="shared" si="103"/>
        <v>2922</v>
      </c>
      <c r="P223" s="24">
        <f t="shared" si="103"/>
        <v>7455</v>
      </c>
      <c r="Q223" s="24">
        <f t="shared" si="103"/>
        <v>572.4</v>
      </c>
      <c r="R223" s="24">
        <f t="shared" si="103"/>
        <v>1305</v>
      </c>
      <c r="S223" s="24">
        <f t="shared" si="103"/>
        <v>3390</v>
      </c>
      <c r="T223" s="24">
        <f t="shared" si="103"/>
        <v>14607.9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13010.1</v>
      </c>
      <c r="Y223" s="24">
        <f t="shared" si="103"/>
        <v>5796</v>
      </c>
    </row>
    <row r="224" spans="1:35" s="56" customFormat="1" ht="30" customHeight="1" collapsed="1" x14ac:dyDescent="0.2">
      <c r="A224" s="12" t="s">
        <v>133</v>
      </c>
      <c r="B224" s="8">
        <v>1.03</v>
      </c>
      <c r="C224" s="8">
        <f>C221/C222</f>
        <v>1.0361328707972115</v>
      </c>
      <c r="D224" s="14">
        <f t="shared" si="99"/>
        <v>1.0059542434924382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1.1051591429165799</v>
      </c>
      <c r="I224" s="87">
        <f t="shared" si="104"/>
        <v>1.1627088830255057</v>
      </c>
      <c r="J224" s="87">
        <f t="shared" si="104"/>
        <v>0.93742188150987416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0.93065565740675948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0.57993920972644375</v>
      </c>
      <c r="R224" s="87">
        <f t="shared" si="104"/>
        <v>1.1615487316421895</v>
      </c>
      <c r="S224" s="87">
        <f t="shared" si="104"/>
        <v>1.0796866042423083</v>
      </c>
      <c r="T224" s="87">
        <f t="shared" si="104"/>
        <v>0.81378791677112061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1.0176463686495365</v>
      </c>
      <c r="Y224" s="87">
        <f t="shared" si="104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46581</v>
      </c>
      <c r="C225" s="25">
        <f>SUM(E225:Y225)</f>
        <v>78168</v>
      </c>
      <c r="D225" s="8">
        <f t="shared" si="99"/>
        <v>1.678109100276937</v>
      </c>
      <c r="E225" s="158"/>
      <c r="F225" s="157">
        <v>3130</v>
      </c>
      <c r="G225" s="158">
        <v>9710</v>
      </c>
      <c r="H225" s="156">
        <v>4000</v>
      </c>
      <c r="I225" s="156">
        <v>5500</v>
      </c>
      <c r="J225" s="157">
        <v>1890</v>
      </c>
      <c r="K225" s="157">
        <v>3000</v>
      </c>
      <c r="L225" s="158">
        <v>6931</v>
      </c>
      <c r="M225" s="157">
        <v>3500</v>
      </c>
      <c r="N225" s="157">
        <v>200</v>
      </c>
      <c r="O225" s="158">
        <v>1000</v>
      </c>
      <c r="P225" s="158">
        <v>7500</v>
      </c>
      <c r="Q225" s="157">
        <v>700</v>
      </c>
      <c r="R225" s="157"/>
      <c r="S225" s="157">
        <v>500</v>
      </c>
      <c r="T225" s="157">
        <v>6600</v>
      </c>
      <c r="U225" s="157">
        <v>1800</v>
      </c>
      <c r="V225" s="157"/>
      <c r="W225" s="158">
        <v>1050</v>
      </c>
      <c r="X225" s="157">
        <v>14457</v>
      </c>
      <c r="Y225" s="158">
        <v>6700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14851.92</v>
      </c>
      <c r="D227" s="8">
        <f t="shared" si="99"/>
        <v>17.493427561837457</v>
      </c>
      <c r="E227" s="158"/>
      <c r="F227" s="158">
        <f t="shared" ref="F227:Y227" si="105">F225*0.19</f>
        <v>594.70000000000005</v>
      </c>
      <c r="G227" s="158">
        <f t="shared" si="105"/>
        <v>1844.9</v>
      </c>
      <c r="H227" s="158">
        <f t="shared" si="105"/>
        <v>760</v>
      </c>
      <c r="I227" s="158">
        <f t="shared" si="105"/>
        <v>1045</v>
      </c>
      <c r="J227" s="158">
        <f t="shared" si="105"/>
        <v>359.1</v>
      </c>
      <c r="K227" s="158">
        <f t="shared" si="105"/>
        <v>570</v>
      </c>
      <c r="L227" s="158">
        <f t="shared" si="105"/>
        <v>1316.89</v>
      </c>
      <c r="M227" s="158">
        <f t="shared" si="105"/>
        <v>665</v>
      </c>
      <c r="N227" s="158">
        <f t="shared" si="105"/>
        <v>38</v>
      </c>
      <c r="O227" s="158">
        <f t="shared" si="105"/>
        <v>190</v>
      </c>
      <c r="P227" s="158">
        <f t="shared" si="105"/>
        <v>1425</v>
      </c>
      <c r="Q227" s="158">
        <f t="shared" si="105"/>
        <v>133</v>
      </c>
      <c r="R227" s="158">
        <f t="shared" si="105"/>
        <v>0</v>
      </c>
      <c r="S227" s="158">
        <f t="shared" si="105"/>
        <v>95</v>
      </c>
      <c r="T227" s="158">
        <f t="shared" si="105"/>
        <v>1254</v>
      </c>
      <c r="U227" s="158">
        <f t="shared" si="105"/>
        <v>342</v>
      </c>
      <c r="V227" s="158"/>
      <c r="W227" s="158">
        <f t="shared" si="105"/>
        <v>199.5</v>
      </c>
      <c r="X227" s="158">
        <f t="shared" si="105"/>
        <v>2746.83</v>
      </c>
      <c r="Y227" s="158">
        <f t="shared" si="105"/>
        <v>1273</v>
      </c>
    </row>
    <row r="228" spans="1:25" s="56" customFormat="1" ht="30" customHeight="1" collapsed="1" x14ac:dyDescent="0.2">
      <c r="A228" s="12" t="s">
        <v>137</v>
      </c>
      <c r="B228" s="8">
        <v>0.17599999999999999</v>
      </c>
      <c r="C228" s="8">
        <f>C225/C226</f>
        <v>0.29182299774883241</v>
      </c>
      <c r="D228" s="8">
        <f>C228/B228</f>
        <v>1.6580852144820024</v>
      </c>
      <c r="E228" s="159"/>
      <c r="F228" s="159">
        <f t="shared" ref="E228:F228" si="106">F225/F226</f>
        <v>0.34092146824964603</v>
      </c>
      <c r="G228" s="159">
        <f>G225/G226</f>
        <v>0.28170239925730367</v>
      </c>
      <c r="H228" s="159">
        <f>H225/H226</f>
        <v>0.15936254980079681</v>
      </c>
      <c r="I228" s="159">
        <f t="shared" ref="I228:Y228" si="107">I225/I226</f>
        <v>0.78605116478490777</v>
      </c>
      <c r="J228" s="159">
        <f t="shared" si="107"/>
        <v>1.4405487804878048</v>
      </c>
      <c r="K228" s="159">
        <f t="shared" si="107"/>
        <v>0.81037277147487841</v>
      </c>
      <c r="L228" s="159"/>
      <c r="M228" s="159"/>
      <c r="N228" s="159">
        <f t="shared" si="107"/>
        <v>2.1990104452996151E-2</v>
      </c>
      <c r="O228" s="159">
        <f t="shared" si="107"/>
        <v>0.10407993338884262</v>
      </c>
      <c r="P228" s="159">
        <f t="shared" si="107"/>
        <v>0.48154093097913325</v>
      </c>
      <c r="Q228" s="159"/>
      <c r="R228" s="159"/>
      <c r="S228" s="159">
        <f t="shared" si="107"/>
        <v>8.2617316589557177E-2</v>
      </c>
      <c r="T228" s="159">
        <f t="shared" si="107"/>
        <v>0.11345469547728328</v>
      </c>
      <c r="U228" s="159">
        <f t="shared" si="107"/>
        <v>0.41821561338289964</v>
      </c>
      <c r="V228" s="159"/>
      <c r="W228" s="159"/>
      <c r="X228" s="159">
        <f t="shared" si="107"/>
        <v>0.6533056170635817</v>
      </c>
      <c r="Y228" s="159">
        <f t="shared" si="107"/>
        <v>0.4145526543744586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152888.26500000001</v>
      </c>
      <c r="D234" s="8">
        <f t="shared" si="108"/>
        <v>1.1489041025787852</v>
      </c>
      <c r="E234" s="158">
        <f>E232+E230+E227+E223+E219</f>
        <v>1296</v>
      </c>
      <c r="F234" s="158">
        <f>F232+F230+F227+F223+F219</f>
        <v>4860.7</v>
      </c>
      <c r="G234" s="158">
        <f t="shared" ref="G234:Y234" si="109">G232+G230+G227+G223+G219</f>
        <v>15946.4</v>
      </c>
      <c r="H234" s="158">
        <f>H232+H230+H227+H223+H219</f>
        <v>9944.35</v>
      </c>
      <c r="I234" s="158">
        <f t="shared" si="109"/>
        <v>6044.7999999999993</v>
      </c>
      <c r="J234" s="158">
        <f t="shared" si="109"/>
        <v>6425.1</v>
      </c>
      <c r="K234" s="158">
        <f t="shared" si="109"/>
        <v>3850.2</v>
      </c>
      <c r="L234" s="158">
        <f t="shared" si="109"/>
        <v>9416.59</v>
      </c>
      <c r="M234" s="158">
        <f t="shared" si="109"/>
        <v>6462.65</v>
      </c>
      <c r="N234" s="158">
        <f t="shared" si="109"/>
        <v>5990</v>
      </c>
      <c r="O234" s="158">
        <f>O232+O230+O227+O223+O219</f>
        <v>4131.25</v>
      </c>
      <c r="P234" s="155">
        <f t="shared" si="109"/>
        <v>11067.75</v>
      </c>
      <c r="Q234" s="158">
        <f t="shared" si="109"/>
        <v>4514.2</v>
      </c>
      <c r="R234" s="158">
        <f t="shared" si="109"/>
        <v>2041.2</v>
      </c>
      <c r="S234" s="158">
        <f t="shared" si="109"/>
        <v>5095.55</v>
      </c>
      <c r="T234" s="158">
        <f t="shared" si="109"/>
        <v>17058.945</v>
      </c>
      <c r="U234" s="158">
        <f t="shared" si="109"/>
        <v>3144</v>
      </c>
      <c r="V234" s="158">
        <f t="shared" si="109"/>
        <v>729.15000000000009</v>
      </c>
      <c r="W234" s="158">
        <f t="shared" si="109"/>
        <v>5810.1</v>
      </c>
      <c r="X234" s="158">
        <f t="shared" si="109"/>
        <v>18561.330000000002</v>
      </c>
      <c r="Y234" s="158">
        <f t="shared" si="109"/>
        <v>10498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20.7</v>
      </c>
      <c r="C236" s="47">
        <f>C234/C235*10</f>
        <v>20.754814427671597</v>
      </c>
      <c r="D236" s="8">
        <f>C236/B236</f>
        <v>1.0026480399841351</v>
      </c>
      <c r="E236" s="154">
        <f>E234/E235*10</f>
        <v>19.044819985304922</v>
      </c>
      <c r="F236" s="154">
        <f>F234/F235*10</f>
        <v>22.942981214009251</v>
      </c>
      <c r="G236" s="154">
        <f t="shared" ref="G236:X236" si="110">G234/G235*10</f>
        <v>24.698976193795204</v>
      </c>
      <c r="H236" s="154">
        <f>H234/H235*10</f>
        <v>13.515752419267153</v>
      </c>
      <c r="I236" s="154">
        <f t="shared" si="110"/>
        <v>22.721395278905426</v>
      </c>
      <c r="J236" s="154">
        <f t="shared" si="110"/>
        <v>22.86024336440618</v>
      </c>
      <c r="K236" s="154">
        <f>K234/K235*10</f>
        <v>30.742574257425737</v>
      </c>
      <c r="L236" s="154">
        <f>L234/L235*10</f>
        <v>14.985025461489499</v>
      </c>
      <c r="M236" s="154">
        <f>M234/M235*10</f>
        <v>21.04138178029563</v>
      </c>
      <c r="N236" s="154">
        <f t="shared" si="110"/>
        <v>19.978653858982057</v>
      </c>
      <c r="O236" s="154">
        <f>O234/O235*10</f>
        <v>20.639738209432458</v>
      </c>
      <c r="P236" s="154">
        <f t="shared" si="110"/>
        <v>29.766419235113766</v>
      </c>
      <c r="Q236" s="154">
        <f t="shared" si="110"/>
        <v>21.329616329616329</v>
      </c>
      <c r="R236" s="154">
        <f t="shared" si="110"/>
        <v>14.171063593446265</v>
      </c>
      <c r="S236" s="154">
        <f t="shared" si="110"/>
        <v>23.856688047193224</v>
      </c>
      <c r="T236" s="154">
        <f t="shared" si="110"/>
        <v>17.961321807614553</v>
      </c>
      <c r="U236" s="154">
        <f t="shared" si="110"/>
        <v>23.337292161520189</v>
      </c>
      <c r="V236" s="154">
        <f t="shared" si="110"/>
        <v>24.683480027081931</v>
      </c>
      <c r="W236" s="154">
        <f t="shared" si="110"/>
        <v>26.595715462784952</v>
      </c>
      <c r="X236" s="154">
        <f t="shared" si="110"/>
        <v>23.299228017322541</v>
      </c>
      <c r="Y236" s="154">
        <f>Y234/Y235*10</f>
        <v>19.919547645250656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</row>
    <row r="247" spans="1:25" ht="20.25" hidden="1" customHeight="1" x14ac:dyDescent="0.25">
      <c r="A247" s="188"/>
      <c r="B247" s="189"/>
      <c r="C247" s="189"/>
      <c r="D247" s="189"/>
      <c r="E247" s="189"/>
      <c r="F247" s="189"/>
      <c r="G247" s="189"/>
      <c r="H247" s="189"/>
      <c r="I247" s="189"/>
      <c r="J247" s="189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2023-09-12T14:00:03Z</cp:lastPrinted>
  <dcterms:created xsi:type="dcterms:W3CDTF">2017-06-08T05:54:08Z</dcterms:created>
  <dcterms:modified xsi:type="dcterms:W3CDTF">2023-09-13T10:58:43Z</dcterms:modified>
</cp:coreProperties>
</file>