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" yWindow="-240" windowWidth="14985" windowHeight="127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C213" i="1" l="1"/>
  <c r="C214" i="1"/>
  <c r="C209" i="1" l="1"/>
  <c r="C212" i="1"/>
  <c r="C219" i="1"/>
  <c r="M63" i="1" l="1"/>
  <c r="L63" i="1" l="1"/>
  <c r="S63" i="1" l="1"/>
  <c r="C87" i="1" l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1" i="1"/>
  <c r="G42" i="1"/>
  <c r="I42" i="1"/>
  <c r="J42" i="1"/>
  <c r="K42" i="1"/>
  <c r="M42" i="1"/>
  <c r="P42" i="1"/>
  <c r="R42" i="1"/>
  <c r="S42" i="1"/>
  <c r="X42" i="1"/>
  <c r="Y42" i="1"/>
  <c r="Z42" i="1"/>
  <c r="G284" i="1" l="1"/>
  <c r="K284" i="1"/>
  <c r="V284" i="1"/>
  <c r="Y284" i="1"/>
  <c r="F284" i="1"/>
  <c r="G64" i="1"/>
  <c r="R63" i="1"/>
  <c r="W232" i="1" l="1"/>
  <c r="F232" i="1"/>
  <c r="F234" i="1" l="1"/>
  <c r="W63" i="1" l="1"/>
  <c r="W284" i="1" s="1"/>
  <c r="L284" i="1" l="1"/>
  <c r="T63" i="1" l="1"/>
  <c r="J63" i="1"/>
  <c r="X85" i="1" l="1"/>
  <c r="L64" i="1" l="1"/>
  <c r="AA289" i="1" l="1"/>
  <c r="K36" i="1" l="1"/>
  <c r="Z63" i="1" l="1"/>
  <c r="H63" i="1"/>
  <c r="U64" i="1" l="1"/>
  <c r="U284" i="1" s="1"/>
  <c r="X63" i="1" l="1"/>
  <c r="W64" i="1" l="1"/>
  <c r="X64" i="1"/>
  <c r="X284" i="1" s="1"/>
  <c r="I63" i="1" l="1"/>
  <c r="P63" i="1" l="1"/>
  <c r="Q63" i="1" l="1"/>
  <c r="H64" i="1" l="1"/>
  <c r="H284" i="1" s="1"/>
  <c r="I64" i="1"/>
  <c r="J64" i="1"/>
  <c r="K64" i="1"/>
  <c r="M64" i="1"/>
  <c r="N64" i="1"/>
  <c r="O64" i="1"/>
  <c r="P64" i="1"/>
  <c r="Q64" i="1"/>
  <c r="Q284" i="1" s="1"/>
  <c r="R64" i="1"/>
  <c r="R284" i="1" s="1"/>
  <c r="S64" i="1"/>
  <c r="T64" i="1"/>
  <c r="T284" i="1" s="1"/>
  <c r="V64" i="1"/>
  <c r="Y64" i="1"/>
  <c r="Z64" i="1"/>
  <c r="G63" i="1"/>
  <c r="N63" i="1"/>
  <c r="O63" i="1"/>
  <c r="N284" i="1" l="1"/>
  <c r="S284" i="1"/>
  <c r="O284" i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G232" i="1" s="1"/>
  <c r="H225" i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O225" i="1"/>
  <c r="O232" i="1" s="1"/>
  <c r="P225" i="1"/>
  <c r="P232" i="1" s="1"/>
  <c r="Q225" i="1"/>
  <c r="Q232" i="1" s="1"/>
  <c r="R225" i="1"/>
  <c r="R232" i="1" s="1"/>
  <c r="S225" i="1"/>
  <c r="S232" i="1" s="1"/>
  <c r="T225" i="1"/>
  <c r="U225" i="1"/>
  <c r="V225" i="1"/>
  <c r="V232" i="1" s="1"/>
  <c r="X225" i="1"/>
  <c r="X232" i="1" s="1"/>
  <c r="Y225" i="1"/>
  <c r="Y232" i="1" s="1"/>
  <c r="Z225" i="1"/>
  <c r="Z232" i="1" s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B218" i="1" l="1"/>
  <c r="B2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H221" i="1"/>
  <c r="H232" i="1" s="1"/>
  <c r="I221" i="1"/>
  <c r="J221" i="1"/>
  <c r="K221" i="1"/>
  <c r="L221" i="1"/>
  <c r="M221" i="1"/>
  <c r="N221" i="1"/>
  <c r="N232" i="1" s="1"/>
  <c r="O221" i="1"/>
  <c r="P221" i="1"/>
  <c r="Q221" i="1"/>
  <c r="R221" i="1"/>
  <c r="S221" i="1"/>
  <c r="T221" i="1"/>
  <c r="T232" i="1" s="1"/>
  <c r="U221" i="1"/>
  <c r="U232" i="1" s="1"/>
  <c r="U234" i="1" s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C216" i="1"/>
  <c r="D216" i="1" s="1"/>
  <c r="C217" i="1"/>
  <c r="D212" i="1"/>
  <c r="Z210" i="1"/>
  <c r="Y210" i="1"/>
  <c r="X210" i="1"/>
  <c r="W210" i="1"/>
  <c r="V210" i="1"/>
  <c r="U210" i="1"/>
  <c r="C210" i="1" s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D210" i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<sst xmlns="http://schemas.openxmlformats.org/spreadsheetml/2006/main" count="276" uniqueCount="220">
  <si>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</si>
  <si>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</si>
  <si>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</si>
  <si>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</si>
  <si>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</si>
  <si>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</si>
  <si>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</si>
  <si>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</si>
  <si>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</si>
  <si>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</si>
  <si>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</si>
  <si>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</si>
  <si>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</si>
  <si>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</si>
  <si>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</si>
  <si>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</si>
  <si>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</si>
  <si>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</si>
  <si>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</si>
  <si>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</si>
  <si>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</si>
  <si>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</si>
  <si>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</si>
  <si>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</si>
  <si>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</si>
  <si>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</si>
  <si>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</si>
  <si>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</si>
  <si>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</si>
  <si>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</si>
  <si>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</si>
  <si>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</si>
  <si>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</si>
  <si>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</si>
  <si>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</si>
  <si>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</si>
  <si>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</si>
  <si>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</si>
  <si>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</si>
  <si>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</si>
  <si>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</si>
  <si>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</si>
  <si>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</si>
  <si>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</si>
  <si>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</si>
  <si>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</si>
  <si>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</si>
  <si>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</si>
  <si>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</si>
  <si>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</si>
  <si>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</si>
  <si>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</si>
  <si>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</si>
  <si>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</si>
  <si>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</si>
  <si>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</si>
  <si>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</si>
  <si>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</si>
  <si>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</si>
  <si>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</si>
  <si>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</si>
  <si>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</si>
  <si>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</si>
  <si>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</si>
  <si>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</si>
  <si>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</si>
  <si>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</si>
  <si>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</si>
  <si>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</si>
  <si>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</si>
  <si>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</si>
  <si>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</si>
  <si>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</si>
  <si>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</si>
  <si>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</si>
  <si>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</si>
  <si>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</si>
  <si>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</si>
  <si>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</si>
  <si>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</si>
  <si>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</si>
  <si>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</si>
  <si>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</si>
  <si>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</si>
  <si>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</si>
  <si>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</si>
  <si>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</si>
  <si>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</si>
  <si>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</si>
  <si>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</si>
  <si>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</si>
  <si>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</si>
  <si>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</si>
  <si>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</si>
  <si>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</si>
  <si>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</si>
  <si>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</si>
  <si>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</si>
  <si>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</si>
  <si>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</si>
  <si>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</si>
  <si>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</si>
  <si>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</si>
  <si>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</si>
  <si>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</si>
  <si>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</si>
  <si>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</si>
  <si>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</si>
  <si>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</si>
  <si>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</si>
  <si>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</si>
  <si>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</si>
  <si>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</si>
  <si>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</si>
  <si>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</si>
  <si>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</si>
  <si>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</si>
  <si>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</si>
  <si>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</si>
  <si>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</si>
  <si>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</si>
  <si>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</si>
  <si>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</si>
  <si>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</si>
  <si>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</si>
  <si>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</si>
  <si>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</si>
  <si>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</si>
  <si>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</si>
  <si>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</si>
  <si>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</si>
  <si>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</si>
  <si>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</si>
  <si>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</si>
  <si>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</si>
  <si>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</si>
  <si>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</si>
  <si>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</si>
  <si>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</si>
  <si>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</si>
  <si>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</si>
  <si>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</si>
  <si>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</si>
  <si>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</si>
  <si>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</si>
  <si>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</si>
  <si>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</si>
  <si>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</si>
  <si>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</si>
  <si>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</si>
  <si>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</si>
  <si>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</si>
  <si>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</si>
  <si>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</si>
  <si>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</si>
  <si>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</si>
  <si>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</si>
  <si>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</si>
  <si>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</si>
  <si>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</si>
  <si>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</si>
  <si>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</si>
  <si>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</si>
  <si>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</si>
  <si>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</si>
  <si>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</si>
  <si>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</si>
  <si>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</si>
  <si>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</si>
  <si>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</si>
  <si>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</si>
  <si>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</si>
  <si>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</si>
  <si>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</si>
  <si>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</si>
  <si>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</si>
  <si>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</si>
  <si>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</si>
  <si>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</si>
  <si>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</si>
  <si>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</si>
  <si>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</si>
  <si>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</si>
  <si>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</si>
  <si>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</si>
  <si>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</si>
  <si>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</si>
  <si>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</si>
  <si>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</si>
  <si>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</si>
  <si>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</si>
  <si>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</si>
  <si>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</si>
  <si>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</si>
  <si>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</si>
  <si>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</si>
  <si>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</si>
  <si>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</si>
  <si>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</si>
  <si>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</si>
  <si>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</si>
  <si>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</si>
  <si>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</si>
  <si>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</si>
  <si>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</si>
  <si>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</si>
  <si>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</si>
  <si>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</si>
  <si>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</si>
  <si>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</si>
  <si>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</si>
  <si>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</si>
  <si>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</si>
  <si>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</si>
  <si>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</si>
  <si>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</si>
  <si>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</si>
  <si>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</si>
  <si>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</si>
  <si>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04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</si>
</sst>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M68" sqref="M68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0" t="s">
        <v>219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81" t="s">
        <v>3</v>
      </c>
      <c r="B4" s="184" t="s">
        <v>210</v>
      </c>
      <c r="C4" s="187" t="s">
        <v>211</v>
      </c>
      <c r="D4" s="187" t="s">
        <v>212</v>
      </c>
      <c r="E4" s="172"/>
      <c r="F4" s="190" t="s">
        <v>4</v>
      </c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2"/>
      <c r="AA4" s="2" t="s">
        <v>0</v>
      </c>
      <c r="AD4" s="67"/>
      <c r="AE4" s="67"/>
    </row>
    <row r="5" spans="1:32" s="2" customFormat="1" ht="87" customHeight="1" x14ac:dyDescent="0.25">
      <c r="A5" s="182"/>
      <c r="B5" s="185"/>
      <c r="C5" s="188"/>
      <c r="D5" s="188"/>
      <c r="E5" s="178" t="s">
        <v>214</v>
      </c>
      <c r="F5" s="176" t="s">
        <v>5</v>
      </c>
      <c r="G5" s="176" t="s">
        <v>6</v>
      </c>
      <c r="H5" s="176" t="s">
        <v>7</v>
      </c>
      <c r="I5" s="176" t="s">
        <v>8</v>
      </c>
      <c r="J5" s="176" t="s">
        <v>9</v>
      </c>
      <c r="K5" s="176" t="s">
        <v>10</v>
      </c>
      <c r="L5" s="176" t="s">
        <v>11</v>
      </c>
      <c r="M5" s="176" t="s">
        <v>12</v>
      </c>
      <c r="N5" s="176" t="s">
        <v>13</v>
      </c>
      <c r="O5" s="176" t="s">
        <v>14</v>
      </c>
      <c r="P5" s="176" t="s">
        <v>15</v>
      </c>
      <c r="Q5" s="176" t="s">
        <v>16</v>
      </c>
      <c r="R5" s="176" t="s">
        <v>17</v>
      </c>
      <c r="S5" s="176" t="s">
        <v>18</v>
      </c>
      <c r="T5" s="176" t="s">
        <v>19</v>
      </c>
      <c r="U5" s="176" t="s">
        <v>20</v>
      </c>
      <c r="V5" s="176" t="s">
        <v>21</v>
      </c>
      <c r="W5" s="176" t="s">
        <v>22</v>
      </c>
      <c r="X5" s="176" t="s">
        <v>23</v>
      </c>
      <c r="Y5" s="176" t="s">
        <v>24</v>
      </c>
      <c r="Z5" s="176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3"/>
      <c r="B6" s="186"/>
      <c r="C6" s="189"/>
      <c r="D6" s="189"/>
      <c r="E6" s="179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8" t="s">
        <v>156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2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221676</v>
      </c>
      <c r="C42" s="23">
        <f>SUM(F42:Z42)</f>
        <v>192114.8</v>
      </c>
      <c r="D42" s="15">
        <f t="shared" si="14"/>
        <v>0.86664681787834497</v>
      </c>
      <c r="E42" s="52">
        <v>21</v>
      </c>
      <c r="F42" s="52">
        <v>14483</v>
      </c>
      <c r="G42" s="52">
        <f>G45+G46+G50+G49</f>
        <v>6431</v>
      </c>
      <c r="H42" s="52">
        <v>14804</v>
      </c>
      <c r="I42" s="52">
        <f t="shared" ref="I42:M42" si="21">I45+I46+I50+I49</f>
        <v>10112</v>
      </c>
      <c r="J42" s="52">
        <f t="shared" si="21"/>
        <v>7242</v>
      </c>
      <c r="K42" s="52">
        <f t="shared" si="21"/>
        <v>13890</v>
      </c>
      <c r="L42" s="52">
        <v>6569</v>
      </c>
      <c r="M42" s="52">
        <f t="shared" si="21"/>
        <v>9745</v>
      </c>
      <c r="N42" s="52">
        <v>8316</v>
      </c>
      <c r="O42" s="52">
        <v>3882.8</v>
      </c>
      <c r="P42" s="52">
        <f t="shared" ref="P42:S42" si="22">P45+P46+P50+P49</f>
        <v>4144</v>
      </c>
      <c r="Q42" s="52">
        <v>7815</v>
      </c>
      <c r="R42" s="52">
        <f t="shared" si="22"/>
        <v>10885</v>
      </c>
      <c r="S42" s="52">
        <f t="shared" si="22"/>
        <v>10360</v>
      </c>
      <c r="T42" s="52">
        <v>11238</v>
      </c>
      <c r="U42" s="52">
        <v>7255</v>
      </c>
      <c r="V42" s="52">
        <v>7791</v>
      </c>
      <c r="W42" s="52">
        <v>3686</v>
      </c>
      <c r="X42" s="52">
        <f>X45+X46+X50+X49</f>
        <v>6722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8">
        <f t="shared" si="2"/>
        <v>191948.79999999999</v>
      </c>
      <c r="AF42" s="2">
        <f t="shared" si="0"/>
        <v>1156.3180722891566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93" t="s">
        <v>52</v>
      </c>
      <c r="B44" s="32">
        <f>B42/B41</f>
        <v>0.98229288524938851</v>
      </c>
      <c r="C44" s="32">
        <f>C42/C41</f>
        <v>0.87086608462298609</v>
      </c>
      <c r="D44" s="15">
        <f t="shared" si="14"/>
        <v>0.88656458547176287</v>
      </c>
      <c r="E44" s="114"/>
      <c r="F44" s="32">
        <f>F42/F41</f>
        <v>0.67718707626128016</v>
      </c>
      <c r="G44" s="32">
        <f t="shared" ref="G44:Z44" si="23">G42/G41</f>
        <v>1.0095761381475667</v>
      </c>
      <c r="H44" s="32">
        <f t="shared" si="23"/>
        <v>1</v>
      </c>
      <c r="I44" s="32">
        <f t="shared" si="23"/>
        <v>0.87785398038024132</v>
      </c>
      <c r="J44" s="32">
        <f t="shared" si="23"/>
        <v>1.165057915057915</v>
      </c>
      <c r="K44" s="32">
        <f t="shared" si="23"/>
        <v>0.97425825910079256</v>
      </c>
      <c r="L44" s="32">
        <f t="shared" si="23"/>
        <v>0.90794747753973737</v>
      </c>
      <c r="M44" s="32">
        <f t="shared" si="23"/>
        <v>0.87273867096543079</v>
      </c>
      <c r="N44" s="32">
        <f t="shared" si="23"/>
        <v>0.77887046923293057</v>
      </c>
      <c r="O44" s="32">
        <f t="shared" si="23"/>
        <v>1.0848840458228557</v>
      </c>
      <c r="P44" s="32">
        <f t="shared" si="23"/>
        <v>0.62362678705793828</v>
      </c>
      <c r="Q44" s="32">
        <f t="shared" si="23"/>
        <v>0.78025159744408945</v>
      </c>
      <c r="R44" s="32">
        <f t="shared" si="23"/>
        <v>0.81468452960107773</v>
      </c>
      <c r="S44" s="32">
        <f t="shared" si="23"/>
        <v>0.79332261275748528</v>
      </c>
      <c r="T44" s="32">
        <f t="shared" si="23"/>
        <v>1.0014257708073426</v>
      </c>
      <c r="U44" s="32">
        <f t="shared" si="23"/>
        <v>0.75290577002905767</v>
      </c>
      <c r="V44" s="32">
        <f t="shared" si="23"/>
        <v>0.93227234653583824</v>
      </c>
      <c r="W44" s="32">
        <f t="shared" si="23"/>
        <v>0.79662848497946837</v>
      </c>
      <c r="X44" s="32">
        <f t="shared" si="23"/>
        <v>0.76351658337119488</v>
      </c>
      <c r="Y44" s="32">
        <f t="shared" si="23"/>
        <v>0.97756552643269656</v>
      </c>
      <c r="Z44" s="32">
        <f t="shared" si="23"/>
        <v>0.9464637050843947</v>
      </c>
      <c r="AA44" s="21"/>
      <c r="AD44" s="67"/>
      <c r="AE44" s="118">
        <f t="shared" si="2"/>
        <v>0.87086608462298609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96188</v>
      </c>
      <c r="C45" s="23">
        <f>SUM(F45:Z45)</f>
        <v>83964.5</v>
      </c>
      <c r="D45" s="15">
        <f t="shared" si="14"/>
        <v>0.8729207385536657</v>
      </c>
      <c r="E45" s="114">
        <v>21</v>
      </c>
      <c r="F45" s="33">
        <v>13500</v>
      </c>
      <c r="G45" s="33">
        <v>2644</v>
      </c>
      <c r="H45" s="33">
        <v>5587</v>
      </c>
      <c r="I45" s="33">
        <v>3752</v>
      </c>
      <c r="J45" s="33">
        <v>2237</v>
      </c>
      <c r="K45" s="33">
        <v>9120</v>
      </c>
      <c r="L45" s="33">
        <v>3349</v>
      </c>
      <c r="M45" s="33">
        <v>3458</v>
      </c>
      <c r="N45" s="33">
        <v>2744</v>
      </c>
      <c r="O45" s="33">
        <v>1010.5</v>
      </c>
      <c r="P45" s="33">
        <v>940</v>
      </c>
      <c r="Q45" s="33">
        <v>1920</v>
      </c>
      <c r="R45" s="33">
        <v>5589</v>
      </c>
      <c r="S45" s="33">
        <v>5733</v>
      </c>
      <c r="T45" s="33">
        <v>3505</v>
      </c>
      <c r="U45" s="33">
        <v>1825</v>
      </c>
      <c r="V45" s="33">
        <v>2990</v>
      </c>
      <c r="W45" s="33">
        <v>1067</v>
      </c>
      <c r="X45" s="33">
        <v>1380</v>
      </c>
      <c r="Y45" s="33">
        <v>7624</v>
      </c>
      <c r="Z45" s="33">
        <v>3990</v>
      </c>
      <c r="AA45" s="21"/>
      <c r="AD45" s="67"/>
      <c r="AE45" s="118">
        <f t="shared" si="2"/>
        <v>83964.5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97602</v>
      </c>
      <c r="C46" s="23">
        <f>SUM(F46:Z46)</f>
        <v>77032.5</v>
      </c>
      <c r="D46" s="15">
        <f t="shared" si="14"/>
        <v>0.78925124485153997</v>
      </c>
      <c r="E46" s="114">
        <v>21</v>
      </c>
      <c r="F46" s="26">
        <v>340</v>
      </c>
      <c r="G46" s="26">
        <v>2624</v>
      </c>
      <c r="H46" s="26">
        <v>6975</v>
      </c>
      <c r="I46" s="26">
        <v>5360</v>
      </c>
      <c r="J46" s="26">
        <v>2714</v>
      </c>
      <c r="K46" s="26">
        <v>4320</v>
      </c>
      <c r="L46" s="26">
        <v>2142</v>
      </c>
      <c r="M46" s="26">
        <v>4782</v>
      </c>
      <c r="N46" s="26">
        <v>2847</v>
      </c>
      <c r="O46" s="26">
        <v>1513.5</v>
      </c>
      <c r="P46" s="26">
        <v>2451</v>
      </c>
      <c r="Q46" s="26">
        <v>4670</v>
      </c>
      <c r="R46" s="26">
        <v>3686</v>
      </c>
      <c r="S46" s="26">
        <v>4084</v>
      </c>
      <c r="T46" s="26">
        <v>5327</v>
      </c>
      <c r="U46" s="26">
        <v>3430</v>
      </c>
      <c r="V46" s="26">
        <v>2827</v>
      </c>
      <c r="W46" s="26">
        <v>2021</v>
      </c>
      <c r="X46" s="26">
        <v>3780</v>
      </c>
      <c r="Y46" s="26">
        <v>6649</v>
      </c>
      <c r="Z46" s="26">
        <v>4490</v>
      </c>
      <c r="AA46" s="21"/>
      <c r="AD46" s="67">
        <v>166</v>
      </c>
      <c r="AE46" s="118">
        <f t="shared" si="2"/>
        <v>76866.5</v>
      </c>
      <c r="AF46" s="2">
        <f t="shared" si="0"/>
        <v>463.05120481927713</v>
      </c>
    </row>
    <row r="47" spans="1:32" s="2" customFormat="1" ht="30" hidden="1" customHeight="1" x14ac:dyDescent="0.25">
      <c r="A47" s="18" t="s">
        <v>55</v>
      </c>
      <c r="B47" s="23">
        <v>1815</v>
      </c>
      <c r="C47" s="23">
        <f t="shared" ref="C47:C49" si="24">SUM(F47:Z47)</f>
        <v>665</v>
      </c>
      <c r="D47" s="15">
        <f t="shared" si="14"/>
        <v>0.36639118457300274</v>
      </c>
      <c r="E47" s="114"/>
      <c r="F47" s="33"/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250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665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215</v>
      </c>
      <c r="B49" s="23"/>
      <c r="C49" s="23">
        <f t="shared" si="24"/>
        <v>9979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104</v>
      </c>
      <c r="J49" s="33">
        <v>613</v>
      </c>
      <c r="K49" s="33"/>
      <c r="L49" s="33">
        <v>589</v>
      </c>
      <c r="M49" s="33">
        <v>1134</v>
      </c>
      <c r="N49" s="33">
        <v>215</v>
      </c>
      <c r="O49" s="33">
        <v>542</v>
      </c>
      <c r="P49" s="33">
        <v>333</v>
      </c>
      <c r="Q49" s="33">
        <v>665</v>
      </c>
      <c r="R49" s="33">
        <v>919</v>
      </c>
      <c r="S49" s="33">
        <v>425</v>
      </c>
      <c r="T49" s="33">
        <v>70</v>
      </c>
      <c r="U49" s="33">
        <v>260</v>
      </c>
      <c r="V49" s="33">
        <v>628</v>
      </c>
      <c r="W49" s="33">
        <v>433</v>
      </c>
      <c r="X49" s="33">
        <v>412</v>
      </c>
      <c r="Y49" s="33">
        <v>721</v>
      </c>
      <c r="Z49" s="149">
        <v>480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13167</v>
      </c>
      <c r="C50" s="23">
        <f>SUM(F50:Z50)</f>
        <v>19876.099999999999</v>
      </c>
      <c r="D50" s="15">
        <f t="shared" si="14"/>
        <v>1.5095389990126831</v>
      </c>
      <c r="E50" s="114">
        <v>21</v>
      </c>
      <c r="F50" s="26">
        <v>300</v>
      </c>
      <c r="G50" s="26">
        <v>895</v>
      </c>
      <c r="H50" s="26">
        <v>980</v>
      </c>
      <c r="I50" s="26">
        <v>896</v>
      </c>
      <c r="J50" s="26">
        <v>1678</v>
      </c>
      <c r="K50" s="26">
        <v>450</v>
      </c>
      <c r="L50" s="26">
        <v>489</v>
      </c>
      <c r="M50" s="26">
        <v>371</v>
      </c>
      <c r="N50" s="26">
        <v>2400</v>
      </c>
      <c r="O50" s="26">
        <v>671</v>
      </c>
      <c r="P50" s="26">
        <v>420</v>
      </c>
      <c r="Q50" s="26">
        <v>560</v>
      </c>
      <c r="R50" s="26">
        <v>691</v>
      </c>
      <c r="S50" s="26">
        <v>118</v>
      </c>
      <c r="T50" s="26">
        <v>2086</v>
      </c>
      <c r="U50" s="26">
        <v>1740.1</v>
      </c>
      <c r="V50" s="26">
        <v>1126</v>
      </c>
      <c r="W50" s="26">
        <v>65</v>
      </c>
      <c r="X50" s="26">
        <v>1150</v>
      </c>
      <c r="Y50" s="26">
        <v>2610</v>
      </c>
      <c r="Z50" s="26">
        <v>180</v>
      </c>
      <c r="AA50" s="21"/>
      <c r="AD50" s="67"/>
      <c r="AE50" s="118">
        <f t="shared" si="2"/>
        <v>19876.099999999999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168535</v>
      </c>
      <c r="C52" s="23">
        <f>SUM(F52:Z52)</f>
        <v>97224</v>
      </c>
      <c r="D52" s="15">
        <f t="shared" si="14"/>
        <v>0.57687720651496721</v>
      </c>
      <c r="E52" s="114">
        <v>6</v>
      </c>
      <c r="F52" s="33">
        <v>5800</v>
      </c>
      <c r="G52" s="33">
        <v>2978</v>
      </c>
      <c r="H52" s="33">
        <v>12990</v>
      </c>
      <c r="I52" s="33">
        <v>6042</v>
      </c>
      <c r="J52" s="33"/>
      <c r="K52" s="33">
        <v>4656</v>
      </c>
      <c r="L52" s="33"/>
      <c r="M52" s="33">
        <v>2386</v>
      </c>
      <c r="N52" s="33">
        <v>5795</v>
      </c>
      <c r="O52" s="33">
        <v>1196</v>
      </c>
      <c r="P52" s="33">
        <v>1215</v>
      </c>
      <c r="Q52" s="33">
        <v>4250</v>
      </c>
      <c r="R52" s="33">
        <v>12555</v>
      </c>
      <c r="S52" s="33">
        <v>3089</v>
      </c>
      <c r="T52" s="33">
        <v>8285</v>
      </c>
      <c r="U52" s="33">
        <v>2550</v>
      </c>
      <c r="V52" s="33">
        <v>150</v>
      </c>
      <c r="W52" s="33">
        <v>1170</v>
      </c>
      <c r="X52" s="33">
        <v>4467</v>
      </c>
      <c r="Y52" s="33">
        <v>15100</v>
      </c>
      <c r="Z52" s="33">
        <v>2550</v>
      </c>
      <c r="AA52" s="21"/>
      <c r="AD52" s="67"/>
      <c r="AE52" s="118">
        <f t="shared" si="2"/>
        <v>97224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134520</v>
      </c>
      <c r="C53" s="23">
        <f>SUM(F53:Z53)</f>
        <v>72203</v>
      </c>
      <c r="D53" s="15">
        <f t="shared" si="14"/>
        <v>0.53674546535831102</v>
      </c>
      <c r="E53" s="114">
        <v>4</v>
      </c>
      <c r="F53" s="33">
        <v>5800</v>
      </c>
      <c r="G53" s="33">
        <v>2978</v>
      </c>
      <c r="H53" s="33">
        <v>12990</v>
      </c>
      <c r="I53" s="33"/>
      <c r="J53" s="33"/>
      <c r="K53" s="33"/>
      <c r="L53" s="33"/>
      <c r="M53" s="33">
        <v>2386</v>
      </c>
      <c r="N53" s="33">
        <v>3927</v>
      </c>
      <c r="O53" s="33"/>
      <c r="P53" s="33">
        <v>1215</v>
      </c>
      <c r="Q53" s="33">
        <v>4250</v>
      </c>
      <c r="R53" s="33">
        <v>12555</v>
      </c>
      <c r="S53" s="33">
        <v>3139</v>
      </c>
      <c r="T53" s="33">
        <v>1446</v>
      </c>
      <c r="U53" s="33">
        <v>1075</v>
      </c>
      <c r="V53" s="33"/>
      <c r="W53" s="33"/>
      <c r="X53" s="33">
        <v>4467</v>
      </c>
      <c r="Y53" s="33">
        <v>15100</v>
      </c>
      <c r="Z53" s="33">
        <v>875</v>
      </c>
      <c r="AA53" s="21"/>
      <c r="AD53" s="67"/>
      <c r="AE53" s="118">
        <f t="shared" si="2"/>
        <v>72203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6">
        <v>5693</v>
      </c>
      <c r="D54" s="15" t="e">
        <f t="shared" si="14"/>
        <v>#DIV/0!</v>
      </c>
      <c r="E54" s="114"/>
      <c r="F54" s="165">
        <v>188</v>
      </c>
      <c r="G54" s="165">
        <v>112</v>
      </c>
      <c r="H54" s="165">
        <v>767</v>
      </c>
      <c r="I54" s="165">
        <v>350</v>
      </c>
      <c r="J54" s="165">
        <v>53</v>
      </c>
      <c r="K54" s="165">
        <v>143</v>
      </c>
      <c r="L54" s="165">
        <v>546</v>
      </c>
      <c r="M54" s="165">
        <v>767</v>
      </c>
      <c r="N54" s="165">
        <v>244</v>
      </c>
      <c r="O54" s="165">
        <v>23</v>
      </c>
      <c r="P54" s="165">
        <v>219</v>
      </c>
      <c r="Q54" s="165">
        <v>315</v>
      </c>
      <c r="R54" s="165">
        <v>13</v>
      </c>
      <c r="S54" s="165">
        <v>452</v>
      </c>
      <c r="T54" s="165">
        <v>157</v>
      </c>
      <c r="U54" s="165">
        <v>61</v>
      </c>
      <c r="V54" s="165">
        <v>83</v>
      </c>
      <c r="W54" s="165">
        <v>41</v>
      </c>
      <c r="X54" s="165">
        <v>253</v>
      </c>
      <c r="Y54" s="165">
        <v>371</v>
      </c>
      <c r="Z54" s="165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4920</v>
      </c>
      <c r="C55" s="23">
        <f t="shared" si="25"/>
        <v>3906.69</v>
      </c>
      <c r="D55" s="15">
        <f t="shared" si="14"/>
        <v>0.79404268292682922</v>
      </c>
      <c r="E55" s="114">
        <v>8</v>
      </c>
      <c r="F55" s="33">
        <v>67</v>
      </c>
      <c r="G55" s="33">
        <v>59</v>
      </c>
      <c r="H55" s="33">
        <v>650</v>
      </c>
      <c r="I55" s="33">
        <v>287</v>
      </c>
      <c r="J55" s="33">
        <v>5.69</v>
      </c>
      <c r="K55" s="33">
        <v>141</v>
      </c>
      <c r="L55" s="33">
        <v>419</v>
      </c>
      <c r="M55" s="33">
        <v>621</v>
      </c>
      <c r="N55" s="33">
        <v>241</v>
      </c>
      <c r="O55" s="33">
        <v>66</v>
      </c>
      <c r="P55" s="33">
        <v>126.5</v>
      </c>
      <c r="Q55" s="33">
        <v>145</v>
      </c>
      <c r="R55" s="33">
        <v>13</v>
      </c>
      <c r="S55" s="33">
        <v>339</v>
      </c>
      <c r="T55" s="33">
        <v>114</v>
      </c>
      <c r="U55" s="33">
        <v>3.5</v>
      </c>
      <c r="V55" s="33">
        <v>66</v>
      </c>
      <c r="W55" s="33">
        <v>8</v>
      </c>
      <c r="X55" s="33">
        <v>219</v>
      </c>
      <c r="Y55" s="33">
        <v>315</v>
      </c>
      <c r="Z55" s="33">
        <v>1</v>
      </c>
      <c r="AA55" s="20"/>
      <c r="AD55" s="67"/>
      <c r="AE55" s="118">
        <f t="shared" si="2"/>
        <v>3906.69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0.68622694537150886</v>
      </c>
      <c r="D56" s="15"/>
      <c r="E56" s="114"/>
      <c r="F56" s="34">
        <f t="shared" ref="F56:Y56" si="26">F55/F54</f>
        <v>0.35638297872340424</v>
      </c>
      <c r="G56" s="34">
        <f t="shared" si="26"/>
        <v>0.5267857142857143</v>
      </c>
      <c r="H56" s="34">
        <f t="shared" si="26"/>
        <v>0.84745762711864403</v>
      </c>
      <c r="I56" s="34">
        <f t="shared" si="26"/>
        <v>0.82</v>
      </c>
      <c r="J56" s="34">
        <f t="shared" si="26"/>
        <v>0.10735849056603775</v>
      </c>
      <c r="K56" s="34">
        <f t="shared" si="26"/>
        <v>0.98601398601398604</v>
      </c>
      <c r="L56" s="34">
        <f t="shared" si="26"/>
        <v>0.76739926739926745</v>
      </c>
      <c r="M56" s="34">
        <f t="shared" si="26"/>
        <v>0.80964797913950459</v>
      </c>
      <c r="N56" s="34">
        <f t="shared" si="26"/>
        <v>0.98770491803278693</v>
      </c>
      <c r="O56" s="34">
        <f t="shared" si="26"/>
        <v>2.8695652173913042</v>
      </c>
      <c r="P56" s="34">
        <f t="shared" si="26"/>
        <v>0.57762557077625576</v>
      </c>
      <c r="Q56" s="34">
        <f t="shared" si="26"/>
        <v>0.46031746031746029</v>
      </c>
      <c r="R56" s="34">
        <f t="shared" si="26"/>
        <v>1</v>
      </c>
      <c r="S56" s="34">
        <f t="shared" si="26"/>
        <v>0.75</v>
      </c>
      <c r="T56" s="34">
        <f t="shared" si="26"/>
        <v>0.72611464968152861</v>
      </c>
      <c r="U56" s="34">
        <f t="shared" si="26"/>
        <v>5.737704918032787E-2</v>
      </c>
      <c r="V56" s="34">
        <f t="shared" si="26"/>
        <v>0.79518072289156627</v>
      </c>
      <c r="W56" s="34">
        <f t="shared" si="26"/>
        <v>0.1951219512195122</v>
      </c>
      <c r="X56" s="34">
        <f t="shared" si="26"/>
        <v>0.86561264822134387</v>
      </c>
      <c r="Y56" s="34">
        <f t="shared" si="26"/>
        <v>0.84905660377358494</v>
      </c>
      <c r="Z56" s="34"/>
      <c r="AA56" s="21"/>
      <c r="AD56" s="67"/>
      <c r="AE56" s="118">
        <f t="shared" si="2"/>
        <v>0.68622694537150886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6">
        <v>874</v>
      </c>
      <c r="D58" s="15" t="e">
        <f>C58/B58</f>
        <v>#DIV/0!</v>
      </c>
      <c r="E58" s="114"/>
      <c r="F58" s="165">
        <v>25</v>
      </c>
      <c r="G58" s="165">
        <v>68</v>
      </c>
      <c r="H58" s="165">
        <v>115</v>
      </c>
      <c r="I58" s="165">
        <v>0.5</v>
      </c>
      <c r="J58" s="165">
        <v>11</v>
      </c>
      <c r="K58" s="165">
        <v>10</v>
      </c>
      <c r="L58" s="165">
        <v>126</v>
      </c>
      <c r="M58" s="165">
        <v>53</v>
      </c>
      <c r="N58" s="165">
        <v>50</v>
      </c>
      <c r="O58" s="165">
        <v>4</v>
      </c>
      <c r="P58" s="165">
        <v>54</v>
      </c>
      <c r="Q58" s="165">
        <v>103</v>
      </c>
      <c r="R58" s="165"/>
      <c r="S58" s="165">
        <v>1</v>
      </c>
      <c r="T58" s="165">
        <v>31</v>
      </c>
      <c r="U58" s="165">
        <v>9</v>
      </c>
      <c r="V58" s="165"/>
      <c r="W58" s="165"/>
      <c r="X58" s="165">
        <v>95</v>
      </c>
      <c r="Y58" s="165">
        <v>95</v>
      </c>
      <c r="Z58" s="165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742</v>
      </c>
      <c r="C59" s="27">
        <f t="shared" si="25"/>
        <v>652.5</v>
      </c>
      <c r="D59" s="15">
        <f>C59/B59</f>
        <v>0.87938005390835583</v>
      </c>
      <c r="E59" s="114">
        <v>8</v>
      </c>
      <c r="F59" s="26">
        <v>9</v>
      </c>
      <c r="G59" s="26">
        <v>16</v>
      </c>
      <c r="H59" s="98">
        <v>95</v>
      </c>
      <c r="I59" s="26"/>
      <c r="J59" s="26">
        <v>56</v>
      </c>
      <c r="K59" s="26">
        <v>20</v>
      </c>
      <c r="L59" s="26">
        <v>120</v>
      </c>
      <c r="M59" s="26">
        <v>69</v>
      </c>
      <c r="N59" s="26">
        <v>52</v>
      </c>
      <c r="O59" s="50">
        <v>5</v>
      </c>
      <c r="P59" s="26">
        <v>7</v>
      </c>
      <c r="Q59" s="26">
        <v>73</v>
      </c>
      <c r="R59" s="26"/>
      <c r="S59" s="26">
        <v>4</v>
      </c>
      <c r="T59" s="26">
        <v>10</v>
      </c>
      <c r="U59" s="26">
        <v>13.5</v>
      </c>
      <c r="V59" s="26"/>
      <c r="W59" s="26"/>
      <c r="X59" s="26">
        <v>55</v>
      </c>
      <c r="Y59" s="26">
        <v>47</v>
      </c>
      <c r="Z59" s="26">
        <v>1</v>
      </c>
      <c r="AA59" s="20"/>
      <c r="AD59" s="67"/>
      <c r="AE59" s="118">
        <f t="shared" si="2"/>
        <v>652.5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0.74656750572082375</v>
      </c>
      <c r="D60" s="15"/>
      <c r="E60" s="114"/>
      <c r="F60" s="87">
        <f>F59/F58</f>
        <v>0.36</v>
      </c>
      <c r="G60" s="87">
        <f t="shared" ref="G60:Z60" si="27">G59/G58</f>
        <v>0.23529411764705882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2</v>
      </c>
      <c r="L60" s="87">
        <f t="shared" si="27"/>
        <v>0.95238095238095233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0.12962962962962962</v>
      </c>
      <c r="Q60" s="87">
        <f t="shared" si="27"/>
        <v>0.70873786407766992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1.5</v>
      </c>
      <c r="V60" s="87"/>
      <c r="W60" s="87"/>
      <c r="X60" s="87">
        <f t="shared" si="27"/>
        <v>0.57894736842105265</v>
      </c>
      <c r="Y60" s="87">
        <f t="shared" si="27"/>
        <v>0.49473684210526314</v>
      </c>
      <c r="Z60" s="87">
        <f t="shared" si="27"/>
        <v>1</v>
      </c>
      <c r="AA60" s="20"/>
      <c r="AD60" s="67"/>
      <c r="AE60" s="118">
        <f t="shared" si="2"/>
        <v>0.74656750572082375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707</v>
      </c>
      <c r="D61" s="15">
        <f t="shared" ref="D61:D74" si="28">C61/B61</f>
        <v>1.1384863123993558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6</v>
      </c>
      <c r="L61" s="26"/>
      <c r="M61" s="26"/>
      <c r="N61" s="50"/>
      <c r="O61" s="26"/>
      <c r="P61" s="26"/>
      <c r="Q61" s="26"/>
      <c r="R61" s="26"/>
      <c r="S61" s="26"/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707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31324</v>
      </c>
      <c r="C63" s="27">
        <f>SUM(F63:Z63)</f>
        <v>36563</v>
      </c>
      <c r="D63" s="15">
        <f t="shared" si="28"/>
        <v>1.1672519473885838</v>
      </c>
      <c r="E63" s="114">
        <v>18</v>
      </c>
      <c r="F63" s="33">
        <v>7266</v>
      </c>
      <c r="G63" s="33">
        <f t="shared" ref="G63:X63" si="29">G66+G67+G73+G74+G65</f>
        <v>500</v>
      </c>
      <c r="H63" s="33">
        <f>H66+H67+H73+H74+H65+H69</f>
        <v>1330</v>
      </c>
      <c r="I63" s="33">
        <f>I66+I67+I73+I74+I65</f>
        <v>1565</v>
      </c>
      <c r="J63" s="33">
        <f>J66+J67+J73+J74+J65</f>
        <v>1225</v>
      </c>
      <c r="K63" s="33">
        <v>3145</v>
      </c>
      <c r="L63" s="33">
        <f>L66+L67+L73+L74+L65+210</f>
        <v>679</v>
      </c>
      <c r="M63" s="33">
        <f>M66+M67+M73+M74+M65+M69+97</f>
        <v>1871</v>
      </c>
      <c r="N63" s="33">
        <f t="shared" si="29"/>
        <v>761</v>
      </c>
      <c r="O63" s="33">
        <f t="shared" si="29"/>
        <v>227</v>
      </c>
      <c r="P63" s="33">
        <f t="shared" si="29"/>
        <v>1851</v>
      </c>
      <c r="Q63" s="33">
        <f t="shared" si="29"/>
        <v>423</v>
      </c>
      <c r="R63" s="33">
        <f>R66+R67+R73+R74+R65</f>
        <v>3725</v>
      </c>
      <c r="S63" s="33">
        <f>S66+S67+S73+S74+S65+42</f>
        <v>1980</v>
      </c>
      <c r="T63" s="33">
        <f>T66+T67+T73+T74+T65</f>
        <v>1117</v>
      </c>
      <c r="U63" s="33">
        <v>1019</v>
      </c>
      <c r="V63" s="33">
        <v>2926</v>
      </c>
      <c r="W63" s="33">
        <f t="shared" si="29"/>
        <v>322</v>
      </c>
      <c r="X63" s="33">
        <f t="shared" si="29"/>
        <v>1344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8">
        <f t="shared" si="2"/>
        <v>36563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32741</v>
      </c>
      <c r="C64" s="27">
        <f>SUM(F64:Z64)</f>
        <v>36682</v>
      </c>
      <c r="D64" s="15">
        <f t="shared" si="28"/>
        <v>1.1203689563544179</v>
      </c>
      <c r="E64" s="114">
        <v>18</v>
      </c>
      <c r="F64" s="33"/>
      <c r="G64" s="33">
        <f>G68+G70+G71+G75</f>
        <v>548</v>
      </c>
      <c r="H64" s="33">
        <f t="shared" ref="H64:Z64" si="31">H68+H70+H71+H75</f>
        <v>6261</v>
      </c>
      <c r="I64" s="33">
        <f t="shared" si="31"/>
        <v>1415.5</v>
      </c>
      <c r="J64" s="33">
        <f t="shared" si="31"/>
        <v>866</v>
      </c>
      <c r="K64" s="33">
        <f t="shared" si="31"/>
        <v>671</v>
      </c>
      <c r="L64" s="33">
        <f t="shared" si="31"/>
        <v>300</v>
      </c>
      <c r="M64" s="33">
        <f t="shared" si="31"/>
        <v>2979</v>
      </c>
      <c r="N64" s="33">
        <f t="shared" si="31"/>
        <v>1742</v>
      </c>
      <c r="O64" s="33">
        <f t="shared" si="31"/>
        <v>1411</v>
      </c>
      <c r="P64" s="33">
        <f t="shared" si="31"/>
        <v>1532</v>
      </c>
      <c r="Q64" s="33">
        <f t="shared" si="31"/>
        <v>1669</v>
      </c>
      <c r="R64" s="33">
        <f t="shared" si="31"/>
        <v>1936</v>
      </c>
      <c r="S64" s="33">
        <f t="shared" si="31"/>
        <v>267</v>
      </c>
      <c r="T64" s="33">
        <f t="shared" si="31"/>
        <v>1241</v>
      </c>
      <c r="U64" s="33">
        <f>U68+U70+U71+U75</f>
        <v>2959</v>
      </c>
      <c r="V64" s="33">
        <f t="shared" si="31"/>
        <v>915</v>
      </c>
      <c r="W64" s="33">
        <f t="shared" ref="W64:X64" si="32">W68+W70+W71+W75</f>
        <v>809</v>
      </c>
      <c r="X64" s="33">
        <f t="shared" si="32"/>
        <v>961</v>
      </c>
      <c r="Y64" s="33">
        <f t="shared" si="31"/>
        <v>5610.5</v>
      </c>
      <c r="Z64" s="33">
        <f t="shared" si="31"/>
        <v>2589</v>
      </c>
      <c r="AA64" s="21"/>
      <c r="AD64" s="67"/>
      <c r="AE64" s="118">
        <f t="shared" si="2"/>
        <v>36682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14495</v>
      </c>
      <c r="C66" s="23">
        <f t="shared" ref="C66:C77" si="33">SUM(F66:Z66)</f>
        <v>24469</v>
      </c>
      <c r="D66" s="15">
        <f t="shared" si="28"/>
        <v>1.6880993446015868</v>
      </c>
      <c r="E66" s="114">
        <v>15</v>
      </c>
      <c r="F66" s="125">
        <v>6696</v>
      </c>
      <c r="G66" s="35">
        <v>400</v>
      </c>
      <c r="H66" s="35">
        <v>250</v>
      </c>
      <c r="I66" s="35">
        <v>410</v>
      </c>
      <c r="J66" s="35">
        <v>226</v>
      </c>
      <c r="K66" s="35">
        <v>2845</v>
      </c>
      <c r="L66" s="35">
        <v>296</v>
      </c>
      <c r="M66" s="35">
        <v>1185</v>
      </c>
      <c r="N66" s="35"/>
      <c r="O66" s="35">
        <v>20</v>
      </c>
      <c r="P66" s="35">
        <v>1773</v>
      </c>
      <c r="Q66" s="35">
        <v>258</v>
      </c>
      <c r="R66" s="35">
        <v>3290</v>
      </c>
      <c r="S66" s="35">
        <v>1763</v>
      </c>
      <c r="T66" s="35">
        <v>1093</v>
      </c>
      <c r="U66" s="35">
        <v>434</v>
      </c>
      <c r="V66" s="35">
        <v>50</v>
      </c>
      <c r="W66" s="35">
        <v>322</v>
      </c>
      <c r="X66" s="35">
        <v>1344</v>
      </c>
      <c r="Y66" s="35">
        <v>1624</v>
      </c>
      <c r="Z66" s="35">
        <v>190</v>
      </c>
      <c r="AA66" s="21"/>
      <c r="AD66" s="67"/>
      <c r="AE66" s="118">
        <f t="shared" si="2"/>
        <v>24469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7599</v>
      </c>
      <c r="C67" s="23">
        <f t="shared" si="33"/>
        <v>4083</v>
      </c>
      <c r="D67" s="15">
        <f t="shared" si="28"/>
        <v>0.53730754046585072</v>
      </c>
      <c r="E67" s="114">
        <v>13</v>
      </c>
      <c r="F67" s="35">
        <v>40</v>
      </c>
      <c r="G67" s="35">
        <v>100</v>
      </c>
      <c r="H67" s="35">
        <v>150</v>
      </c>
      <c r="I67" s="35">
        <v>745</v>
      </c>
      <c r="J67" s="35">
        <v>599</v>
      </c>
      <c r="K67" s="35">
        <v>240</v>
      </c>
      <c r="L67" s="35">
        <v>173</v>
      </c>
      <c r="M67" s="35">
        <v>249</v>
      </c>
      <c r="N67" s="35">
        <v>761</v>
      </c>
      <c r="O67" s="35">
        <v>207</v>
      </c>
      <c r="P67" s="35">
        <v>78</v>
      </c>
      <c r="Q67" s="35"/>
      <c r="R67" s="35">
        <v>125</v>
      </c>
      <c r="S67" s="35">
        <v>20</v>
      </c>
      <c r="T67" s="35"/>
      <c r="U67" s="35">
        <v>335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4083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13255</v>
      </c>
      <c r="C68" s="23">
        <f t="shared" si="33"/>
        <v>15025</v>
      </c>
      <c r="D68" s="15">
        <f t="shared" si="28"/>
        <v>1.1335345152772538</v>
      </c>
      <c r="E68" s="114">
        <v>9</v>
      </c>
      <c r="F68" s="35"/>
      <c r="G68" s="35">
        <v>382</v>
      </c>
      <c r="H68" s="35">
        <v>950</v>
      </c>
      <c r="I68" s="35">
        <v>814</v>
      </c>
      <c r="J68" s="35">
        <v>245</v>
      </c>
      <c r="K68" s="35">
        <v>105</v>
      </c>
      <c r="L68" s="35">
        <v>300</v>
      </c>
      <c r="M68" s="35">
        <v>1319</v>
      </c>
      <c r="N68" s="35">
        <v>1013</v>
      </c>
      <c r="O68" s="35">
        <v>675</v>
      </c>
      <c r="P68" s="35">
        <v>688</v>
      </c>
      <c r="Q68" s="35">
        <v>1042</v>
      </c>
      <c r="R68" s="35">
        <v>362</v>
      </c>
      <c r="S68" s="35"/>
      <c r="T68" s="35">
        <v>630</v>
      </c>
      <c r="U68" s="35">
        <v>2314</v>
      </c>
      <c r="V68" s="35">
        <v>480</v>
      </c>
      <c r="W68" s="35">
        <v>769</v>
      </c>
      <c r="X68" s="35">
        <v>455</v>
      </c>
      <c r="Y68" s="35">
        <v>1340</v>
      </c>
      <c r="Z68" s="35">
        <v>1142</v>
      </c>
      <c r="AA68" s="21"/>
      <c r="AD68" s="67"/>
      <c r="AE68" s="118">
        <f t="shared" si="2"/>
        <v>15025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5425</v>
      </c>
      <c r="C69" s="23">
        <f t="shared" si="33"/>
        <v>4023</v>
      </c>
      <c r="D69" s="15">
        <f t="shared" si="28"/>
        <v>0.74156682027649767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100</v>
      </c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8">
        <f t="shared" si="2"/>
        <v>4023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14731</v>
      </c>
      <c r="C70" s="23">
        <f t="shared" si="33"/>
        <v>16095</v>
      </c>
      <c r="D70" s="15">
        <f t="shared" si="28"/>
        <v>1.0925938497047043</v>
      </c>
      <c r="E70" s="114">
        <v>18</v>
      </c>
      <c r="F70" s="35"/>
      <c r="G70" s="35">
        <v>116</v>
      </c>
      <c r="H70" s="35">
        <v>4061</v>
      </c>
      <c r="I70" s="35">
        <v>432</v>
      </c>
      <c r="J70" s="35">
        <v>479</v>
      </c>
      <c r="K70" s="35">
        <v>310</v>
      </c>
      <c r="L70" s="35"/>
      <c r="M70" s="35">
        <v>1435</v>
      </c>
      <c r="N70" s="35">
        <v>62</v>
      </c>
      <c r="O70" s="35">
        <v>657</v>
      </c>
      <c r="P70" s="35">
        <v>495</v>
      </c>
      <c r="Q70" s="35">
        <v>510</v>
      </c>
      <c r="R70" s="35">
        <v>1529</v>
      </c>
      <c r="S70" s="35">
        <v>107</v>
      </c>
      <c r="T70" s="35">
        <v>256</v>
      </c>
      <c r="U70" s="35">
        <v>352</v>
      </c>
      <c r="V70" s="35">
        <v>281</v>
      </c>
      <c r="W70" s="35">
        <v>40</v>
      </c>
      <c r="X70" s="35">
        <v>211</v>
      </c>
      <c r="Y70" s="35">
        <v>3772</v>
      </c>
      <c r="Z70" s="35">
        <v>990</v>
      </c>
      <c r="AA70" s="21"/>
      <c r="AD70" s="67"/>
      <c r="AE70" s="118">
        <f t="shared" si="2"/>
        <v>16095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4756</v>
      </c>
      <c r="C71" s="23">
        <f t="shared" si="33"/>
        <v>5560</v>
      </c>
      <c r="D71" s="15">
        <f t="shared" si="28"/>
        <v>1.169049621530698</v>
      </c>
      <c r="E71" s="114">
        <v>16</v>
      </c>
      <c r="F71" s="35"/>
      <c r="G71" s="35">
        <v>50</v>
      </c>
      <c r="H71" s="35">
        <v>1250</v>
      </c>
      <c r="I71" s="35">
        <v>169.5</v>
      </c>
      <c r="J71" s="35">
        <v>142</v>
      </c>
      <c r="K71" s="35">
        <v>256</v>
      </c>
      <c r="L71" s="35"/>
      <c r="M71" s="35">
        <v>225</v>
      </c>
      <c r="N71" s="35">
        <v>667</v>
      </c>
      <c r="O71" s="35">
        <v>79</v>
      </c>
      <c r="P71" s="35">
        <v>349</v>
      </c>
      <c r="Q71" s="106">
        <v>117</v>
      </c>
      <c r="R71" s="35">
        <v>45</v>
      </c>
      <c r="S71" s="35">
        <v>160</v>
      </c>
      <c r="T71" s="35">
        <v>355</v>
      </c>
      <c r="U71" s="35">
        <v>293</v>
      </c>
      <c r="V71" s="35">
        <v>154</v>
      </c>
      <c r="W71" s="35"/>
      <c r="X71" s="35">
        <v>295</v>
      </c>
      <c r="Y71" s="35">
        <v>496.5</v>
      </c>
      <c r="Z71" s="35">
        <v>457</v>
      </c>
      <c r="AA71" s="21"/>
      <c r="AD71" s="67"/>
      <c r="AE71" s="118">
        <f t="shared" ref="AE71:AE74" si="34">C71-AD71</f>
        <v>5560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1403</v>
      </c>
      <c r="C72" s="23">
        <f t="shared" si="33"/>
        <v>1160</v>
      </c>
      <c r="D72" s="15">
        <f t="shared" si="28"/>
        <v>0.82679971489665005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100</v>
      </c>
      <c r="P72" s="35"/>
      <c r="Q72" s="107"/>
      <c r="R72" s="107"/>
      <c r="S72" s="45">
        <v>5</v>
      </c>
      <c r="T72" s="35">
        <v>150</v>
      </c>
      <c r="U72" s="35"/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1160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869</v>
      </c>
      <c r="C73" s="23">
        <f t="shared" si="33"/>
        <v>1421</v>
      </c>
      <c r="D73" s="15">
        <f t="shared" si="28"/>
        <v>1.6352128883774453</v>
      </c>
      <c r="E73" s="114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90</v>
      </c>
      <c r="R73" s="107">
        <v>310</v>
      </c>
      <c r="S73" s="35">
        <v>155</v>
      </c>
      <c r="T73" s="35">
        <v>24</v>
      </c>
      <c r="U73" s="35">
        <v>90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1421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435</v>
      </c>
      <c r="D74" s="15">
        <f t="shared" si="28"/>
        <v>0.73355817875210794</v>
      </c>
      <c r="E74" s="114">
        <v>2</v>
      </c>
      <c r="F74" s="35"/>
      <c r="G74" s="35"/>
      <c r="H74" s="35"/>
      <c r="I74" s="35">
        <v>253</v>
      </c>
      <c r="J74" s="35"/>
      <c r="K74" s="35"/>
      <c r="L74" s="35"/>
      <c r="M74" s="35"/>
      <c r="N74" s="35"/>
      <c r="O74" s="35"/>
      <c r="P74" s="35"/>
      <c r="Q74" s="107">
        <v>75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435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136.69999999999999</v>
      </c>
      <c r="D76" s="15">
        <f t="shared" ref="D76:D83" si="36">C76/B76</f>
        <v>1.1113821138211382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>
        <v>3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131.78</v>
      </c>
      <c r="D78" s="15">
        <f t="shared" si="36"/>
        <v>1.0713821138211381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40</v>
      </c>
      <c r="T78" s="35">
        <v>14.78</v>
      </c>
      <c r="U78" s="35">
        <v>3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5141</v>
      </c>
      <c r="D85" s="15"/>
      <c r="E85" s="114">
        <v>20</v>
      </c>
      <c r="F85" s="109">
        <f t="shared" ref="F85:Z85" si="37">(F42-F86)</f>
        <v>983</v>
      </c>
      <c r="G85" s="109">
        <f t="shared" si="37"/>
        <v>0</v>
      </c>
      <c r="H85" s="109">
        <f t="shared" si="37"/>
        <v>0</v>
      </c>
      <c r="I85" s="109">
        <f t="shared" si="37"/>
        <v>0</v>
      </c>
      <c r="J85" s="109">
        <f t="shared" si="37"/>
        <v>782</v>
      </c>
      <c r="K85" s="109">
        <f t="shared" si="37"/>
        <v>340</v>
      </c>
      <c r="L85" s="109">
        <f t="shared" si="37"/>
        <v>190</v>
      </c>
      <c r="M85" s="109">
        <f t="shared" si="37"/>
        <v>57</v>
      </c>
      <c r="N85" s="109">
        <f t="shared" si="37"/>
        <v>250</v>
      </c>
      <c r="O85" s="109">
        <f t="shared" si="37"/>
        <v>543</v>
      </c>
      <c r="P85" s="109">
        <f t="shared" si="37"/>
        <v>26</v>
      </c>
      <c r="Q85" s="109">
        <f t="shared" si="37"/>
        <v>190</v>
      </c>
      <c r="R85" s="109">
        <f t="shared" si="37"/>
        <v>0</v>
      </c>
      <c r="S85" s="109">
        <f t="shared" si="37"/>
        <v>64</v>
      </c>
      <c r="T85" s="109">
        <f t="shared" si="37"/>
        <v>520</v>
      </c>
      <c r="U85" s="109">
        <f t="shared" si="37"/>
        <v>0</v>
      </c>
      <c r="V85" s="109">
        <f t="shared" si="37"/>
        <v>0</v>
      </c>
      <c r="W85" s="109">
        <f t="shared" si="37"/>
        <v>90</v>
      </c>
      <c r="X85" s="109">
        <f t="shared" si="37"/>
        <v>1106</v>
      </c>
      <c r="Y85" s="109">
        <f t="shared" si="37"/>
        <v>0</v>
      </c>
      <c r="Z85" s="109">
        <f t="shared" si="37"/>
        <v>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186973.8</v>
      </c>
      <c r="D86" s="15"/>
      <c r="E86" s="114">
        <v>21</v>
      </c>
      <c r="F86" s="30">
        <v>13500</v>
      </c>
      <c r="G86" s="30">
        <v>6431</v>
      </c>
      <c r="H86" s="30">
        <v>14804</v>
      </c>
      <c r="I86" s="30">
        <v>10112</v>
      </c>
      <c r="J86" s="30">
        <v>6460</v>
      </c>
      <c r="K86" s="30">
        <v>13550</v>
      </c>
      <c r="L86" s="30">
        <v>6379</v>
      </c>
      <c r="M86" s="30">
        <v>9688</v>
      </c>
      <c r="N86" s="30">
        <v>8066</v>
      </c>
      <c r="O86" s="30">
        <v>3339.8</v>
      </c>
      <c r="P86" s="30">
        <v>4118</v>
      </c>
      <c r="Q86" s="30">
        <v>7625</v>
      </c>
      <c r="R86" s="30">
        <v>10885</v>
      </c>
      <c r="S86" s="30">
        <v>10296</v>
      </c>
      <c r="T86" s="30">
        <v>10718</v>
      </c>
      <c r="U86" s="30">
        <v>7255</v>
      </c>
      <c r="V86" s="30">
        <v>7791</v>
      </c>
      <c r="W86" s="30">
        <v>3596</v>
      </c>
      <c r="X86" s="30">
        <v>5616</v>
      </c>
      <c r="Y86" s="30">
        <v>17604</v>
      </c>
      <c r="Z86" s="30">
        <v>9140</v>
      </c>
      <c r="AA86" s="20"/>
    </row>
    <row r="87" spans="1:31" ht="30" hidden="1" customHeight="1" x14ac:dyDescent="0.25">
      <c r="A87" s="13"/>
      <c r="B87" s="32"/>
      <c r="C87" s="23">
        <f t="shared" ref="C87:C150" si="38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8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8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8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8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8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8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8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8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8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8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8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8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8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8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8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9">H100-H99</f>
        <v>17818</v>
      </c>
      <c r="I102" s="88">
        <v>18910</v>
      </c>
      <c r="J102" s="88">
        <f t="shared" si="39"/>
        <v>9522</v>
      </c>
      <c r="K102" s="88">
        <f t="shared" si="39"/>
        <v>22534</v>
      </c>
      <c r="L102" s="88">
        <f t="shared" si="39"/>
        <v>13480</v>
      </c>
      <c r="M102" s="88">
        <f t="shared" si="39"/>
        <v>13503</v>
      </c>
      <c r="N102" s="88">
        <f>N100-N99</f>
        <v>15249</v>
      </c>
      <c r="O102" s="88">
        <f t="shared" si="39"/>
        <v>5835</v>
      </c>
      <c r="P102" s="88">
        <f>P100-P99-P98</f>
        <v>8520</v>
      </c>
      <c r="Q102" s="88">
        <f t="shared" si="39"/>
        <v>14945</v>
      </c>
      <c r="R102" s="88">
        <f>R100-R98-R99</f>
        <v>16470</v>
      </c>
      <c r="S102" s="88">
        <v>17176</v>
      </c>
      <c r="T102" s="88">
        <f t="shared" si="39"/>
        <v>18511</v>
      </c>
      <c r="U102" s="88">
        <f>U100-U99</f>
        <v>13696</v>
      </c>
      <c r="V102" s="88">
        <f t="shared" si="39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8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0">G101/G102</f>
        <v>1</v>
      </c>
      <c r="H103" s="29">
        <f t="shared" si="40"/>
        <v>1</v>
      </c>
      <c r="I103" s="29">
        <f t="shared" si="40"/>
        <v>1</v>
      </c>
      <c r="J103" s="29">
        <f t="shared" si="40"/>
        <v>1</v>
      </c>
      <c r="K103" s="29">
        <f t="shared" si="40"/>
        <v>1</v>
      </c>
      <c r="L103" s="29">
        <f t="shared" si="40"/>
        <v>1</v>
      </c>
      <c r="M103" s="29">
        <f t="shared" si="40"/>
        <v>0.99807450196252689</v>
      </c>
      <c r="N103" s="29">
        <f>N101/N102</f>
        <v>1</v>
      </c>
      <c r="O103" s="29">
        <f t="shared" si="40"/>
        <v>1</v>
      </c>
      <c r="P103" s="29">
        <f t="shared" si="40"/>
        <v>0.98802816901408452</v>
      </c>
      <c r="Q103" s="29">
        <f t="shared" si="40"/>
        <v>1</v>
      </c>
      <c r="R103" s="29">
        <f t="shared" si="40"/>
        <v>1</v>
      </c>
      <c r="S103" s="29">
        <f t="shared" si="40"/>
        <v>1</v>
      </c>
      <c r="T103" s="29">
        <f t="shared" si="40"/>
        <v>0.99675868402571444</v>
      </c>
      <c r="U103" s="29">
        <f t="shared" si="40"/>
        <v>0.99342873831775702</v>
      </c>
      <c r="V103" s="29">
        <f t="shared" si="40"/>
        <v>0.99635246688423884</v>
      </c>
      <c r="W103" s="29">
        <f t="shared" si="40"/>
        <v>1</v>
      </c>
      <c r="X103" s="29">
        <f t="shared" si="40"/>
        <v>1</v>
      </c>
      <c r="Y103" s="29">
        <f>Y101/Y102</f>
        <v>1</v>
      </c>
      <c r="Z103" s="29">
        <f t="shared" si="40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8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1">G102-G101</f>
        <v>0</v>
      </c>
      <c r="H104" s="88">
        <f t="shared" si="41"/>
        <v>0</v>
      </c>
      <c r="I104" s="88">
        <f>I102-I101</f>
        <v>0</v>
      </c>
      <c r="J104" s="88">
        <f>J102-J101</f>
        <v>0</v>
      </c>
      <c r="K104" s="88">
        <f t="shared" si="41"/>
        <v>0</v>
      </c>
      <c r="L104" s="88">
        <f t="shared" si="41"/>
        <v>0</v>
      </c>
      <c r="M104" s="88">
        <f t="shared" si="41"/>
        <v>26</v>
      </c>
      <c r="N104" s="88">
        <f>N102-N101</f>
        <v>0</v>
      </c>
      <c r="O104" s="88">
        <f>O102-O101</f>
        <v>0</v>
      </c>
      <c r="P104" s="88">
        <f t="shared" ref="P104:Z104" si="42">P102-P101</f>
        <v>102</v>
      </c>
      <c r="Q104" s="88">
        <f t="shared" si="42"/>
        <v>0</v>
      </c>
      <c r="R104" s="88">
        <f>R102-R101</f>
        <v>0</v>
      </c>
      <c r="S104" s="88">
        <f t="shared" si="42"/>
        <v>0</v>
      </c>
      <c r="T104" s="88">
        <f t="shared" si="42"/>
        <v>60</v>
      </c>
      <c r="U104" s="88">
        <f t="shared" si="42"/>
        <v>90</v>
      </c>
      <c r="V104" s="88">
        <f t="shared" si="42"/>
        <v>38</v>
      </c>
      <c r="W104" s="88">
        <f t="shared" si="42"/>
        <v>0</v>
      </c>
      <c r="X104" s="88">
        <f>X102-X101</f>
        <v>0</v>
      </c>
      <c r="Y104" s="88">
        <f t="shared" si="42"/>
        <v>0</v>
      </c>
      <c r="Z104" s="88">
        <f t="shared" si="42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8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8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8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8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8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8"/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8"/>
        <v>20.772796223822269</v>
      </c>
      <c r="D111" s="15">
        <f t="shared" si="43"/>
        <v>21.137795035960668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8"/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8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8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8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8"/>
        <v>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8"/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8"/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8"/>
        <v>#DIV/0!</v>
      </c>
      <c r="D119" s="15" t="e">
        <f t="shared" si="43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8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8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8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8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8"/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8"/>
        <v>699.12229064413111</v>
      </c>
      <c r="D125" s="15">
        <f t="shared" si="43"/>
        <v>35.793688107150636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3">B120/B112*10</f>
        <v>20.248575434828009</v>
      </c>
      <c r="C126" s="23">
        <f t="shared" si="38"/>
        <v>702.7375437154592</v>
      </c>
      <c r="D126" s="15">
        <f t="shared" si="43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23">
        <f t="shared" si="38"/>
        <v>586.19624287900967</v>
      </c>
      <c r="D127" s="15">
        <f t="shared" si="43"/>
        <v>30.47705098646167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23">
        <f t="shared" si="38"/>
        <v>677.91122397561901</v>
      </c>
      <c r="D128" s="15">
        <f t="shared" si="43"/>
        <v>35.792266366992266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8"/>
        <v>142.04878964330183</v>
      </c>
      <c r="D129" s="15">
        <f t="shared" si="43"/>
        <v>9.1147973354452017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8"/>
        <v>355.29702650290886</v>
      </c>
      <c r="D130" s="15">
        <f t="shared" si="43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8"/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8"/>
        <v>4968</v>
      </c>
      <c r="D132" s="15">
        <f t="shared" si="43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8"/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8"/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8"/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8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8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7">G135-G136</f>
        <v>54</v>
      </c>
      <c r="H137" s="47">
        <f t="shared" si="67"/>
        <v>782</v>
      </c>
      <c r="I137" s="47">
        <f>377-I136</f>
        <v>343</v>
      </c>
      <c r="J137" s="47">
        <f t="shared" si="67"/>
        <v>10</v>
      </c>
      <c r="K137" s="47">
        <f t="shared" si="67"/>
        <v>144</v>
      </c>
      <c r="L137" s="47">
        <v>604.5</v>
      </c>
      <c r="M137" s="47">
        <f t="shared" si="67"/>
        <v>739</v>
      </c>
      <c r="N137" s="47">
        <f t="shared" si="67"/>
        <v>217</v>
      </c>
      <c r="O137" s="47">
        <f t="shared" si="67"/>
        <v>30</v>
      </c>
      <c r="P137" s="47">
        <v>194</v>
      </c>
      <c r="Q137" s="47">
        <f t="shared" si="67"/>
        <v>232</v>
      </c>
      <c r="R137" s="47">
        <v>14</v>
      </c>
      <c r="S137" s="47">
        <f t="shared" si="67"/>
        <v>679</v>
      </c>
      <c r="T137" s="47">
        <f t="shared" si="67"/>
        <v>154</v>
      </c>
      <c r="U137" s="47">
        <f>U135-U136</f>
        <v>46</v>
      </c>
      <c r="V137" s="47">
        <f t="shared" si="67"/>
        <v>115</v>
      </c>
      <c r="W137" s="47">
        <f>W135-W136</f>
        <v>23.5</v>
      </c>
      <c r="X137" s="47">
        <f>X135-X136</f>
        <v>256</v>
      </c>
      <c r="Y137" s="47">
        <f t="shared" si="67"/>
        <v>383</v>
      </c>
      <c r="Z137" s="47">
        <f t="shared" si="67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8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8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8">G138/G137</f>
        <v>1</v>
      </c>
      <c r="H139" s="34">
        <f t="shared" si="68"/>
        <v>1</v>
      </c>
      <c r="I139" s="34">
        <f t="shared" si="68"/>
        <v>1</v>
      </c>
      <c r="J139" s="34">
        <f t="shared" si="68"/>
        <v>1</v>
      </c>
      <c r="K139" s="34">
        <f t="shared" si="68"/>
        <v>1</v>
      </c>
      <c r="L139" s="34">
        <f t="shared" si="68"/>
        <v>0.83788254755996694</v>
      </c>
      <c r="M139" s="34">
        <f t="shared" si="68"/>
        <v>1</v>
      </c>
      <c r="N139" s="34">
        <f t="shared" si="68"/>
        <v>1</v>
      </c>
      <c r="O139" s="34">
        <f t="shared" si="68"/>
        <v>1</v>
      </c>
      <c r="P139" s="34">
        <f t="shared" si="68"/>
        <v>1</v>
      </c>
      <c r="Q139" s="34">
        <f t="shared" si="68"/>
        <v>1</v>
      </c>
      <c r="R139" s="34">
        <f t="shared" si="68"/>
        <v>1</v>
      </c>
      <c r="S139" s="34">
        <f t="shared" si="68"/>
        <v>0.97054491899852724</v>
      </c>
      <c r="T139" s="34">
        <f t="shared" si="68"/>
        <v>1</v>
      </c>
      <c r="U139" s="34">
        <f t="shared" si="68"/>
        <v>1</v>
      </c>
      <c r="V139" s="34">
        <f t="shared" si="68"/>
        <v>1</v>
      </c>
      <c r="W139" s="34">
        <f t="shared" si="68"/>
        <v>1</v>
      </c>
      <c r="X139" s="34">
        <f t="shared" si="68"/>
        <v>1</v>
      </c>
      <c r="Y139" s="34">
        <f t="shared" si="68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8"/>
        <v>20</v>
      </c>
      <c r="D140" s="15"/>
      <c r="E140" s="15"/>
      <c r="F140" s="30">
        <f>F137-F138</f>
        <v>0</v>
      </c>
      <c r="G140" s="30">
        <f t="shared" ref="G140:Z140" si="69">G137-G138</f>
        <v>0</v>
      </c>
      <c r="H140" s="30">
        <f t="shared" si="69"/>
        <v>0</v>
      </c>
      <c r="I140" s="30">
        <f t="shared" si="69"/>
        <v>0</v>
      </c>
      <c r="J140" s="30">
        <f t="shared" si="69"/>
        <v>0</v>
      </c>
      <c r="K140" s="30">
        <f t="shared" si="69"/>
        <v>0</v>
      </c>
      <c r="L140" s="30">
        <f>L137-L138-L136</f>
        <v>0</v>
      </c>
      <c r="M140" s="30">
        <f t="shared" si="69"/>
        <v>0</v>
      </c>
      <c r="N140" s="30">
        <f t="shared" si="69"/>
        <v>0</v>
      </c>
      <c r="O140" s="30">
        <f t="shared" si="69"/>
        <v>0</v>
      </c>
      <c r="P140" s="30">
        <f>P137-P138</f>
        <v>0</v>
      </c>
      <c r="Q140" s="30">
        <f t="shared" si="69"/>
        <v>0</v>
      </c>
      <c r="R140" s="30">
        <f t="shared" si="69"/>
        <v>0</v>
      </c>
      <c r="S140" s="30">
        <f>S137-S138</f>
        <v>20</v>
      </c>
      <c r="T140" s="30">
        <f t="shared" si="69"/>
        <v>0</v>
      </c>
      <c r="U140" s="30">
        <f>U137-U138</f>
        <v>0</v>
      </c>
      <c r="V140" s="30">
        <f t="shared" si="69"/>
        <v>0</v>
      </c>
      <c r="W140" s="30">
        <f>W137-W138</f>
        <v>0</v>
      </c>
      <c r="X140" s="30">
        <f t="shared" si="69"/>
        <v>0</v>
      </c>
      <c r="Y140" s="30">
        <f t="shared" si="69"/>
        <v>0</v>
      </c>
      <c r="Z140" s="30">
        <f t="shared" si="69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8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8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8"/>
        <v>#DIV/0!</v>
      </c>
      <c r="D143" s="15"/>
      <c r="E143" s="15"/>
      <c r="F143" s="29" t="e">
        <f t="shared" ref="F143:Z143" si="70">F142/F141</f>
        <v>#DIV/0!</v>
      </c>
      <c r="G143" s="29" t="e">
        <f t="shared" si="70"/>
        <v>#DIV/0!</v>
      </c>
      <c r="H143" s="88" t="e">
        <f t="shared" si="70"/>
        <v>#DIV/0!</v>
      </c>
      <c r="I143" s="88" t="e">
        <f t="shared" si="70"/>
        <v>#DIV/0!</v>
      </c>
      <c r="J143" s="88" t="e">
        <f t="shared" si="70"/>
        <v>#DIV/0!</v>
      </c>
      <c r="K143" s="88" t="e">
        <f t="shared" si="70"/>
        <v>#DIV/0!</v>
      </c>
      <c r="L143" s="88" t="e">
        <f t="shared" si="70"/>
        <v>#DIV/0!</v>
      </c>
      <c r="M143" s="88" t="e">
        <f t="shared" si="70"/>
        <v>#DIV/0!</v>
      </c>
      <c r="N143" s="88" t="e">
        <f t="shared" si="70"/>
        <v>#DIV/0!</v>
      </c>
      <c r="O143" s="88" t="e">
        <f t="shared" si="70"/>
        <v>#DIV/0!</v>
      </c>
      <c r="P143" s="88" t="e">
        <f t="shared" si="70"/>
        <v>#DIV/0!</v>
      </c>
      <c r="Q143" s="88" t="e">
        <f t="shared" si="70"/>
        <v>#DIV/0!</v>
      </c>
      <c r="R143" s="88" t="e">
        <f t="shared" si="70"/>
        <v>#DIV/0!</v>
      </c>
      <c r="S143" s="88" t="e">
        <f t="shared" si="70"/>
        <v>#DIV/0!</v>
      </c>
      <c r="T143" s="88" t="e">
        <f t="shared" si="70"/>
        <v>#DIV/0!</v>
      </c>
      <c r="U143" s="88" t="e">
        <f t="shared" si="70"/>
        <v>#DIV/0!</v>
      </c>
      <c r="V143" s="88" t="e">
        <f t="shared" si="70"/>
        <v>#DIV/0!</v>
      </c>
      <c r="W143" s="88" t="e">
        <f t="shared" si="70"/>
        <v>#DIV/0!</v>
      </c>
      <c r="X143" s="88" t="e">
        <f t="shared" si="70"/>
        <v>#DIV/0!</v>
      </c>
      <c r="Y143" s="88" t="e">
        <f t="shared" si="70"/>
        <v>#DIV/0!</v>
      </c>
      <c r="Z143" s="88" t="e">
        <f t="shared" si="70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8"/>
        <v>4404.9140400754795</v>
      </c>
      <c r="D144" s="15">
        <f>C144/B144</f>
        <v>22.537347821949545</v>
      </c>
      <c r="E144" s="15"/>
      <c r="F144" s="99">
        <f t="shared" ref="F144" si="71">F142/F138*10</f>
        <v>179.62025316455697</v>
      </c>
      <c r="G144" s="99">
        <f t="shared" ref="G144:H144" si="72">G142/G138*10</f>
        <v>180.92592592592592</v>
      </c>
      <c r="H144" s="99">
        <f t="shared" si="72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3">N142/N138*10</f>
        <v>202.25806451612902</v>
      </c>
      <c r="O144" s="99">
        <f t="shared" si="73"/>
        <v>198</v>
      </c>
      <c r="P144" s="99">
        <f t="shared" si="73"/>
        <v>169.63917525773195</v>
      </c>
      <c r="Q144" s="99">
        <f t="shared" si="73"/>
        <v>229.78448275862067</v>
      </c>
      <c r="R144" s="99">
        <f t="shared" si="73"/>
        <v>231.42857142857142</v>
      </c>
      <c r="S144" s="99">
        <f t="shared" si="73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4">V142/V138*10</f>
        <v>200.95652173913044</v>
      </c>
      <c r="W144" s="99">
        <f t="shared" si="74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8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8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8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8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8"/>
        <v>872.15</v>
      </c>
      <c r="D149" s="15">
        <f t="shared" ref="D149:D154" si="75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8"/>
        <v>17.642878047188724</v>
      </c>
      <c r="D150" s="15">
        <f t="shared" si="75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6">M149/M148</f>
        <v>1</v>
      </c>
      <c r="N150" s="29">
        <f t="shared" si="76"/>
        <v>1</v>
      </c>
      <c r="O150" s="29">
        <f t="shared" si="76"/>
        <v>1</v>
      </c>
      <c r="P150" s="29">
        <f t="shared" si="76"/>
        <v>1</v>
      </c>
      <c r="Q150" s="29">
        <f t="shared" si="76"/>
        <v>0.8527131782945736</v>
      </c>
      <c r="R150" s="29"/>
      <c r="S150" s="29">
        <f t="shared" si="76"/>
        <v>1</v>
      </c>
      <c r="T150" s="29">
        <f t="shared" si="76"/>
        <v>0.80555555555555558</v>
      </c>
      <c r="U150" s="29">
        <f t="shared" si="76"/>
        <v>1</v>
      </c>
      <c r="V150" s="29"/>
      <c r="W150" s="29">
        <f t="shared" si="76"/>
        <v>1</v>
      </c>
      <c r="X150" s="29">
        <f t="shared" si="76"/>
        <v>1</v>
      </c>
      <c r="Y150" s="29">
        <f t="shared" si="76"/>
        <v>1</v>
      </c>
      <c r="Z150" s="29">
        <f t="shared" si="76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7">SUM(F151:Z151)</f>
        <v>0</v>
      </c>
      <c r="D151" s="15" t="e">
        <f t="shared" si="75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7"/>
        <v>34944.36</v>
      </c>
      <c r="D152" s="15">
        <f t="shared" si="75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7"/>
        <v>#DIV/0!</v>
      </c>
      <c r="D153" s="15" t="e">
        <f t="shared" si="75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7"/>
        <v>5812.5563839250708</v>
      </c>
      <c r="D154" s="15">
        <f t="shared" si="75"/>
        <v>18.203470316827978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7"/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7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7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7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7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7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7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7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7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7"/>
        <v>40164.050000000003</v>
      </c>
      <c r="D164" s="15">
        <f>C164/B164</f>
        <v>3.9976162038419432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7"/>
        <v>300.22917793094126</v>
      </c>
      <c r="D165" s="15">
        <f>C165/B165</f>
        <v>43.738971607198039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7"/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7"/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7"/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7"/>
        <v>247.04962381423564</v>
      </c>
      <c r="D169" s="15">
        <f t="shared" si="92"/>
        <v>28.201779544417484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7"/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7"/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7"/>
        <v>86.965496326719062</v>
      </c>
      <c r="D172" s="15">
        <f t="shared" si="92"/>
        <v>12.866990553153368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7"/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7"/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7"/>
        <v>135.97162851171382</v>
      </c>
      <c r="D175" s="15">
        <f t="shared" si="92"/>
        <v>6.0973824444714717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7"/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7"/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7"/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7"/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7"/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7"/>
        <v>944.89208633093529</v>
      </c>
      <c r="D181" s="15">
        <f t="shared" si="92"/>
        <v>8.0137239486761107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7"/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7"/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7"/>
        <v>170.73548636935814</v>
      </c>
      <c r="D184" s="15">
        <f t="shared" si="92"/>
        <v>12.110237027481014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7"/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7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7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7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7"/>
        <v>134.80498725256098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7"/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7"/>
        <v>21.8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7"/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7"/>
        <v>30.82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7"/>
        <v>79.357142857142861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7"/>
        <v>98.707142857142856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7"/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7"/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7"/>
        <v>82.038762511373989</v>
      </c>
      <c r="D198" s="15">
        <f t="shared" si="115"/>
        <v>5.7764719782665681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7"/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7"/>
        <v>18.694087559544084</v>
      </c>
      <c r="D200" s="15">
        <f t="shared" si="115"/>
        <v>20.337977202575082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7"/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7"/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7"/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7"/>
        <v>15.861770792327436</v>
      </c>
      <c r="D204" s="15">
        <f t="shared" si="115"/>
        <v>18.712273840732326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7"/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7"/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7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7"/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1495</v>
      </c>
      <c r="C209" s="23">
        <f>SUM(F209:Z209)</f>
        <v>490</v>
      </c>
      <c r="D209" s="15">
        <f t="shared" si="127"/>
        <v>0.32775919732441472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>
        <v>40</v>
      </c>
      <c r="O209" s="35"/>
      <c r="P209" s="35"/>
      <c r="Q209" s="35"/>
      <c r="R209" s="35"/>
      <c r="S209" s="35"/>
      <c r="T209" s="35">
        <v>220</v>
      </c>
      <c r="U209" s="35">
        <v>230</v>
      </c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1.6572442079592062E-2</v>
      </c>
      <c r="C210" s="23">
        <f t="shared" si="77"/>
        <v>0.14165128817008846</v>
      </c>
      <c r="D210" s="15">
        <f t="shared" si="127"/>
        <v>8.5473998032265417</v>
      </c>
      <c r="E210" s="15"/>
      <c r="F210" s="68">
        <f t="shared" ref="F210:Z210" si="128">F209/F208</f>
        <v>0</v>
      </c>
      <c r="G210" s="68">
        <f t="shared" si="128"/>
        <v>0</v>
      </c>
      <c r="H210" s="68">
        <f t="shared" si="128"/>
        <v>0</v>
      </c>
      <c r="I210" s="68">
        <f t="shared" si="128"/>
        <v>0</v>
      </c>
      <c r="J210" s="68">
        <f t="shared" si="128"/>
        <v>0</v>
      </c>
      <c r="K210" s="68">
        <f t="shared" si="128"/>
        <v>0</v>
      </c>
      <c r="L210" s="68">
        <f t="shared" si="128"/>
        <v>0</v>
      </c>
      <c r="M210" s="68">
        <f t="shared" si="128"/>
        <v>0</v>
      </c>
      <c r="N210" s="68">
        <f t="shared" si="128"/>
        <v>1.7006802721088437E-2</v>
      </c>
      <c r="O210" s="68">
        <f t="shared" si="128"/>
        <v>0</v>
      </c>
      <c r="P210" s="68">
        <f t="shared" si="128"/>
        <v>0</v>
      </c>
      <c r="Q210" s="68">
        <f t="shared" si="128"/>
        <v>0</v>
      </c>
      <c r="R210" s="68">
        <f t="shared" si="128"/>
        <v>0</v>
      </c>
      <c r="S210" s="68">
        <f t="shared" si="128"/>
        <v>0</v>
      </c>
      <c r="T210" s="68">
        <f t="shared" si="128"/>
        <v>6.7671485696708708E-2</v>
      </c>
      <c r="U210" s="68">
        <f t="shared" si="128"/>
        <v>5.6972999752291302E-2</v>
      </c>
      <c r="V210" s="68">
        <f t="shared" si="128"/>
        <v>0</v>
      </c>
      <c r="W210" s="68">
        <f t="shared" si="128"/>
        <v>0</v>
      </c>
      <c r="X210" s="68">
        <f t="shared" si="128"/>
        <v>0</v>
      </c>
      <c r="Y210" s="68">
        <f t="shared" si="128"/>
        <v>0</v>
      </c>
      <c r="Z210" s="68">
        <f t="shared" si="128"/>
        <v>0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7"/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28</v>
      </c>
      <c r="C212" s="23">
        <f>SUM(F212:Z212)</f>
        <v>506</v>
      </c>
      <c r="D212" s="15">
        <f t="shared" si="127"/>
        <v>18.071428571428573</v>
      </c>
      <c r="E212" s="15"/>
      <c r="F212" s="45"/>
      <c r="G212" s="35"/>
      <c r="H212" s="35">
        <v>126</v>
      </c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380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ref="C213:C214" si="129">SUM(F213:Z213)</f>
        <v>0</v>
      </c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>
        <f t="shared" si="129"/>
        <v>7854</v>
      </c>
      <c r="D214" s="27"/>
      <c r="E214" s="27"/>
      <c r="F214" s="35"/>
      <c r="G214" s="35"/>
      <c r="H214" s="35">
        <v>1396</v>
      </c>
      <c r="I214" s="35"/>
      <c r="J214" s="35"/>
      <c r="K214" s="35"/>
      <c r="L214" s="35"/>
      <c r="M214" s="35"/>
      <c r="N214" s="35">
        <v>750</v>
      </c>
      <c r="O214" s="35"/>
      <c r="P214" s="35"/>
      <c r="Q214" s="35"/>
      <c r="R214" s="35"/>
      <c r="S214" s="35"/>
      <c r="T214" s="35">
        <v>300</v>
      </c>
      <c r="U214" s="35">
        <v>5408</v>
      </c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128</v>
      </c>
      <c r="B215" s="23">
        <v>135</v>
      </c>
      <c r="C215" s="23"/>
      <c r="D215" s="9">
        <f t="shared" ref="D215:D227" si="130">C215/B215</f>
        <v>0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7">
        <f>SUM(F216:Z216)</f>
        <v>120307.47919999999</v>
      </c>
      <c r="D216" s="9" t="e">
        <f t="shared" si="130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7">
        <f>C215*0.45</f>
        <v>0</v>
      </c>
      <c r="D217" s="9" t="e">
        <f t="shared" si="130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hidden="1" customHeight="1" collapsed="1" x14ac:dyDescent="0.2">
      <c r="A218" s="13" t="s">
        <v>131</v>
      </c>
      <c r="B218" s="48" t="e">
        <f>B215/B216</f>
        <v>#DIV/0!</v>
      </c>
      <c r="C218" s="48">
        <f>C215/C216</f>
        <v>0</v>
      </c>
      <c r="D218" s="9" t="e">
        <f t="shared" si="130"/>
        <v>#DIV/0!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5988</v>
      </c>
      <c r="C219" s="27">
        <f>H219+T219+U219+N219</f>
        <v>7854</v>
      </c>
      <c r="D219" s="9">
        <f t="shared" si="130"/>
        <v>1.311623246492986</v>
      </c>
      <c r="E219" s="9"/>
      <c r="F219" s="26"/>
      <c r="G219" s="26"/>
      <c r="H219" s="26">
        <v>1396</v>
      </c>
      <c r="I219" s="26"/>
      <c r="J219" s="26"/>
      <c r="K219" s="26"/>
      <c r="L219" s="26"/>
      <c r="M219" s="26"/>
      <c r="N219" s="26">
        <v>750</v>
      </c>
      <c r="O219" s="26"/>
      <c r="P219" s="26"/>
      <c r="Q219" s="26"/>
      <c r="R219" s="26"/>
      <c r="S219" s="26"/>
      <c r="T219" s="26">
        <v>300</v>
      </c>
      <c r="U219" s="26">
        <v>5408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30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2356.1999999999998</v>
      </c>
      <c r="D221" s="9" t="e">
        <f t="shared" si="130"/>
        <v>#DIV/0!</v>
      </c>
      <c r="E221" s="9"/>
      <c r="F221" s="26">
        <f>F219*0.3</f>
        <v>0</v>
      </c>
      <c r="G221" s="26">
        <f t="shared" ref="G221:Z221" si="131">G219*0.3</f>
        <v>0</v>
      </c>
      <c r="H221" s="26">
        <f t="shared" si="131"/>
        <v>418.8</v>
      </c>
      <c r="I221" s="26">
        <f t="shared" si="131"/>
        <v>0</v>
      </c>
      <c r="J221" s="26">
        <f t="shared" si="131"/>
        <v>0</v>
      </c>
      <c r="K221" s="26">
        <f t="shared" si="131"/>
        <v>0</v>
      </c>
      <c r="L221" s="26">
        <f t="shared" si="131"/>
        <v>0</v>
      </c>
      <c r="M221" s="26">
        <f t="shared" si="131"/>
        <v>0</v>
      </c>
      <c r="N221" s="26">
        <f t="shared" si="131"/>
        <v>225</v>
      </c>
      <c r="O221" s="26">
        <f t="shared" si="131"/>
        <v>0</v>
      </c>
      <c r="P221" s="26">
        <f t="shared" si="131"/>
        <v>0</v>
      </c>
      <c r="Q221" s="26">
        <f t="shared" si="131"/>
        <v>0</v>
      </c>
      <c r="R221" s="26">
        <f t="shared" si="131"/>
        <v>0</v>
      </c>
      <c r="S221" s="26">
        <f t="shared" si="131"/>
        <v>0</v>
      </c>
      <c r="T221" s="26">
        <f t="shared" si="131"/>
        <v>90</v>
      </c>
      <c r="U221" s="26">
        <f t="shared" si="131"/>
        <v>1622.3999999999999</v>
      </c>
      <c r="V221" s="26">
        <f t="shared" si="131"/>
        <v>0</v>
      </c>
      <c r="W221" s="26">
        <f t="shared" si="131"/>
        <v>0</v>
      </c>
      <c r="X221" s="26">
        <f t="shared" si="131"/>
        <v>0</v>
      </c>
      <c r="Y221" s="26">
        <f t="shared" si="131"/>
        <v>0</v>
      </c>
      <c r="Z221" s="26">
        <f t="shared" si="131"/>
        <v>0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/>
      <c r="C222" s="9">
        <f>C219/C220</f>
        <v>2.544285640738159E-2</v>
      </c>
      <c r="D222" s="9"/>
      <c r="E222" s="9"/>
      <c r="F222" s="87">
        <f t="shared" ref="F222:Z222" si="132">F219/F220</f>
        <v>0</v>
      </c>
      <c r="G222" s="87">
        <f t="shared" si="132"/>
        <v>0</v>
      </c>
      <c r="H222" s="87">
        <f t="shared" si="132"/>
        <v>5.0271934192261586E-2</v>
      </c>
      <c r="I222" s="87">
        <f t="shared" si="132"/>
        <v>0</v>
      </c>
      <c r="J222" s="87">
        <f t="shared" si="132"/>
        <v>0</v>
      </c>
      <c r="K222" s="87">
        <f t="shared" si="132"/>
        <v>0</v>
      </c>
      <c r="L222" s="87">
        <f t="shared" si="132"/>
        <v>0</v>
      </c>
      <c r="M222" s="87">
        <f t="shared" si="132"/>
        <v>0</v>
      </c>
      <c r="N222" s="87">
        <f t="shared" si="132"/>
        <v>5.235293568249192E-2</v>
      </c>
      <c r="O222" s="87">
        <f t="shared" si="132"/>
        <v>0</v>
      </c>
      <c r="P222" s="87">
        <f t="shared" si="132"/>
        <v>0</v>
      </c>
      <c r="Q222" s="87">
        <f t="shared" si="132"/>
        <v>0</v>
      </c>
      <c r="R222" s="87">
        <f t="shared" si="132"/>
        <v>0</v>
      </c>
      <c r="S222" s="87">
        <f t="shared" si="132"/>
        <v>0</v>
      </c>
      <c r="T222" s="87">
        <f t="shared" si="132"/>
        <v>2.4601980951506213E-2</v>
      </c>
      <c r="U222" s="87">
        <f t="shared" si="132"/>
        <v>8.2559528580206612E-2</v>
      </c>
      <c r="V222" s="87">
        <f t="shared" si="132"/>
        <v>0</v>
      </c>
      <c r="W222" s="87">
        <f t="shared" si="132"/>
        <v>0</v>
      </c>
      <c r="X222" s="87">
        <f t="shared" si="132"/>
        <v>0</v>
      </c>
      <c r="Y222" s="87">
        <f t="shared" si="132"/>
        <v>0</v>
      </c>
      <c r="Z222" s="87">
        <f t="shared" si="132"/>
        <v>0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 t="e">
        <f t="shared" si="130"/>
        <v>#DIV/0!</v>
      </c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 t="e">
        <f t="shared" si="130"/>
        <v>#DIV/0!</v>
      </c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 t="e">
        <f t="shared" si="130"/>
        <v>#DIV/0!</v>
      </c>
      <c r="E225" s="9"/>
      <c r="F225" s="26"/>
      <c r="G225" s="26">
        <f t="shared" ref="G225:Z225" si="133">G223*0.19</f>
        <v>0</v>
      </c>
      <c r="H225" s="26">
        <f t="shared" si="133"/>
        <v>0</v>
      </c>
      <c r="I225" s="26">
        <f t="shared" si="133"/>
        <v>0</v>
      </c>
      <c r="J225" s="26">
        <f t="shared" si="133"/>
        <v>0</v>
      </c>
      <c r="K225" s="26">
        <f t="shared" si="133"/>
        <v>0</v>
      </c>
      <c r="L225" s="26">
        <f t="shared" si="133"/>
        <v>0</v>
      </c>
      <c r="M225" s="26">
        <f t="shared" si="133"/>
        <v>0</v>
      </c>
      <c r="N225" s="26">
        <f t="shared" si="133"/>
        <v>0</v>
      </c>
      <c r="O225" s="26">
        <f t="shared" si="133"/>
        <v>0</v>
      </c>
      <c r="P225" s="26">
        <f t="shared" si="133"/>
        <v>0</v>
      </c>
      <c r="Q225" s="26">
        <f t="shared" si="133"/>
        <v>0</v>
      </c>
      <c r="R225" s="26">
        <f t="shared" si="133"/>
        <v>0</v>
      </c>
      <c r="S225" s="26">
        <f t="shared" si="133"/>
        <v>0</v>
      </c>
      <c r="T225" s="26">
        <f t="shared" si="133"/>
        <v>0</v>
      </c>
      <c r="U225" s="26">
        <f t="shared" si="133"/>
        <v>0</v>
      </c>
      <c r="V225" s="26">
        <f t="shared" si="133"/>
        <v>0</v>
      </c>
      <c r="W225" s="26"/>
      <c r="X225" s="26">
        <f t="shared" si="133"/>
        <v>0</v>
      </c>
      <c r="Y225" s="26">
        <f t="shared" si="133"/>
        <v>0</v>
      </c>
      <c r="Z225" s="26">
        <f t="shared" si="133"/>
        <v>0</v>
      </c>
      <c r="AD225" s="122"/>
      <c r="AE225" s="122"/>
    </row>
    <row r="226" spans="1:31" s="58" customFormat="1" ht="30" hidden="1" customHeight="1" collapsed="1" x14ac:dyDescent="0.2">
      <c r="A226" s="13" t="s">
        <v>135</v>
      </c>
      <c r="B226" s="9" t="e">
        <f>B223/B224</f>
        <v>#DIV/0!</v>
      </c>
      <c r="C226" s="9">
        <f>C223/C224</f>
        <v>0</v>
      </c>
      <c r="D226" s="9" t="e">
        <f t="shared" si="130"/>
        <v>#DIV/0!</v>
      </c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4">J223/J224</f>
        <v>0</v>
      </c>
      <c r="K226" s="87">
        <f t="shared" ref="K226:Q226" si="135">K223/K224</f>
        <v>0</v>
      </c>
      <c r="L226" s="87">
        <f t="shared" si="135"/>
        <v>0</v>
      </c>
      <c r="M226" s="87">
        <f t="shared" si="135"/>
        <v>0</v>
      </c>
      <c r="N226" s="87">
        <f t="shared" si="135"/>
        <v>0</v>
      </c>
      <c r="O226" s="87">
        <f t="shared" si="135"/>
        <v>0</v>
      </c>
      <c r="P226" s="87">
        <f t="shared" si="135"/>
        <v>0</v>
      </c>
      <c r="Q226" s="87">
        <f t="shared" si="135"/>
        <v>0</v>
      </c>
      <c r="R226" s="87">
        <f t="shared" ref="R226" si="136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7">V223/V224</f>
        <v>0</v>
      </c>
      <c r="W226" s="87"/>
      <c r="X226" s="87">
        <f t="shared" si="137"/>
        <v>0</v>
      </c>
      <c r="Y226" s="87">
        <f t="shared" si="137"/>
        <v>0</v>
      </c>
      <c r="Z226" s="87">
        <f t="shared" si="137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30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2356.1999999999998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8">G230+G228+G225+G221+G217</f>
        <v>0</v>
      </c>
      <c r="H232" s="26">
        <f t="shared" si="138"/>
        <v>418.8</v>
      </c>
      <c r="I232" s="26">
        <f t="shared" si="138"/>
        <v>0</v>
      </c>
      <c r="J232" s="26">
        <f t="shared" si="138"/>
        <v>0</v>
      </c>
      <c r="K232" s="26">
        <f t="shared" si="138"/>
        <v>0</v>
      </c>
      <c r="L232" s="26">
        <f t="shared" si="138"/>
        <v>0</v>
      </c>
      <c r="M232" s="26">
        <f t="shared" si="138"/>
        <v>0</v>
      </c>
      <c r="N232" s="26">
        <f t="shared" si="138"/>
        <v>225</v>
      </c>
      <c r="O232" s="26">
        <f t="shared" si="138"/>
        <v>0</v>
      </c>
      <c r="P232" s="26">
        <f t="shared" si="138"/>
        <v>0</v>
      </c>
      <c r="Q232" s="26">
        <f t="shared" si="138"/>
        <v>0</v>
      </c>
      <c r="R232" s="26">
        <f t="shared" si="138"/>
        <v>0</v>
      </c>
      <c r="S232" s="26">
        <f t="shared" si="138"/>
        <v>0</v>
      </c>
      <c r="T232" s="26">
        <f t="shared" si="138"/>
        <v>90</v>
      </c>
      <c r="U232" s="26">
        <f t="shared" si="138"/>
        <v>1622.3999999999999</v>
      </c>
      <c r="V232" s="26">
        <f t="shared" si="138"/>
        <v>0</v>
      </c>
      <c r="W232" s="26">
        <f t="shared" si="138"/>
        <v>0</v>
      </c>
      <c r="X232" s="26">
        <f t="shared" si="138"/>
        <v>0</v>
      </c>
      <c r="Y232" s="26">
        <f t="shared" si="138"/>
        <v>0</v>
      </c>
      <c r="Z232" s="26">
        <f t="shared" si="138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0.31643283155142338</v>
      </c>
      <c r="D234" s="9"/>
      <c r="E234" s="9"/>
      <c r="F234" s="50">
        <f>F232/F233*10</f>
        <v>0</v>
      </c>
      <c r="G234" s="50">
        <f>G232/G233*10</f>
        <v>0</v>
      </c>
      <c r="H234" s="50">
        <f t="shared" ref="H234:Z234" si="139">H232/H233*10</f>
        <v>0.6233719839840437</v>
      </c>
      <c r="I234" s="50">
        <f>I232/I233*10</f>
        <v>0</v>
      </c>
      <c r="J234" s="50">
        <f t="shared" si="139"/>
        <v>0</v>
      </c>
      <c r="K234" s="50">
        <f t="shared" si="139"/>
        <v>0</v>
      </c>
      <c r="L234" s="50">
        <f t="shared" si="139"/>
        <v>0</v>
      </c>
      <c r="M234" s="50">
        <f t="shared" si="139"/>
        <v>0</v>
      </c>
      <c r="N234" s="50">
        <f>N232/N233*10</f>
        <v>0.70723580813478348</v>
      </c>
      <c r="O234" s="50">
        <f t="shared" si="139"/>
        <v>0</v>
      </c>
      <c r="P234" s="50">
        <f>P232/P233*10</f>
        <v>0</v>
      </c>
      <c r="Q234" s="50">
        <f t="shared" si="139"/>
        <v>0</v>
      </c>
      <c r="R234" s="50">
        <f t="shared" si="139"/>
        <v>0</v>
      </c>
      <c r="S234" s="50">
        <f t="shared" si="139"/>
        <v>0</v>
      </c>
      <c r="T234" s="50">
        <f t="shared" si="139"/>
        <v>0.36164911998714139</v>
      </c>
      <c r="U234" s="50">
        <f>U232/U233*10</f>
        <v>1.5603750901659053</v>
      </c>
      <c r="V234" s="50">
        <f t="shared" si="139"/>
        <v>0</v>
      </c>
      <c r="W234" s="50">
        <f t="shared" si="139"/>
        <v>0</v>
      </c>
      <c r="X234" s="50">
        <f t="shared" si="139"/>
        <v>0</v>
      </c>
      <c r="Y234" s="50">
        <f t="shared" si="139"/>
        <v>0</v>
      </c>
      <c r="Z234" s="50">
        <f t="shared" si="139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</row>
    <row r="245" spans="1:32" ht="20.25" hidden="1" customHeight="1" x14ac:dyDescent="0.25">
      <c r="A245" s="173"/>
      <c r="B245" s="174"/>
      <c r="C245" s="174"/>
      <c r="D245" s="174"/>
      <c r="E245" s="174"/>
      <c r="F245" s="174"/>
      <c r="G245" s="174"/>
      <c r="H245" s="174"/>
      <c r="I245" s="174"/>
      <c r="J245" s="174"/>
      <c r="K245" s="17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4424</v>
      </c>
      <c r="F270" s="153">
        <f t="shared" ref="F270:Z270" si="140">F20-F269</f>
        <v>0</v>
      </c>
      <c r="G270" s="153">
        <f t="shared" si="140"/>
        <v>887</v>
      </c>
      <c r="H270" s="153">
        <f t="shared" si="140"/>
        <v>2868</v>
      </c>
      <c r="I270" s="153">
        <f t="shared" si="140"/>
        <v>0</v>
      </c>
      <c r="J270" s="153">
        <f t="shared" si="140"/>
        <v>0</v>
      </c>
      <c r="K270" s="153">
        <f t="shared" si="140"/>
        <v>151</v>
      </c>
      <c r="L270" s="153">
        <f t="shared" si="140"/>
        <v>0</v>
      </c>
      <c r="M270" s="153">
        <f t="shared" si="140"/>
        <v>286</v>
      </c>
      <c r="N270" s="153">
        <f t="shared" si="140"/>
        <v>0</v>
      </c>
      <c r="O270" s="153">
        <f t="shared" si="140"/>
        <v>0</v>
      </c>
      <c r="P270" s="153">
        <f t="shared" si="140"/>
        <v>213</v>
      </c>
      <c r="Q270" s="153">
        <f t="shared" si="140"/>
        <v>0</v>
      </c>
      <c r="R270" s="153">
        <f t="shared" si="140"/>
        <v>144</v>
      </c>
      <c r="S270" s="153">
        <f t="shared" si="140"/>
        <v>-9</v>
      </c>
      <c r="T270" s="153">
        <f t="shared" si="140"/>
        <v>150</v>
      </c>
      <c r="U270" s="153">
        <f t="shared" si="140"/>
        <v>314</v>
      </c>
      <c r="V270" s="153">
        <f t="shared" si="140"/>
        <v>18</v>
      </c>
      <c r="W270" s="153">
        <f t="shared" si="140"/>
        <v>-573</v>
      </c>
      <c r="X270" s="153">
        <f t="shared" si="140"/>
        <v>-44</v>
      </c>
      <c r="Y270" s="153">
        <f t="shared" si="140"/>
        <v>0</v>
      </c>
      <c r="Z270" s="153">
        <f t="shared" si="140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6">
        <f t="shared" ref="B274:Z274" si="141">B42/$C42</f>
        <v>1.1538725803529974</v>
      </c>
      <c r="C274" s="156">
        <f t="shared" si="141"/>
        <v>1</v>
      </c>
      <c r="D274" s="156">
        <f t="shared" si="141"/>
        <v>4.5110882549306197E-6</v>
      </c>
      <c r="E274" s="156">
        <f t="shared" si="141"/>
        <v>1.0930964194325477E-4</v>
      </c>
      <c r="F274" s="157">
        <f t="shared" si="141"/>
        <v>7.5387216393531367E-2</v>
      </c>
      <c r="G274" s="157">
        <f t="shared" si="141"/>
        <v>3.3474776539860543E-2</v>
      </c>
      <c r="H274" s="157">
        <f t="shared" si="141"/>
        <v>7.7058092348949697E-2</v>
      </c>
      <c r="I274" s="157">
        <f t="shared" si="141"/>
        <v>5.2635195206199629E-2</v>
      </c>
      <c r="J274" s="157">
        <f t="shared" si="141"/>
        <v>3.7696210807288147E-2</v>
      </c>
      <c r="K274" s="157">
        <f t="shared" si="141"/>
        <v>7.2300520313895653E-2</v>
      </c>
      <c r="L274" s="157">
        <f t="shared" si="141"/>
        <v>3.4193097044059075E-2</v>
      </c>
      <c r="M274" s="157">
        <f t="shared" si="141"/>
        <v>5.0724879082715127E-2</v>
      </c>
      <c r="N274" s="157">
        <f t="shared" si="141"/>
        <v>4.3286618209528886E-2</v>
      </c>
      <c r="O274" s="157">
        <f t="shared" si="141"/>
        <v>2.0210832273203316E-2</v>
      </c>
      <c r="P274" s="157">
        <f t="shared" si="141"/>
        <v>2.1570436010135606E-2</v>
      </c>
      <c r="Q274" s="157">
        <f t="shared" si="141"/>
        <v>4.0678802466025524E-2</v>
      </c>
      <c r="R274" s="157">
        <f t="shared" si="141"/>
        <v>5.665883107392039E-2</v>
      </c>
      <c r="S274" s="157">
        <f t="shared" si="141"/>
        <v>5.3926090025339019E-2</v>
      </c>
      <c r="T274" s="157">
        <f t="shared" si="141"/>
        <v>5.8496274102776052E-2</v>
      </c>
      <c r="U274" s="157">
        <f t="shared" si="141"/>
        <v>3.7763878680872061E-2</v>
      </c>
      <c r="V274" s="157">
        <f t="shared" si="141"/>
        <v>4.0553877160947521E-2</v>
      </c>
      <c r="W274" s="157">
        <f t="shared" si="141"/>
        <v>1.9186444771563671E-2</v>
      </c>
      <c r="X274" s="157">
        <f t="shared" si="141"/>
        <v>3.4989495863931359E-2</v>
      </c>
      <c r="Y274" s="157">
        <f t="shared" si="141"/>
        <v>9.1632711274716991E-2</v>
      </c>
      <c r="Z274" s="157">
        <f t="shared" si="141"/>
        <v>4.7575720350540411E-2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30229.200000000012</v>
      </c>
    </row>
    <row r="277" spans="1:27" hidden="1" x14ac:dyDescent="0.25">
      <c r="C277" s="2">
        <f>C276/6000</f>
        <v>5.0382000000000016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2">G64/$C64</f>
        <v>1.4939207240608474E-2</v>
      </c>
      <c r="H279" s="157">
        <f t="shared" si="142"/>
        <v>0.17068316885665993</v>
      </c>
      <c r="I279" s="157">
        <f t="shared" si="142"/>
        <v>3.8588408483724988E-2</v>
      </c>
      <c r="J279" s="157">
        <f t="shared" si="142"/>
        <v>2.3608309252494412E-2</v>
      </c>
      <c r="K279" s="157">
        <f t="shared" si="142"/>
        <v>1.829235047162096E-2</v>
      </c>
      <c r="L279" s="157">
        <f t="shared" si="142"/>
        <v>8.1783981244206976E-3</v>
      </c>
      <c r="M279" s="157">
        <f t="shared" si="142"/>
        <v>8.1211493375497518E-2</v>
      </c>
      <c r="N279" s="157">
        <f>N64/$C64</f>
        <v>4.7489231775802845E-2</v>
      </c>
      <c r="O279" s="157">
        <f t="shared" si="142"/>
        <v>3.8465732511858676E-2</v>
      </c>
      <c r="P279" s="157">
        <f t="shared" si="142"/>
        <v>4.1764353088708357E-2</v>
      </c>
      <c r="Q279" s="157">
        <f t="shared" si="142"/>
        <v>4.5499154898860479E-2</v>
      </c>
      <c r="R279" s="157">
        <f t="shared" si="142"/>
        <v>5.27779292295949E-2</v>
      </c>
      <c r="S279" s="157">
        <f t="shared" si="142"/>
        <v>7.2787743307344199E-3</v>
      </c>
      <c r="T279" s="157">
        <f>T64/$C64</f>
        <v>3.3831306908020282E-2</v>
      </c>
      <c r="U279" s="157">
        <f>U64/$C64</f>
        <v>8.0666266833869474E-2</v>
      </c>
      <c r="V279" s="157">
        <f t="shared" si="142"/>
        <v>2.4944114279483124E-2</v>
      </c>
      <c r="W279" s="157">
        <f t="shared" si="142"/>
        <v>2.2054413608854479E-2</v>
      </c>
      <c r="X279" s="157">
        <f t="shared" si="142"/>
        <v>2.619813532522763E-2</v>
      </c>
      <c r="Y279" s="157">
        <f t="shared" si="142"/>
        <v>0.15294967559020772</v>
      </c>
      <c r="Z279" s="157">
        <f t="shared" si="142"/>
        <v>7.0579575813750614E-2</v>
      </c>
      <c r="AA279" s="157">
        <f t="shared" si="142"/>
        <v>0</v>
      </c>
    </row>
    <row r="280" spans="1:27" hidden="1" x14ac:dyDescent="0.25">
      <c r="H280" s="157">
        <f>H70/$C70</f>
        <v>0.25231438334886613</v>
      </c>
      <c r="I280" s="157">
        <f t="shared" ref="I280:Z280" si="143">I70/$C70</f>
        <v>2.6840633737185461E-2</v>
      </c>
      <c r="J280" s="157">
        <f t="shared" si="143"/>
        <v>2.9760795278036656E-2</v>
      </c>
      <c r="K280" s="157">
        <f t="shared" si="143"/>
        <v>1.9260639950295123E-2</v>
      </c>
      <c r="L280" s="157">
        <f t="shared" si="143"/>
        <v>0</v>
      </c>
      <c r="M280" s="157">
        <f t="shared" si="143"/>
        <v>8.9158123640882256E-2</v>
      </c>
      <c r="N280" s="157">
        <f>N70/$C70</f>
        <v>3.8521279900590247E-3</v>
      </c>
      <c r="O280" s="157">
        <f t="shared" si="143"/>
        <v>4.082013047530289E-2</v>
      </c>
      <c r="P280" s="157">
        <f t="shared" si="143"/>
        <v>3.0754892823858342E-2</v>
      </c>
      <c r="Q280" s="157">
        <f t="shared" si="143"/>
        <v>3.1686859273066172E-2</v>
      </c>
      <c r="R280" s="157">
        <f t="shared" si="143"/>
        <v>9.4998446722584659E-2</v>
      </c>
      <c r="S280" s="157">
        <f t="shared" si="143"/>
        <v>6.6480273376825104E-3</v>
      </c>
      <c r="T280" s="157">
        <f t="shared" si="143"/>
        <v>1.5905560733146942E-2</v>
      </c>
      <c r="U280" s="157">
        <f t="shared" si="143"/>
        <v>2.1870146008077043E-2</v>
      </c>
      <c r="V280" s="157">
        <f t="shared" si="143"/>
        <v>1.7458838148493323E-2</v>
      </c>
      <c r="W280" s="157">
        <f t="shared" si="143"/>
        <v>2.4852438645542093E-3</v>
      </c>
      <c r="X280" s="157">
        <f t="shared" si="143"/>
        <v>1.3109661385523455E-2</v>
      </c>
      <c r="Y280" s="157">
        <f t="shared" si="143"/>
        <v>0.23435849642746195</v>
      </c>
      <c r="Z280" s="157">
        <f t="shared" si="143"/>
        <v>6.1509785647716683E-2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55">
        <f>SUM(F284:Z284)</f>
        <v>270625.99</v>
      </c>
      <c r="F284" s="153">
        <f>F42+F55+F59+F61+F63++F64</f>
        <v>21825</v>
      </c>
      <c r="G284" s="153">
        <f t="shared" ref="G284:Z284" si="144">G42+G55+G59+G61+G63++G64</f>
        <v>7554</v>
      </c>
      <c r="H284" s="153">
        <f t="shared" si="144"/>
        <v>23745</v>
      </c>
      <c r="I284" s="153">
        <f t="shared" si="144"/>
        <v>13379.5</v>
      </c>
      <c r="J284" s="153">
        <f t="shared" si="144"/>
        <v>9424.6899999999987</v>
      </c>
      <c r="K284" s="153">
        <f t="shared" si="144"/>
        <v>17873</v>
      </c>
      <c r="L284" s="153">
        <f t="shared" si="144"/>
        <v>8087</v>
      </c>
      <c r="M284" s="153">
        <f t="shared" si="144"/>
        <v>15285</v>
      </c>
      <c r="N284" s="153">
        <f t="shared" si="144"/>
        <v>11112</v>
      </c>
      <c r="O284" s="153">
        <f t="shared" si="144"/>
        <v>5591.8</v>
      </c>
      <c r="P284" s="153">
        <f t="shared" si="144"/>
        <v>7660.5</v>
      </c>
      <c r="Q284" s="153">
        <f t="shared" si="144"/>
        <v>10125</v>
      </c>
      <c r="R284" s="153">
        <f t="shared" si="144"/>
        <v>16559</v>
      </c>
      <c r="S284" s="153">
        <f t="shared" si="144"/>
        <v>12950</v>
      </c>
      <c r="T284" s="153">
        <f t="shared" si="144"/>
        <v>13720</v>
      </c>
      <c r="U284" s="153">
        <f t="shared" si="144"/>
        <v>11250</v>
      </c>
      <c r="V284" s="153">
        <f t="shared" si="144"/>
        <v>11709</v>
      </c>
      <c r="W284" s="153">
        <f t="shared" si="144"/>
        <v>4825</v>
      </c>
      <c r="X284" s="153">
        <f t="shared" si="144"/>
        <v>9301</v>
      </c>
      <c r="Y284" s="153">
        <f t="shared" si="144"/>
        <v>26156.5</v>
      </c>
      <c r="Z284" s="153">
        <f t="shared" si="144"/>
        <v>12493</v>
      </c>
    </row>
    <row r="289" spans="1:31" s="170" customFormat="1" x14ac:dyDescent="0.25">
      <c r="A289" s="167"/>
      <c r="B289" s="168"/>
      <c r="C289" s="168"/>
      <c r="D289" s="168"/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>
        <f t="shared" ref="AA289" si="145">AA41-AA20</f>
        <v>0</v>
      </c>
      <c r="AD289" s="171"/>
      <c r="AE289" s="171"/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2024-06-04T10:33:25Z</cp:lastPrinted>
  <dcterms:created xsi:type="dcterms:W3CDTF">2017-06-08T05:54:08Z</dcterms:created>
  <dcterms:modified xsi:type="dcterms:W3CDTF">2024-06-04T10:35:07Z</dcterms:modified>
</cp:coreProperties>
</file>