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B105" i="1" l="1"/>
  <c r="B112" i="1"/>
  <c r="B120" i="1"/>
  <c r="B140" i="1"/>
  <c r="B144" i="1"/>
  <c r="B149" i="1"/>
  <c r="B151" i="1" s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H149" i="1"/>
  <c r="I149" i="1"/>
  <c r="J149" i="1"/>
  <c r="K149" i="1"/>
  <c r="K151" i="1" s="1"/>
  <c r="L149" i="1"/>
  <c r="M149" i="1"/>
  <c r="M151" i="1" s="1"/>
  <c r="N149" i="1"/>
  <c r="N151" i="1" s="1"/>
  <c r="O149" i="1"/>
  <c r="P149" i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F165" i="1" s="1"/>
  <c r="G163" i="1"/>
  <c r="G165" i="1" s="1"/>
  <c r="H163" i="1"/>
  <c r="H165" i="1" s="1"/>
  <c r="I163" i="1"/>
  <c r="I165" i="1" s="1"/>
  <c r="J163" i="1"/>
  <c r="J165" i="1" s="1"/>
  <c r="K163" i="1"/>
  <c r="K165" i="1" s="1"/>
  <c r="L163" i="1"/>
  <c r="L165" i="1" s="1"/>
  <c r="M163" i="1"/>
  <c r="M165" i="1" s="1"/>
  <c r="N163" i="1"/>
  <c r="N165" i="1" s="1"/>
  <c r="O163" i="1"/>
  <c r="P163" i="1"/>
  <c r="P165" i="1" s="1"/>
  <c r="Q163" i="1"/>
  <c r="Q165" i="1" s="1"/>
  <c r="R163" i="1"/>
  <c r="S163" i="1"/>
  <c r="S165" i="1" s="1"/>
  <c r="T163" i="1"/>
  <c r="T165" i="1" s="1"/>
  <c r="U163" i="1"/>
  <c r="V163" i="1"/>
  <c r="W163" i="1"/>
  <c r="W165" i="1" s="1"/>
  <c r="X163" i="1"/>
  <c r="X165" i="1" s="1"/>
  <c r="Y163" i="1"/>
  <c r="Y165" i="1" s="1"/>
  <c r="E163" i="1"/>
  <c r="Y228" i="1" l="1"/>
  <c r="G130" i="1"/>
  <c r="U121" i="1"/>
  <c r="U106" i="1"/>
  <c r="U228" i="1"/>
  <c r="M155" i="1" l="1"/>
  <c r="F164" i="1"/>
  <c r="F167" i="1" s="1"/>
  <c r="F166" i="1"/>
  <c r="F174" i="1"/>
  <c r="X155" i="1" l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7" i="1" s="1"/>
  <c r="L166" i="1"/>
  <c r="N164" i="1"/>
  <c r="N166" i="1"/>
  <c r="Q164" i="1"/>
  <c r="Q167" i="1" s="1"/>
  <c r="R164" i="1"/>
  <c r="R165" i="1" s="1"/>
  <c r="S164" i="1"/>
  <c r="T164" i="1"/>
  <c r="R166" i="1"/>
  <c r="S166" i="1"/>
  <c r="T166" i="1"/>
  <c r="Q191" i="1"/>
  <c r="Q174" i="1"/>
  <c r="W200" i="1"/>
  <c r="U145" i="1"/>
  <c r="R167" i="1" l="1"/>
  <c r="S167" i="1"/>
  <c r="N167" i="1"/>
  <c r="T167" i="1"/>
  <c r="S200" i="1" l="1"/>
  <c r="O145" i="1" l="1"/>
  <c r="R200" i="1"/>
  <c r="R145" i="1"/>
  <c r="N145" i="1" l="1"/>
  <c r="X130" i="1" l="1"/>
  <c r="E130" i="1" l="1"/>
  <c r="H200" i="1" l="1"/>
  <c r="H145" i="1"/>
  <c r="X228" i="1" l="1"/>
  <c r="S171" i="1" l="1"/>
  <c r="C119" i="1"/>
  <c r="T103" i="1"/>
  <c r="J159" i="1" l="1"/>
  <c r="V206" i="1"/>
  <c r="Y103" i="1" l="1"/>
  <c r="G228" i="1"/>
  <c r="X174" i="1" l="1"/>
  <c r="X145" i="1"/>
  <c r="L206" i="1" l="1"/>
  <c r="L171" i="1" l="1"/>
  <c r="R206" i="1"/>
  <c r="R171" i="1"/>
  <c r="U206" i="1" l="1"/>
  <c r="I206" i="1" l="1"/>
  <c r="E207" i="1" l="1"/>
  <c r="X206" i="1" l="1"/>
  <c r="P201" i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D204" i="1" l="1"/>
  <c r="E103" i="1" l="1"/>
  <c r="E104" i="1" s="1"/>
  <c r="F103" i="1"/>
  <c r="F104" i="1" s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0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D176" i="1" s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6" i="1"/>
  <c r="N112" i="1" l="1"/>
  <c r="W103" i="1" l="1"/>
  <c r="W105" i="1" s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s="1"/>
  <c r="E105" i="1" l="1"/>
  <c r="E156" i="1"/>
  <c r="W138" i="1"/>
  <c r="E168" i="1" l="1"/>
  <c r="Y164" i="1" l="1"/>
  <c r="Y168" i="1" s="1"/>
  <c r="Y166" i="1"/>
  <c r="Y167" i="1" l="1"/>
  <c r="L168" i="1" l="1"/>
  <c r="G164" i="1"/>
  <c r="G168" i="1" l="1"/>
  <c r="I164" i="1"/>
  <c r="I168" i="1" s="1"/>
  <c r="J168" i="1"/>
  <c r="K164" i="1"/>
  <c r="M164" i="1"/>
  <c r="M168" i="1" s="1"/>
  <c r="N168" i="1"/>
  <c r="O168" i="1"/>
  <c r="K168" i="1" l="1"/>
  <c r="F168" i="1"/>
  <c r="X164" i="1"/>
  <c r="X168" i="1" s="1"/>
  <c r="Q168" i="1" l="1"/>
  <c r="R105" i="1"/>
  <c r="M105" i="1"/>
  <c r="I166" i="1"/>
  <c r="K166" i="1"/>
  <c r="M166" i="1"/>
  <c r="P166" i="1"/>
  <c r="W166" i="1"/>
  <c r="X166" i="1"/>
  <c r="P164" i="1"/>
  <c r="R168" i="1"/>
  <c r="S168" i="1"/>
  <c r="U168" i="1"/>
  <c r="V168" i="1"/>
  <c r="W164" i="1"/>
  <c r="W168" i="1" s="1"/>
  <c r="G166" i="1"/>
  <c r="C166" i="1" l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3" i="1" l="1"/>
  <c r="X105" i="1" s="1"/>
  <c r="Y105" i="1"/>
  <c r="F227" i="1" l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X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D177" i="1" s="1"/>
  <c r="D103" i="1" l="1"/>
  <c r="C105" i="1"/>
  <c r="D105" i="1" s="1"/>
  <c r="C199" i="1" l="1"/>
  <c r="C198" i="1"/>
  <c r="C200" i="1" l="1"/>
  <c r="C180" i="1" l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E223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E219" i="1"/>
  <c r="L234" i="1" l="1"/>
  <c r="L236" i="1" s="1"/>
  <c r="E234" i="1"/>
  <c r="E236" i="1" s="1"/>
  <c r="X234" i="1"/>
  <c r="X236" i="1" s="1"/>
  <c r="H234" i="1"/>
  <c r="H236" i="1" s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4" i="1"/>
  <c r="I236" i="1" s="1"/>
  <c r="G234" i="1"/>
  <c r="G236" i="1" s="1"/>
  <c r="C233" i="1"/>
  <c r="B232" i="1"/>
  <c r="C231" i="1"/>
  <c r="C232" i="1" s="1"/>
  <c r="C229" i="1"/>
  <c r="C230" i="1" s="1"/>
  <c r="H228" i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0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3" i="1" l="1"/>
  <c r="D144" i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<sst xmlns="http://schemas.openxmlformats.org/spreadsheetml/2006/main" count="277" uniqueCount="219">
  <si>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</si>
  <si>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</si>
  <si>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</si>
  <si>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</si>
  <si>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</si>
  <si>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</si>
  <si>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</si>
  <si>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</si>
  <si>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</si>
  <si>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</si>
  <si>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</si>
  <si>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</si>
  <si>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</si>
  <si>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</si>
  <si>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</si>
  <si>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</si>
  <si>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</si>
  <si>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</si>
  <si>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</si>
  <si>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</si>
  <si>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</si>
  <si>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</si>
  <si>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</si>
  <si>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</si>
  <si>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</si>
  <si>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</si>
  <si>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</si>
  <si>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</si>
  <si>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</si>
  <si>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</si>
  <si>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</si>
  <si>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</si>
  <si>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</si>
  <si>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</si>
  <si>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</si>
  <si>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</si>
  <si>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</si>
  <si>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</si>
  <si>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</si>
  <si>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</si>
  <si>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</si>
  <si>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</si>
  <si>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</si>
  <si>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</si>
  <si>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</si>
  <si>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</si>
  <si>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</si>
  <si>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</si>
  <si>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</si>
  <si>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</si>
  <si>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</si>
  <si>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</si>
  <si>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</si>
  <si>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</si>
  <si>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</si>
  <si>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</si>
  <si>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</si>
  <si>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</si>
  <si>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</si>
  <si>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</si>
  <si>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</si>
  <si>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</si>
  <si>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</si>
  <si>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</si>
  <si>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</si>
  <si>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</si>
  <si>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</si>
  <si>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</si>
  <si>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</si>
  <si>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</si>
  <si>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</si>
  <si>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</si>
  <si>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</si>
  <si>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</si>
  <si>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</si>
  <si>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</si>
  <si>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</si>
  <si>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</si>
  <si>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</si>
  <si>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</si>
  <si>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</si>
  <si>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</si>
  <si>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</si>
  <si>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</si>
  <si>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</si>
  <si>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</si>
  <si>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</si>
  <si>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</si>
  <si>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</si>
  <si>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</si>
  <si>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</si>
  <si>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</si>
  <si>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</si>
  <si>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</si>
  <si>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</si>
  <si>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</si>
  <si>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</si>
  <si>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</si>
  <si>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</si>
  <si>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</si>
  <si>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</si>
  <si>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</si>
  <si>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</si>
  <si>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</si>
  <si>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</si>
  <si>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</si>
  <si>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</si>
  <si>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</si>
  <si>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</si>
  <si>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</si>
  <si>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</si>
  <si>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</si>
  <si>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</si>
  <si>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</si>
  <si>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</si>
  <si>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</si>
  <si>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</si>
  <si>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</si>
  <si>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</si>
  <si>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</si>
  <si>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</si>
  <si>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</si>
  <si>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</si>
  <si>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</si>
  <si>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</si>
  <si>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</si>
  <si>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</si>
  <si>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</si>
  <si>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</si>
  <si>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</si>
  <si>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</si>
  <si>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</si>
  <si>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</si>
  <si>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</si>
  <si>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</si>
  <si>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</si>
  <si>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</si>
  <si>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</si>
  <si>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</si>
  <si>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</si>
  <si>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</si>
  <si>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</si>
  <si>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</si>
  <si>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</si>
  <si>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</si>
  <si>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</si>
  <si>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</si>
  <si>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</si>
  <si>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</si>
  <si>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</si>
  <si>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</si>
  <si>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</si>
  <si>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</si>
  <si>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</si>
  <si>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</si>
  <si>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</si>
  <si>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</si>
  <si>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</si>
  <si>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</si>
  <si>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</si>
  <si>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</si>
  <si>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</si>
  <si>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</si>
  <si>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</si>
  <si>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</si>
  <si>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</si>
  <si>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</si>
  <si>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</si>
  <si>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</si>
  <si>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</si>
  <si>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</si>
  <si>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</si>
  <si>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</si>
  <si>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</si>
  <si>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</si>
  <si>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</si>
  <si>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</si>
  <si>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</si>
  <si>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</si>
  <si>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</si>
  <si>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</si>
  <si>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</si>
  <si>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</si>
  <si>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</si>
  <si>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</si>
  <si>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</si>
  <si>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</si>
  <si>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</si>
  <si>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</si>
  <si>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</si>
  <si>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</si>
  <si>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</si>
  <si>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</si>
  <si>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</si>
  <si>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</si>
  <si>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</si>
  <si>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</si>
  <si>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</si>
  <si>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</si>
  <si>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</si>
  <si>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</si>
  <si>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</si>
  <si>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</si>
  <si>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</si>
  <si>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</si>
  <si>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</si>
  <si>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</si>
  <si>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</si>
  <si>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</si>
  <si>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</si>
  <si>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</si>
  <si>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</si>
  <si>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</si>
  <si>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</si>
  <si>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</si>
  <si>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</si>
  <si>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</si>
  <si>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</si>
  <si>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6 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</si>
</sst>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3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4" t="s">
        <v>3</v>
      </c>
      <c r="B4" s="177" t="s">
        <v>206</v>
      </c>
      <c r="C4" s="180" t="s">
        <v>207</v>
      </c>
      <c r="D4" s="180" t="s">
        <v>208</v>
      </c>
      <c r="E4" s="183" t="s">
        <v>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2" t="s">
        <v>0</v>
      </c>
    </row>
    <row r="5" spans="1:26" s="2" customFormat="1" ht="87" customHeight="1" x14ac:dyDescent="0.25">
      <c r="A5" s="175"/>
      <c r="B5" s="178"/>
      <c r="C5" s="181"/>
      <c r="D5" s="181"/>
      <c r="E5" s="189" t="s">
        <v>5</v>
      </c>
      <c r="F5" s="189" t="s">
        <v>6</v>
      </c>
      <c r="G5" s="189" t="s">
        <v>7</v>
      </c>
      <c r="H5" s="189" t="s">
        <v>8</v>
      </c>
      <c r="I5" s="189" t="s">
        <v>9</v>
      </c>
      <c r="J5" s="189" t="s">
        <v>10</v>
      </c>
      <c r="K5" s="190" t="s">
        <v>11</v>
      </c>
      <c r="L5" s="190" t="s">
        <v>12</v>
      </c>
      <c r="M5" s="189" t="s">
        <v>13</v>
      </c>
      <c r="N5" s="189" t="s">
        <v>14</v>
      </c>
      <c r="O5" s="189" t="s">
        <v>15</v>
      </c>
      <c r="P5" s="189" t="s">
        <v>16</v>
      </c>
      <c r="Q5" s="189" t="s">
        <v>17</v>
      </c>
      <c r="R5" s="189" t="s">
        <v>18</v>
      </c>
      <c r="S5" s="189" t="s">
        <v>19</v>
      </c>
      <c r="T5" s="189" t="s">
        <v>20</v>
      </c>
      <c r="U5" s="189" t="s">
        <v>21</v>
      </c>
      <c r="V5" s="189" t="s">
        <v>22</v>
      </c>
      <c r="W5" s="189" t="s">
        <v>23</v>
      </c>
      <c r="X5" s="189" t="s">
        <v>24</v>
      </c>
      <c r="Y5" s="189" t="s">
        <v>25</v>
      </c>
    </row>
    <row r="6" spans="1:26" s="2" customFormat="1" ht="69.75" customHeight="1" thickBot="1" x14ac:dyDescent="0.3">
      <c r="A6" s="176"/>
      <c r="B6" s="179"/>
      <c r="C6" s="182"/>
      <c r="D6" s="182"/>
      <c r="E6" s="191"/>
      <c r="F6" s="191"/>
      <c r="G6" s="191"/>
      <c r="H6" s="191"/>
      <c r="I6" s="191"/>
      <c r="J6" s="191"/>
      <c r="K6" s="192"/>
      <c r="L6" s="192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284093</v>
      </c>
      <c r="C102" s="22">
        <f>SUM(E102:Y102)</f>
        <v>280507</v>
      </c>
      <c r="D102" s="14">
        <f t="shared" si="14"/>
        <v>0.98737737290253547</v>
      </c>
      <c r="E102" s="88">
        <v>22113</v>
      </c>
      <c r="F102" s="88">
        <v>8186</v>
      </c>
      <c r="G102" s="88">
        <v>16608</v>
      </c>
      <c r="H102" s="88">
        <v>17717</v>
      </c>
      <c r="I102" s="88">
        <v>8658</v>
      </c>
      <c r="J102" s="88">
        <v>20111</v>
      </c>
      <c r="K102" s="88">
        <v>9636</v>
      </c>
      <c r="L102" s="88">
        <v>13156</v>
      </c>
      <c r="M102" s="88">
        <v>13798</v>
      </c>
      <c r="N102" s="88">
        <v>4987</v>
      </c>
      <c r="O102" s="88">
        <v>8591</v>
      </c>
      <c r="P102" s="88">
        <v>13713</v>
      </c>
      <c r="Q102" s="88">
        <v>15262</v>
      </c>
      <c r="R102" s="88">
        <v>17717</v>
      </c>
      <c r="S102" s="88">
        <v>17074</v>
      </c>
      <c r="T102" s="88">
        <v>12026</v>
      </c>
      <c r="U102" s="88">
        <v>10003</v>
      </c>
      <c r="V102" s="88">
        <v>4899</v>
      </c>
      <c r="W102" s="88">
        <v>13523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293334.15000000002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0.86099999999999999</v>
      </c>
      <c r="C104" s="165">
        <f>C102/C103</f>
        <v>0.95627120129040544</v>
      </c>
      <c r="D104" s="14">
        <f t="shared" si="14"/>
        <v>1.1106518017310167</v>
      </c>
      <c r="E104" s="27">
        <f>E102/E103</f>
        <v>0.81745591660197403</v>
      </c>
      <c r="F104" s="27">
        <f>F102/F103</f>
        <v>0.95274674115456237</v>
      </c>
      <c r="G104" s="27">
        <f t="shared" ref="G104:Y104" si="26">G102/G103</f>
        <v>1</v>
      </c>
      <c r="H104" s="27">
        <f t="shared" si="26"/>
        <v>0.93691168693812799</v>
      </c>
      <c r="I104" s="27">
        <f t="shared" si="26"/>
        <v>0.9323713116519492</v>
      </c>
      <c r="J104" s="27">
        <f t="shared" si="26"/>
        <v>0.99692658503940912</v>
      </c>
      <c r="K104" s="27">
        <f t="shared" si="26"/>
        <v>1.0487592511972137</v>
      </c>
      <c r="L104" s="27">
        <f t="shared" si="26"/>
        <v>0.93643675706455975</v>
      </c>
      <c r="M104" s="27">
        <f>M102/M103</f>
        <v>0.96780528863014659</v>
      </c>
      <c r="N104" s="27">
        <f t="shared" si="26"/>
        <v>1</v>
      </c>
      <c r="O104" s="27">
        <f t="shared" si="26"/>
        <v>0.99054537069064919</v>
      </c>
      <c r="P104" s="27">
        <f t="shared" si="26"/>
        <v>0.95574296069138553</v>
      </c>
      <c r="Q104" s="27">
        <f>Q102/Q103</f>
        <v>0.93396976929196496</v>
      </c>
      <c r="R104" s="27">
        <f t="shared" si="26"/>
        <v>1.0314974382859805</v>
      </c>
      <c r="S104" s="27">
        <f t="shared" si="26"/>
        <v>0.96648930148307488</v>
      </c>
      <c r="T104" s="27">
        <f t="shared" si="26"/>
        <v>0.9576365663322185</v>
      </c>
      <c r="U104" s="27">
        <f t="shared" si="26"/>
        <v>1</v>
      </c>
      <c r="V104" s="27">
        <f t="shared" si="26"/>
        <v>0.92819249715801444</v>
      </c>
      <c r="W104" s="27">
        <f t="shared" si="26"/>
        <v>0.87453922266054451</v>
      </c>
      <c r="X104" s="27">
        <f>X102/X103</f>
        <v>1.0003425681263269</v>
      </c>
      <c r="Y104" s="27">
        <f t="shared" si="26"/>
        <v>0.99938850387280875</v>
      </c>
    </row>
    <row r="105" spans="1:26" s="82" customFormat="1" ht="31.9" hidden="1" customHeight="1" x14ac:dyDescent="0.2">
      <c r="A105" s="80" t="s">
        <v>96</v>
      </c>
      <c r="B105" s="83">
        <f>B101-B102</f>
        <v>19134</v>
      </c>
      <c r="C105" s="22">
        <f t="shared" si="23"/>
        <v>12827.150000000001</v>
      </c>
      <c r="D105" s="14">
        <f t="shared" si="14"/>
        <v>0.67038517821678689</v>
      </c>
      <c r="E105" s="116">
        <f>E103-E102</f>
        <v>4938</v>
      </c>
      <c r="F105" s="116">
        <f t="shared" ref="F105:L105" si="27">F103-F102</f>
        <v>406</v>
      </c>
      <c r="G105" s="116">
        <f t="shared" si="27"/>
        <v>0</v>
      </c>
      <c r="H105" s="116">
        <f>H103-H102</f>
        <v>1193</v>
      </c>
      <c r="I105" s="116">
        <f>I103-I102</f>
        <v>628</v>
      </c>
      <c r="J105" s="116">
        <f t="shared" si="27"/>
        <v>62</v>
      </c>
      <c r="K105" s="116">
        <f t="shared" si="27"/>
        <v>-448</v>
      </c>
      <c r="L105" s="116">
        <f t="shared" si="27"/>
        <v>893</v>
      </c>
      <c r="M105" s="116">
        <f>M103-M102</f>
        <v>459</v>
      </c>
      <c r="N105" s="116">
        <f>N103-N102</f>
        <v>0</v>
      </c>
      <c r="O105" s="116">
        <f t="shared" ref="O105:Y105" si="28">O103-O102</f>
        <v>82</v>
      </c>
      <c r="P105" s="116">
        <f t="shared" si="28"/>
        <v>635</v>
      </c>
      <c r="Q105" s="116">
        <f>Q103-Q102</f>
        <v>1079</v>
      </c>
      <c r="R105" s="116">
        <f t="shared" si="28"/>
        <v>-541</v>
      </c>
      <c r="S105" s="116">
        <f t="shared" si="28"/>
        <v>592</v>
      </c>
      <c r="T105" s="116">
        <f t="shared" si="28"/>
        <v>532</v>
      </c>
      <c r="U105" s="116">
        <f t="shared" si="28"/>
        <v>0</v>
      </c>
      <c r="V105" s="116">
        <f t="shared" si="28"/>
        <v>379</v>
      </c>
      <c r="W105" s="116">
        <f>W103-W102</f>
        <v>1940</v>
      </c>
      <c r="X105" s="116">
        <f t="shared" si="28"/>
        <v>-7.8499999999985448</v>
      </c>
      <c r="Y105" s="116">
        <f t="shared" si="28"/>
        <v>6</v>
      </c>
      <c r="Z105" s="119"/>
    </row>
    <row r="106" spans="1:26" s="11" customFormat="1" ht="30" customHeight="1" x14ac:dyDescent="0.2">
      <c r="A106" s="10" t="s">
        <v>92</v>
      </c>
      <c r="B106" s="88">
        <v>154929</v>
      </c>
      <c r="C106" s="88">
        <f t="shared" si="23"/>
        <v>155286</v>
      </c>
      <c r="D106" s="14">
        <f t="shared" si="14"/>
        <v>1.0023042813159577</v>
      </c>
      <c r="E106" s="9">
        <v>19610</v>
      </c>
      <c r="F106" s="9">
        <v>4248</v>
      </c>
      <c r="G106" s="9">
        <f>1800+5540</f>
        <v>7340</v>
      </c>
      <c r="H106" s="9">
        <v>8192</v>
      </c>
      <c r="I106" s="9">
        <v>4247</v>
      </c>
      <c r="J106" s="9">
        <v>11951</v>
      </c>
      <c r="K106" s="9">
        <v>4712</v>
      </c>
      <c r="L106" s="9">
        <v>6508</v>
      </c>
      <c r="M106" s="9">
        <v>7936</v>
      </c>
      <c r="N106" s="9">
        <v>2549</v>
      </c>
      <c r="O106" s="9">
        <v>3063</v>
      </c>
      <c r="P106" s="9">
        <v>6858</v>
      </c>
      <c r="Q106" s="9">
        <v>10393</v>
      </c>
      <c r="R106" s="9">
        <v>11245</v>
      </c>
      <c r="S106" s="9">
        <v>10637</v>
      </c>
      <c r="T106" s="9">
        <v>5655</v>
      </c>
      <c r="U106" s="9">
        <f>1700+3531</f>
        <v>5231</v>
      </c>
      <c r="V106" s="9">
        <v>1960</v>
      </c>
      <c r="W106" s="9">
        <v>6491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10465</v>
      </c>
      <c r="C107" s="88">
        <f t="shared" si="23"/>
        <v>8785</v>
      </c>
      <c r="D107" s="14">
        <f t="shared" si="14"/>
        <v>0.83946488294314381</v>
      </c>
      <c r="E107" s="9">
        <v>315</v>
      </c>
      <c r="F107" s="9">
        <v>368</v>
      </c>
      <c r="G107" s="9"/>
      <c r="H107" s="9">
        <v>391</v>
      </c>
      <c r="I107" s="9">
        <v>131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89914</v>
      </c>
      <c r="C108" s="88">
        <f t="shared" si="23"/>
        <v>89750.6</v>
      </c>
      <c r="D108" s="14">
        <f t="shared" si="14"/>
        <v>0.99818270792090225</v>
      </c>
      <c r="E108" s="9">
        <v>780</v>
      </c>
      <c r="F108" s="9">
        <v>2858</v>
      </c>
      <c r="G108" s="9">
        <v>6998</v>
      </c>
      <c r="H108" s="9">
        <v>8208</v>
      </c>
      <c r="I108" s="9">
        <v>3076</v>
      </c>
      <c r="J108" s="9">
        <v>5493</v>
      </c>
      <c r="K108" s="9">
        <v>2231</v>
      </c>
      <c r="L108" s="9">
        <v>4575</v>
      </c>
      <c r="M108" s="9">
        <v>3304</v>
      </c>
      <c r="N108" s="9">
        <v>1890</v>
      </c>
      <c r="O108" s="9">
        <v>4209</v>
      </c>
      <c r="P108" s="9">
        <v>4796</v>
      </c>
      <c r="Q108" s="9">
        <v>3009</v>
      </c>
      <c r="R108" s="9">
        <v>5330</v>
      </c>
      <c r="S108" s="9">
        <v>4924</v>
      </c>
      <c r="T108" s="9">
        <v>5145.6000000000004</v>
      </c>
      <c r="U108" s="9">
        <v>3614</v>
      </c>
      <c r="V108" s="9">
        <v>2613</v>
      </c>
      <c r="W108" s="9">
        <v>4985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511</v>
      </c>
      <c r="D109" s="14"/>
      <c r="E109" s="135">
        <v>78</v>
      </c>
      <c r="F109" s="135"/>
      <c r="G109" s="88">
        <v>109</v>
      </c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284093</v>
      </c>
      <c r="C111" s="22">
        <f>SUM(E111:Y111)</f>
        <v>279256</v>
      </c>
      <c r="D111" s="14">
        <f t="shared" si="29"/>
        <v>0.98297388531220409</v>
      </c>
      <c r="E111" s="88">
        <v>22113</v>
      </c>
      <c r="F111" s="88">
        <v>8186</v>
      </c>
      <c r="G111" s="88">
        <v>16608</v>
      </c>
      <c r="H111" s="88">
        <v>17717</v>
      </c>
      <c r="I111" s="88">
        <v>8228</v>
      </c>
      <c r="J111" s="88">
        <v>20111</v>
      </c>
      <c r="K111" s="88">
        <v>9636</v>
      </c>
      <c r="L111" s="88">
        <v>13156</v>
      </c>
      <c r="M111" s="88">
        <v>13798</v>
      </c>
      <c r="N111" s="88">
        <v>4693</v>
      </c>
      <c r="O111" s="88">
        <v>8591</v>
      </c>
      <c r="P111" s="88">
        <v>13713</v>
      </c>
      <c r="Q111" s="88">
        <v>14735</v>
      </c>
      <c r="R111" s="88">
        <v>17717</v>
      </c>
      <c r="S111" s="88">
        <v>17074</v>
      </c>
      <c r="T111" s="88">
        <v>12026</v>
      </c>
      <c r="U111" s="88">
        <v>10003</v>
      </c>
      <c r="V111" s="88">
        <v>4899</v>
      </c>
      <c r="W111" s="88">
        <v>13523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0.936898759015523</v>
      </c>
      <c r="C112" s="22">
        <f t="shared" si="23"/>
        <v>19.858949490852613</v>
      </c>
      <c r="D112" s="14">
        <f t="shared" si="29"/>
        <v>21.196473257921756</v>
      </c>
      <c r="E112" s="27">
        <f t="shared" ref="E112" si="30">E111/E101</f>
        <v>0.81745591660197403</v>
      </c>
      <c r="F112" s="27">
        <f>F111/F101</f>
        <v>0.95274674115456237</v>
      </c>
      <c r="G112" s="27">
        <f t="shared" ref="G112:Y112" si="31">G111/G101</f>
        <v>1</v>
      </c>
      <c r="H112" s="27">
        <f t="shared" si="31"/>
        <v>0.9820953436807095</v>
      </c>
      <c r="I112" s="27">
        <f t="shared" si="31"/>
        <v>0.88606504415248766</v>
      </c>
      <c r="J112" s="27">
        <f t="shared" si="31"/>
        <v>0.99692658503940912</v>
      </c>
      <c r="K112" s="27">
        <f t="shared" si="31"/>
        <v>1.0487592511972137</v>
      </c>
      <c r="L112" s="27">
        <f t="shared" si="31"/>
        <v>0.93643675706455975</v>
      </c>
      <c r="M112" s="27">
        <f>M103/M102</f>
        <v>1.0332656906798086</v>
      </c>
      <c r="N112" s="27">
        <f>N111/N101</f>
        <v>0.94104672147583712</v>
      </c>
      <c r="O112" s="27">
        <f t="shared" si="31"/>
        <v>0.99054537069064919</v>
      </c>
      <c r="P112" s="27">
        <f t="shared" si="31"/>
        <v>0.91328671328671329</v>
      </c>
      <c r="Q112" s="27">
        <f t="shared" si="31"/>
        <v>0.87713554378236802</v>
      </c>
      <c r="R112" s="27">
        <f t="shared" si="31"/>
        <v>0.98068194398317277</v>
      </c>
      <c r="S112" s="27">
        <f t="shared" si="31"/>
        <v>0.94514254082479932</v>
      </c>
      <c r="T112" s="27">
        <f t="shared" si="31"/>
        <v>0.93704223157238586</v>
      </c>
      <c r="U112" s="27">
        <f t="shared" si="31"/>
        <v>1</v>
      </c>
      <c r="V112" s="27">
        <f t="shared" si="31"/>
        <v>0.92819249715801444</v>
      </c>
      <c r="W112" s="27">
        <f t="shared" si="31"/>
        <v>0.87453922266054451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154929</v>
      </c>
      <c r="C113" s="88">
        <f t="shared" si="23"/>
        <v>154518</v>
      </c>
      <c r="D113" s="14">
        <f t="shared" si="29"/>
        <v>0.99734717193036815</v>
      </c>
      <c r="E113" s="9">
        <v>19610</v>
      </c>
      <c r="F113" s="9">
        <v>4248</v>
      </c>
      <c r="G113" s="9">
        <v>7340</v>
      </c>
      <c r="H113" s="9">
        <v>8192</v>
      </c>
      <c r="I113" s="9">
        <v>3901</v>
      </c>
      <c r="J113" s="9">
        <v>11951</v>
      </c>
      <c r="K113" s="9">
        <v>4712</v>
      </c>
      <c r="L113" s="9">
        <v>6508</v>
      </c>
      <c r="M113" s="9">
        <v>7981</v>
      </c>
      <c r="N113" s="9">
        <v>2549</v>
      </c>
      <c r="O113" s="9">
        <v>3063</v>
      </c>
      <c r="P113" s="9">
        <v>6858</v>
      </c>
      <c r="Q113" s="9">
        <v>9926</v>
      </c>
      <c r="R113" s="9">
        <v>11245</v>
      </c>
      <c r="S113" s="9">
        <v>10637</v>
      </c>
      <c r="T113" s="9">
        <v>5655</v>
      </c>
      <c r="U113" s="9">
        <v>5231</v>
      </c>
      <c r="V113" s="9">
        <v>1960</v>
      </c>
      <c r="W113" s="9">
        <v>6491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10465</v>
      </c>
      <c r="C114" s="88">
        <f t="shared" si="23"/>
        <v>8785</v>
      </c>
      <c r="D114" s="14">
        <f t="shared" si="29"/>
        <v>0.83946488294314381</v>
      </c>
      <c r="E114" s="9">
        <v>315</v>
      </c>
      <c r="F114" s="9">
        <v>368</v>
      </c>
      <c r="G114" s="9"/>
      <c r="H114" s="9">
        <v>391</v>
      </c>
      <c r="I114" s="9">
        <v>131</v>
      </c>
      <c r="J114" s="9">
        <v>862</v>
      </c>
      <c r="K114" s="9">
        <v>1331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89914</v>
      </c>
      <c r="C115" s="88">
        <f>SUM(E115:Y115)</f>
        <v>89635</v>
      </c>
      <c r="D115" s="14">
        <f t="shared" si="29"/>
        <v>0.99689703494450255</v>
      </c>
      <c r="E115" s="9">
        <v>780</v>
      </c>
      <c r="F115" s="9">
        <v>2858</v>
      </c>
      <c r="G115" s="9">
        <v>6998</v>
      </c>
      <c r="H115" s="9">
        <v>8156</v>
      </c>
      <c r="I115" s="9">
        <v>2992</v>
      </c>
      <c r="J115" s="9">
        <v>5493</v>
      </c>
      <c r="K115" s="9">
        <v>2231</v>
      </c>
      <c r="L115" s="9">
        <v>4595</v>
      </c>
      <c r="M115" s="9">
        <v>3304</v>
      </c>
      <c r="N115" s="9">
        <v>1890</v>
      </c>
      <c r="O115" s="9">
        <v>4209</v>
      </c>
      <c r="P115" s="9">
        <v>4796</v>
      </c>
      <c r="Q115" s="9">
        <v>3009</v>
      </c>
      <c r="R115" s="9">
        <v>5330</v>
      </c>
      <c r="S115" s="9">
        <v>4924</v>
      </c>
      <c r="T115" s="9">
        <v>5146</v>
      </c>
      <c r="U115" s="9">
        <v>3614</v>
      </c>
      <c r="V115" s="9">
        <v>2613</v>
      </c>
      <c r="W115" s="9">
        <v>4985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511</v>
      </c>
      <c r="D116" s="14"/>
      <c r="E116" s="135">
        <v>78</v>
      </c>
      <c r="F116" s="135"/>
      <c r="G116" s="88">
        <v>109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948290</v>
      </c>
      <c r="C119" s="22">
        <f>SUM(E119:Y119)</f>
        <v>924311.01</v>
      </c>
      <c r="D119" s="14">
        <f t="shared" si="29"/>
        <v>0.9747134420904997</v>
      </c>
      <c r="E119" s="167">
        <v>91216</v>
      </c>
      <c r="F119" s="88">
        <v>21283</v>
      </c>
      <c r="G119" s="88">
        <v>55697</v>
      </c>
      <c r="H119" s="88">
        <v>58770</v>
      </c>
      <c r="I119" s="88">
        <v>27363</v>
      </c>
      <c r="J119" s="88">
        <v>68195</v>
      </c>
      <c r="K119" s="88">
        <v>31107</v>
      </c>
      <c r="L119" s="88">
        <v>37519</v>
      </c>
      <c r="M119" s="88">
        <v>41200</v>
      </c>
      <c r="N119" s="88">
        <v>15599</v>
      </c>
      <c r="O119" s="88">
        <v>25384</v>
      </c>
      <c r="P119" s="88">
        <v>39761</v>
      </c>
      <c r="Q119" s="88">
        <v>48816</v>
      </c>
      <c r="R119" s="88">
        <v>58112</v>
      </c>
      <c r="S119" s="88">
        <v>65129</v>
      </c>
      <c r="T119" s="88">
        <v>37114</v>
      </c>
      <c r="U119" s="88">
        <v>34360.01</v>
      </c>
      <c r="V119" s="88">
        <v>14468</v>
      </c>
      <c r="W119" s="88">
        <v>42354</v>
      </c>
      <c r="X119" s="88">
        <v>81474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537608</v>
      </c>
      <c r="C121" s="88">
        <f t="shared" si="23"/>
        <v>539620.55000000005</v>
      </c>
      <c r="D121" s="14">
        <f t="shared" si="29"/>
        <v>1.0037435268820405</v>
      </c>
      <c r="E121" s="9">
        <v>85085</v>
      </c>
      <c r="F121" s="9">
        <v>11044</v>
      </c>
      <c r="G121" s="9">
        <f>7004+18160</f>
        <v>25164</v>
      </c>
      <c r="H121" s="9">
        <v>26321</v>
      </c>
      <c r="I121" s="9">
        <v>13827</v>
      </c>
      <c r="J121" s="9">
        <v>39645</v>
      </c>
      <c r="K121" s="9">
        <v>17392</v>
      </c>
      <c r="L121" s="9">
        <v>18800</v>
      </c>
      <c r="M121" s="9">
        <v>24820</v>
      </c>
      <c r="N121" s="9">
        <v>7420</v>
      </c>
      <c r="O121" s="9">
        <v>9597</v>
      </c>
      <c r="P121" s="9">
        <v>21506</v>
      </c>
      <c r="Q121" s="9">
        <v>36613</v>
      </c>
      <c r="R121" s="9">
        <v>41506</v>
      </c>
      <c r="S121" s="9">
        <v>44968</v>
      </c>
      <c r="T121" s="9">
        <v>16600</v>
      </c>
      <c r="U121" s="9">
        <f>6681+10769.55</f>
        <v>17450.55</v>
      </c>
      <c r="V121" s="9">
        <v>5131</v>
      </c>
      <c r="W121" s="9">
        <v>21690</v>
      </c>
      <c r="X121" s="9">
        <v>45391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32053</v>
      </c>
      <c r="C122" s="88">
        <f t="shared" si="23"/>
        <v>28422</v>
      </c>
      <c r="D122" s="14">
        <f t="shared" si="29"/>
        <v>0.88671887186846787</v>
      </c>
      <c r="E122" s="9">
        <v>945</v>
      </c>
      <c r="F122" s="9">
        <v>920</v>
      </c>
      <c r="G122" s="9"/>
      <c r="H122" s="9">
        <v>1418</v>
      </c>
      <c r="I122" s="9">
        <v>340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288863</v>
      </c>
      <c r="C123" s="88">
        <f t="shared" si="23"/>
        <v>280583.95999999996</v>
      </c>
      <c r="D123" s="14">
        <f t="shared" si="29"/>
        <v>0.97133921616821806</v>
      </c>
      <c r="E123" s="9">
        <v>2574</v>
      </c>
      <c r="F123" s="9">
        <v>7145</v>
      </c>
      <c r="G123" s="9">
        <v>23743</v>
      </c>
      <c r="H123" s="9">
        <v>28868</v>
      </c>
      <c r="I123" s="9">
        <v>9652</v>
      </c>
      <c r="J123" s="9">
        <v>17578</v>
      </c>
      <c r="K123" s="9">
        <v>6460</v>
      </c>
      <c r="L123" s="9">
        <v>13845</v>
      </c>
      <c r="M123" s="9">
        <v>10161</v>
      </c>
      <c r="N123" s="9">
        <v>5955</v>
      </c>
      <c r="O123" s="9">
        <v>12873</v>
      </c>
      <c r="P123" s="9">
        <v>12412</v>
      </c>
      <c r="Q123" s="9">
        <v>7788</v>
      </c>
      <c r="R123" s="9">
        <v>13763</v>
      </c>
      <c r="S123" s="9">
        <v>16489</v>
      </c>
      <c r="T123" s="9">
        <v>16919</v>
      </c>
      <c r="U123" s="9">
        <v>13154.96</v>
      </c>
      <c r="V123" s="9">
        <v>8406</v>
      </c>
      <c r="W123" s="9">
        <v>13198</v>
      </c>
      <c r="X123" s="9">
        <v>27630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5070</v>
      </c>
      <c r="D124" s="14"/>
      <c r="E124" s="135">
        <v>125</v>
      </c>
      <c r="F124" s="135"/>
      <c r="G124" s="88">
        <v>130</v>
      </c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4815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34.299999999999997</v>
      </c>
      <c r="C126" s="18">
        <f>C119/C111*10</f>
        <v>33.099056421348152</v>
      </c>
      <c r="D126" s="14">
        <f t="shared" ref="D126:D131" si="33">C126/B126</f>
        <v>0.96498706767778875</v>
      </c>
      <c r="E126" s="112">
        <f t="shared" ref="E126:M126" si="34">E119/E111*10</f>
        <v>41.249943472165697</v>
      </c>
      <c r="F126" s="112">
        <f t="shared" si="34"/>
        <v>25.999267041290008</v>
      </c>
      <c r="G126" s="112">
        <f t="shared" si="34"/>
        <v>33.536247591522155</v>
      </c>
      <c r="H126" s="112">
        <f t="shared" si="34"/>
        <v>33.171530168764463</v>
      </c>
      <c r="I126" s="112">
        <f t="shared" si="34"/>
        <v>33.255955274671855</v>
      </c>
      <c r="J126" s="112">
        <f t="shared" si="34"/>
        <v>33.909303366316941</v>
      </c>
      <c r="K126" s="112">
        <f t="shared" si="34"/>
        <v>32.282067247820677</v>
      </c>
      <c r="L126" s="112">
        <f t="shared" si="34"/>
        <v>28.518546670720582</v>
      </c>
      <c r="M126" s="112">
        <f t="shared" si="34"/>
        <v>29.859399913030874</v>
      </c>
      <c r="N126" s="112">
        <f t="shared" ref="N126:O126" si="35">N119/N111*10</f>
        <v>33.238866396761132</v>
      </c>
      <c r="O126" s="112">
        <f t="shared" si="35"/>
        <v>29.547200558724246</v>
      </c>
      <c r="P126" s="112">
        <f>P119/P111*10</f>
        <v>28.995114125282576</v>
      </c>
      <c r="Q126" s="112">
        <f t="shared" ref="Q126" si="36">Q119/Q111*10</f>
        <v>33.129284017645062</v>
      </c>
      <c r="R126" s="112">
        <f>R119/R111*10</f>
        <v>32.800135463114522</v>
      </c>
      <c r="S126" s="112">
        <f>S119/S111*10</f>
        <v>38.145132950685252</v>
      </c>
      <c r="T126" s="112">
        <f t="shared" ref="T126:V126" si="37">T119/T111*10</f>
        <v>30.861466821885912</v>
      </c>
      <c r="U126" s="112">
        <f t="shared" si="37"/>
        <v>34.349705088473456</v>
      </c>
      <c r="V126" s="112">
        <f t="shared" si="37"/>
        <v>29.532557664829557</v>
      </c>
      <c r="W126" s="112">
        <f>W119/W111*10</f>
        <v>31.319973378688161</v>
      </c>
      <c r="X126" s="112">
        <f>X119/X111*10</f>
        <v>35.542468263316323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35.4</v>
      </c>
      <c r="C127" s="112">
        <f>C121/C113*10</f>
        <v>34.922827761166985</v>
      </c>
      <c r="D127" s="14">
        <f t="shared" si="33"/>
        <v>0.98652055822505613</v>
      </c>
      <c r="E127" s="113">
        <f t="shared" ref="E127" si="38">E121/E113*10</f>
        <v>43.388577256501783</v>
      </c>
      <c r="F127" s="113">
        <f t="shared" ref="F127" si="39">F121/F113*10</f>
        <v>25.998116760828623</v>
      </c>
      <c r="G127" s="113" t="s">
        <v>0</v>
      </c>
      <c r="H127" s="113">
        <f t="shared" ref="H127:I127" si="40">H121/H113*10</f>
        <v>32.130126953125</v>
      </c>
      <c r="I127" s="113">
        <f t="shared" si="40"/>
        <v>35.444757754421943</v>
      </c>
      <c r="J127" s="113">
        <f>J121/J113*10</f>
        <v>33.172956237971718</v>
      </c>
      <c r="K127" s="113">
        <f>K121/K113*10</f>
        <v>36.910016977928692</v>
      </c>
      <c r="L127" s="113">
        <f>L121/L113*10</f>
        <v>28.887523048555622</v>
      </c>
      <c r="M127" s="113">
        <f>M121/M113*10</f>
        <v>31.098859792006014</v>
      </c>
      <c r="N127" s="113">
        <f t="shared" ref="N127:R127" si="41">N121/N113*10</f>
        <v>29.109454688112987</v>
      </c>
      <c r="O127" s="113">
        <f t="shared" si="41"/>
        <v>31.332027424094026</v>
      </c>
      <c r="P127" s="113">
        <f t="shared" si="41"/>
        <v>31.358996792067657</v>
      </c>
      <c r="Q127" s="113">
        <f t="shared" si="41"/>
        <v>36.885956074954663</v>
      </c>
      <c r="R127" s="113">
        <f t="shared" si="41"/>
        <v>36.910626945309026</v>
      </c>
      <c r="S127" s="113">
        <f>S121/S113*10</f>
        <v>42.275077559462261</v>
      </c>
      <c r="T127" s="113">
        <f t="shared" ref="T127:U127" si="42">T121/T113*10</f>
        <v>29.354553492484527</v>
      </c>
      <c r="U127" s="113">
        <f t="shared" si="42"/>
        <v>33.359873829095775</v>
      </c>
      <c r="V127" s="113">
        <f>V121/V113*10</f>
        <v>26.178571428571431</v>
      </c>
      <c r="W127" s="113">
        <f t="shared" ref="W127:Y127" si="43">W121/W113*10</f>
        <v>33.415498382375603</v>
      </c>
      <c r="X127" s="113">
        <f>X121/X113*10</f>
        <v>36.309895208383331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31</v>
      </c>
      <c r="C128" s="112">
        <f t="shared" ref="C128:C131" si="44">C121/C113*10</f>
        <v>34.922827761166985</v>
      </c>
      <c r="D128" s="14">
        <f t="shared" si="33"/>
        <v>1.1265428310053867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36.265984654731454</v>
      </c>
      <c r="I128" s="107">
        <f t="shared" si="45"/>
        <v>25.954198473282442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31.30294639370781</v>
      </c>
      <c r="D129" s="14">
        <f t="shared" si="33"/>
        <v>0.93163530933654193</v>
      </c>
      <c r="E129" s="107">
        <f>E123/E115*10</f>
        <v>33</v>
      </c>
      <c r="F129" s="107">
        <f>F123/F115*10</f>
        <v>25</v>
      </c>
      <c r="G129" s="107">
        <f>G123/G115*10</f>
        <v>33.928265218633896</v>
      </c>
      <c r="H129" s="113">
        <f t="shared" ref="H129" si="50">H123/H115*10</f>
        <v>35.394801373222165</v>
      </c>
      <c r="I129" s="113">
        <f>I123/I115*10</f>
        <v>32.259358288770052</v>
      </c>
      <c r="J129" s="113">
        <f>J123/J115*10</f>
        <v>32.000728199526669</v>
      </c>
      <c r="K129" s="107">
        <f t="shared" ref="K129:L129" si="51">K123/K115*10</f>
        <v>28.955625280143433</v>
      </c>
      <c r="L129" s="107">
        <f t="shared" si="51"/>
        <v>30.130576713819369</v>
      </c>
      <c r="M129" s="107">
        <f t="shared" ref="M129:O129" si="52">M123/M115*10</f>
        <v>30.753631961259078</v>
      </c>
      <c r="N129" s="107">
        <f t="shared" si="52"/>
        <v>31.507936507936506</v>
      </c>
      <c r="O129" s="107">
        <f t="shared" si="52"/>
        <v>30.584461867426942</v>
      </c>
      <c r="P129" s="107">
        <f t="shared" ref="P129:R129" si="53">P123/P115*10</f>
        <v>25.879899916597164</v>
      </c>
      <c r="Q129" s="107">
        <f t="shared" si="53"/>
        <v>25.882352941176471</v>
      </c>
      <c r="R129" s="107">
        <f t="shared" si="53"/>
        <v>25.821763602251409</v>
      </c>
      <c r="S129" s="107">
        <f t="shared" ref="S129:V129" si="54">S123/S115*10</f>
        <v>33.48700243704306</v>
      </c>
      <c r="T129" s="107">
        <f t="shared" si="54"/>
        <v>32.877963466770311</v>
      </c>
      <c r="U129" s="107">
        <f t="shared" si="54"/>
        <v>36.4</v>
      </c>
      <c r="V129" s="107">
        <f t="shared" si="54"/>
        <v>32.169919632606195</v>
      </c>
      <c r="W129" s="107">
        <f>W123/W115*10</f>
        <v>26.475426278836508</v>
      </c>
      <c r="X129" s="107">
        <f>X123/X115*10</f>
        <v>36.562127828503378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99.217221135029362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148.61111111111111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99.217221135029362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16171</v>
      </c>
      <c r="D133" s="14">
        <f t="shared" ref="D133:D197" si="57">C133/B133</f>
        <v>1.7661642638706858</v>
      </c>
      <c r="E133" s="45">
        <f>(E111-E132)</f>
        <v>500</v>
      </c>
      <c r="F133" s="45">
        <f t="shared" ref="F133:Y133" si="58">(F111-F132)</f>
        <v>827</v>
      </c>
      <c r="G133" s="45">
        <f t="shared" si="58"/>
        <v>229</v>
      </c>
      <c r="H133" s="45">
        <f t="shared" si="58"/>
        <v>1184</v>
      </c>
      <c r="I133" s="45">
        <f t="shared" si="58"/>
        <v>1211</v>
      </c>
      <c r="J133" s="45">
        <f t="shared" si="58"/>
        <v>611</v>
      </c>
      <c r="K133" s="45">
        <f t="shared" si="58"/>
        <v>753</v>
      </c>
      <c r="L133" s="45">
        <f t="shared" si="58"/>
        <v>0</v>
      </c>
      <c r="M133" s="45">
        <f t="shared" si="58"/>
        <v>625</v>
      </c>
      <c r="N133" s="45">
        <f t="shared" si="58"/>
        <v>690</v>
      </c>
      <c r="O133" s="45">
        <f t="shared" si="58"/>
        <v>819</v>
      </c>
      <c r="P133" s="45">
        <f t="shared" si="58"/>
        <v>1086</v>
      </c>
      <c r="Q133" s="45">
        <f t="shared" si="58"/>
        <v>1885</v>
      </c>
      <c r="R133" s="45">
        <f t="shared" si="58"/>
        <v>815</v>
      </c>
      <c r="S133" s="45">
        <f t="shared" si="58"/>
        <v>443</v>
      </c>
      <c r="T133" s="45">
        <f t="shared" si="58"/>
        <v>1477</v>
      </c>
      <c r="U133" s="45">
        <f t="shared" si="58"/>
        <v>0</v>
      </c>
      <c r="V133" s="45">
        <f t="shared" si="58"/>
        <v>1273</v>
      </c>
      <c r="W133" s="45">
        <f t="shared" si="58"/>
        <v>1419</v>
      </c>
      <c r="X133" s="45">
        <f t="shared" si="58"/>
        <v>0</v>
      </c>
      <c r="Y133" s="45">
        <f t="shared" si="58"/>
        <v>324</v>
      </c>
    </row>
    <row r="134" spans="1:26" s="11" customFormat="1" ht="30" customHeight="1" x14ac:dyDescent="0.2">
      <c r="A134" s="29" t="s">
        <v>100</v>
      </c>
      <c r="B134" s="22">
        <v>612</v>
      </c>
      <c r="C134" s="22">
        <f>SUM(E134:Y134)</f>
        <v>422</v>
      </c>
      <c r="D134" s="14">
        <f t="shared" si="57"/>
        <v>0.68954248366013071</v>
      </c>
      <c r="E134" s="135">
        <v>55</v>
      </c>
      <c r="F134" s="135">
        <v>14</v>
      </c>
      <c r="G134" s="88">
        <v>60</v>
      </c>
      <c r="H134" s="88">
        <v>17</v>
      </c>
      <c r="I134" s="88">
        <v>10</v>
      </c>
      <c r="J134" s="88">
        <v>16</v>
      </c>
      <c r="K134" s="88">
        <v>10</v>
      </c>
      <c r="L134" s="88">
        <v>54</v>
      </c>
      <c r="M134" s="88">
        <v>4</v>
      </c>
      <c r="N134" s="88">
        <v>18</v>
      </c>
      <c r="O134" s="88">
        <v>8</v>
      </c>
      <c r="P134" s="88">
        <v>10</v>
      </c>
      <c r="Q134" s="88">
        <v>36</v>
      </c>
      <c r="R134" s="88">
        <v>3</v>
      </c>
      <c r="S134" s="88">
        <v>3</v>
      </c>
      <c r="T134" s="88">
        <v>15</v>
      </c>
      <c r="U134" s="88">
        <v>31</v>
      </c>
      <c r="V134" s="88">
        <v>5</v>
      </c>
      <c r="W134" s="88">
        <v>16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205</v>
      </c>
      <c r="C139" s="22">
        <f t="shared" si="59"/>
        <v>712.5</v>
      </c>
      <c r="D139" s="14">
        <f t="shared" si="57"/>
        <v>3.475609756097561</v>
      </c>
      <c r="E139" s="88">
        <v>61</v>
      </c>
      <c r="F139" s="88">
        <v>18</v>
      </c>
      <c r="G139" s="88">
        <v>50</v>
      </c>
      <c r="H139" s="88">
        <v>96</v>
      </c>
      <c r="I139" s="88"/>
      <c r="J139" s="88">
        <v>32</v>
      </c>
      <c r="K139" s="88">
        <v>167</v>
      </c>
      <c r="L139" s="88">
        <v>15</v>
      </c>
      <c r="M139" s="88">
        <v>51</v>
      </c>
      <c r="N139" s="88">
        <v>3</v>
      </c>
      <c r="O139" s="88">
        <v>13</v>
      </c>
      <c r="P139" s="88"/>
      <c r="Q139" s="88"/>
      <c r="R139" s="88">
        <v>31</v>
      </c>
      <c r="S139" s="88"/>
      <c r="T139" s="112">
        <v>3.5</v>
      </c>
      <c r="U139" s="88">
        <v>25</v>
      </c>
      <c r="V139" s="88"/>
      <c r="W139" s="88"/>
      <c r="X139" s="88">
        <v>147</v>
      </c>
      <c r="Y139" s="88"/>
    </row>
    <row r="140" spans="1:26" s="11" customFormat="1" ht="27.75" customHeight="1" x14ac:dyDescent="0.2">
      <c r="A140" s="12" t="s">
        <v>176</v>
      </c>
      <c r="B140" s="30">
        <f>B139/B136</f>
        <v>4.2155048324079784E-2</v>
      </c>
      <c r="C140" s="165">
        <f>C139/C136</f>
        <v>0.13813493602171384</v>
      </c>
      <c r="D140" s="14">
        <f t="shared" si="57"/>
        <v>3.2768302140175338</v>
      </c>
      <c r="E140" s="32">
        <f>E139/E136</f>
        <v>0.32446808510638298</v>
      </c>
      <c r="F140" s="32">
        <f t="shared" ref="F140:X140" si="61">F139/F136</f>
        <v>0.16071428571428573</v>
      </c>
      <c r="G140" s="32">
        <f t="shared" si="61"/>
        <v>6.51890482398957E-2</v>
      </c>
      <c r="H140" s="32">
        <f t="shared" si="61"/>
        <v>0.2742857142857143</v>
      </c>
      <c r="I140" s="32"/>
      <c r="J140" s="32">
        <f t="shared" si="61"/>
        <v>0.22377622377622378</v>
      </c>
      <c r="K140" s="32">
        <f t="shared" si="61"/>
        <v>0.30586080586080588</v>
      </c>
      <c r="L140" s="32">
        <f t="shared" si="61"/>
        <v>1.955671447196871E-2</v>
      </c>
      <c r="M140" s="32">
        <f t="shared" si="61"/>
        <v>0.20901639344262296</v>
      </c>
      <c r="N140" s="32">
        <f t="shared" si="61"/>
        <v>0.13043478260869565</v>
      </c>
      <c r="O140" s="32">
        <f t="shared" si="61"/>
        <v>5.9360730593607303E-2</v>
      </c>
      <c r="P140" s="32"/>
      <c r="Q140" s="32"/>
      <c r="R140" s="32">
        <f t="shared" si="61"/>
        <v>6.8584070796460173E-2</v>
      </c>
      <c r="S140" s="32"/>
      <c r="T140" s="32">
        <f t="shared" si="61"/>
        <v>5.737704918032787E-2</v>
      </c>
      <c r="U140" s="32">
        <f t="shared" si="61"/>
        <v>0.30120481927710846</v>
      </c>
      <c r="V140" s="32"/>
      <c r="W140" s="32"/>
      <c r="X140" s="32">
        <f t="shared" si="61"/>
        <v>0.39622641509433965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3901</v>
      </c>
      <c r="C143" s="22">
        <f>SUM(E143:Y143)</f>
        <v>14900</v>
      </c>
      <c r="D143" s="14">
        <f t="shared" si="57"/>
        <v>3.8195334529607794</v>
      </c>
      <c r="E143" s="88">
        <v>1362</v>
      </c>
      <c r="F143" s="88">
        <v>360</v>
      </c>
      <c r="G143" s="88">
        <v>1370</v>
      </c>
      <c r="H143" s="88">
        <v>1058</v>
      </c>
      <c r="I143" s="88"/>
      <c r="J143" s="88">
        <v>174</v>
      </c>
      <c r="K143" s="88">
        <v>3203</v>
      </c>
      <c r="L143" s="88">
        <v>600</v>
      </c>
      <c r="M143" s="88">
        <v>1020</v>
      </c>
      <c r="N143" s="88">
        <v>90</v>
      </c>
      <c r="O143" s="88">
        <v>300</v>
      </c>
      <c r="P143" s="88"/>
      <c r="Q143" s="88"/>
      <c r="R143" s="88">
        <v>420</v>
      </c>
      <c r="S143" s="88"/>
      <c r="T143" s="88">
        <v>72</v>
      </c>
      <c r="U143" s="88">
        <v>1000</v>
      </c>
      <c r="V143" s="88"/>
      <c r="W143" s="88"/>
      <c r="X143" s="88">
        <v>3871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190.4</v>
      </c>
      <c r="C145" s="18">
        <f>C143/C139*10</f>
        <v>209.12280701754386</v>
      </c>
      <c r="D145" s="14">
        <f t="shared" si="57"/>
        <v>1.0983340704702933</v>
      </c>
      <c r="E145" s="112">
        <f t="shared" ref="E145" si="63">E143/E139*10</f>
        <v>223.27868852459017</v>
      </c>
      <c r="F145" s="112">
        <f>F143/F139*10</f>
        <v>200</v>
      </c>
      <c r="G145" s="112">
        <f>G143/G139*10</f>
        <v>274</v>
      </c>
      <c r="H145" s="112">
        <f t="shared" ref="H145" si="64">H143/H139*10</f>
        <v>110.20833333333334</v>
      </c>
      <c r="I145" s="112"/>
      <c r="J145" s="112">
        <v>149</v>
      </c>
      <c r="K145" s="112">
        <f t="shared" ref="K145:O145" si="65">K143/K139*10</f>
        <v>191.79640718562877</v>
      </c>
      <c r="L145" s="112">
        <f t="shared" si="65"/>
        <v>400</v>
      </c>
      <c r="M145" s="112">
        <f t="shared" si="65"/>
        <v>200</v>
      </c>
      <c r="N145" s="112">
        <f t="shared" si="65"/>
        <v>300</v>
      </c>
      <c r="O145" s="112">
        <f t="shared" si="65"/>
        <v>230.76923076923077</v>
      </c>
      <c r="P145" s="112"/>
      <c r="Q145" s="112"/>
      <c r="R145" s="112">
        <f>R143/R139*10</f>
        <v>135.48387096774195</v>
      </c>
      <c r="S145" s="112"/>
      <c r="T145" s="112">
        <f>T143/T139*10</f>
        <v>205.71428571428572</v>
      </c>
      <c r="U145" s="112">
        <f>U143/U139*10</f>
        <v>400</v>
      </c>
      <c r="V145" s="112"/>
      <c r="W145" s="112"/>
      <c r="X145" s="112">
        <f>X143/X139*10</f>
        <v>263.33333333333331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f t="shared" si="66"/>
        <v>54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66</v>
      </c>
      <c r="C150" s="22">
        <f t="shared" si="59"/>
        <v>107.3</v>
      </c>
      <c r="D150" s="14">
        <f t="shared" si="57"/>
        <v>1.6257575757575757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>
        <v>3</v>
      </c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f>B150/B149</f>
        <v>6.8607068607068611E-2</v>
      </c>
      <c r="C151" s="165">
        <f>C150/C149</f>
        <v>0.12276887871853547</v>
      </c>
      <c r="D151" s="14">
        <f t="shared" si="57"/>
        <v>1.7894494140489563</v>
      </c>
      <c r="E151" s="27">
        <f>E150/E149</f>
        <v>0.36</v>
      </c>
      <c r="F151" s="27"/>
      <c r="G151" s="27"/>
      <c r="H151" s="27"/>
      <c r="I151" s="27"/>
      <c r="J151" s="27"/>
      <c r="K151" s="27">
        <f t="shared" ref="K151:X151" si="67">K150/K149</f>
        <v>0.27777777777777779</v>
      </c>
      <c r="L151" s="27"/>
      <c r="M151" s="27">
        <f t="shared" si="67"/>
        <v>0.06</v>
      </c>
      <c r="N151" s="27">
        <f t="shared" si="67"/>
        <v>0.5</v>
      </c>
      <c r="O151" s="27"/>
      <c r="P151" s="27"/>
      <c r="Q151" s="27"/>
      <c r="R151" s="27"/>
      <c r="S151" s="27"/>
      <c r="T151" s="27">
        <f t="shared" si="67"/>
        <v>0.36666666666666664</v>
      </c>
      <c r="U151" s="27"/>
      <c r="V151" s="27"/>
      <c r="W151" s="27"/>
      <c r="X151" s="27">
        <f t="shared" si="67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1965</v>
      </c>
      <c r="C153" s="22">
        <f t="shared" si="59"/>
        <v>3284</v>
      </c>
      <c r="D153" s="14">
        <f t="shared" si="57"/>
        <v>1.6712468193384225</v>
      </c>
      <c r="E153" s="88">
        <v>162</v>
      </c>
      <c r="F153" s="88"/>
      <c r="G153" s="88"/>
      <c r="H153" s="88"/>
      <c r="I153" s="88"/>
      <c r="J153" s="88"/>
      <c r="K153" s="88">
        <v>2360</v>
      </c>
      <c r="L153" s="88"/>
      <c r="M153" s="88">
        <v>75</v>
      </c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306.05778191985087</v>
      </c>
      <c r="D155" s="14">
        <f t="shared" si="57"/>
        <v>1.0141079586476172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9">K153/K150*10</f>
        <v>674.28571428571433</v>
      </c>
      <c r="L155" s="52"/>
      <c r="M155" s="52">
        <f>M153/M150*10</f>
        <v>250</v>
      </c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896</v>
      </c>
      <c r="C156" s="18">
        <f t="shared" si="59"/>
        <v>744.2</v>
      </c>
      <c r="D156" s="14">
        <f t="shared" si="57"/>
        <v>0.83058035714285716</v>
      </c>
      <c r="E156" s="115">
        <f>E149-E150</f>
        <v>16</v>
      </c>
      <c r="F156" s="115">
        <f t="shared" ref="F156:Y156" si="70">F149-F150</f>
        <v>68</v>
      </c>
      <c r="G156" s="115">
        <f>G149-G150</f>
        <v>115</v>
      </c>
      <c r="H156" s="115">
        <f>H149-H150</f>
        <v>0.5</v>
      </c>
      <c r="I156" s="115">
        <f t="shared" si="70"/>
        <v>11</v>
      </c>
      <c r="J156" s="115">
        <f t="shared" si="70"/>
        <v>10</v>
      </c>
      <c r="K156" s="115">
        <f t="shared" si="70"/>
        <v>91</v>
      </c>
      <c r="L156" s="115">
        <f t="shared" si="70"/>
        <v>53</v>
      </c>
      <c r="M156" s="115">
        <f t="shared" si="70"/>
        <v>47</v>
      </c>
      <c r="N156" s="115">
        <f t="shared" si="70"/>
        <v>2</v>
      </c>
      <c r="O156" s="115">
        <f t="shared" si="70"/>
        <v>54</v>
      </c>
      <c r="P156" s="115">
        <f t="shared" si="70"/>
        <v>103</v>
      </c>
      <c r="Q156" s="115">
        <f t="shared" si="70"/>
        <v>0</v>
      </c>
      <c r="R156" s="115">
        <f t="shared" si="70"/>
        <v>1</v>
      </c>
      <c r="S156" s="115">
        <f t="shared" si="70"/>
        <v>31</v>
      </c>
      <c r="T156" s="115">
        <f t="shared" si="70"/>
        <v>5.7</v>
      </c>
      <c r="U156" s="115">
        <f t="shared" si="70"/>
        <v>0</v>
      </c>
      <c r="V156" s="115">
        <f t="shared" si="70"/>
        <v>0</v>
      </c>
      <c r="W156" s="115">
        <f t="shared" si="70"/>
        <v>95</v>
      </c>
      <c r="X156" s="115">
        <f t="shared" si="70"/>
        <v>40</v>
      </c>
      <c r="Y156" s="115">
        <f t="shared" si="70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1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117.86807468625652</v>
      </c>
      <c r="D159" s="14">
        <f t="shared" si="57"/>
        <v>1.1730411260641798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2">F160</f>
        <v>1250</v>
      </c>
      <c r="G163" s="51">
        <f t="shared" si="72"/>
        <v>1568</v>
      </c>
      <c r="H163" s="51">
        <f t="shared" si="72"/>
        <v>1956</v>
      </c>
      <c r="I163" s="51">
        <f t="shared" si="72"/>
        <v>1010</v>
      </c>
      <c r="J163" s="51">
        <f t="shared" si="72"/>
        <v>5071</v>
      </c>
      <c r="K163" s="51">
        <f t="shared" si="72"/>
        <v>806</v>
      </c>
      <c r="L163" s="51">
        <f t="shared" si="72"/>
        <v>1329</v>
      </c>
      <c r="M163" s="51">
        <f t="shared" si="72"/>
        <v>1589</v>
      </c>
      <c r="N163" s="51">
        <f t="shared" si="72"/>
        <v>671</v>
      </c>
      <c r="O163" s="51">
        <f t="shared" si="72"/>
        <v>4</v>
      </c>
      <c r="P163" s="51">
        <f t="shared" si="72"/>
        <v>733</v>
      </c>
      <c r="Q163" s="51">
        <f t="shared" si="72"/>
        <v>4000</v>
      </c>
      <c r="R163" s="51">
        <f t="shared" si="72"/>
        <v>836</v>
      </c>
      <c r="S163" s="51">
        <f t="shared" si="72"/>
        <v>1926</v>
      </c>
      <c r="T163" s="51">
        <f t="shared" si="72"/>
        <v>2608</v>
      </c>
      <c r="U163" s="51">
        <f t="shared" si="72"/>
        <v>2550</v>
      </c>
      <c r="V163" s="51">
        <f t="shared" si="72"/>
        <v>249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5532</v>
      </c>
      <c r="C164" s="22">
        <f>SUM(E164:Y164)</f>
        <v>10969.7</v>
      </c>
      <c r="D164" s="14">
        <f t="shared" si="57"/>
        <v>1.9829537237888648</v>
      </c>
      <c r="E164" s="114"/>
      <c r="F164" s="148">
        <f>F169+F172+F189+F175+F184</f>
        <v>45</v>
      </c>
      <c r="G164" s="114">
        <f>G169+G172+G189+G175+G184</f>
        <v>150</v>
      </c>
      <c r="H164" s="148">
        <f>H169+H172+H189+H175</f>
        <v>1042</v>
      </c>
      <c r="I164" s="148">
        <f>I169+I172+I189+I175</f>
        <v>874</v>
      </c>
      <c r="J164" s="148">
        <f>J169+J189+J184+J172</f>
        <v>2612</v>
      </c>
      <c r="K164" s="148">
        <f>K169+K172+K189+K175</f>
        <v>336</v>
      </c>
      <c r="L164" s="148">
        <f>L169+L172+L189+L175</f>
        <v>579</v>
      </c>
      <c r="M164" s="148">
        <f>M169+M172+M189+M175</f>
        <v>1545</v>
      </c>
      <c r="N164" s="148">
        <f t="shared" ref="N164" si="73">N169+N172+N189+N175+N178+N184</f>
        <v>243</v>
      </c>
      <c r="O164" s="148"/>
      <c r="P164" s="148">
        <f t="shared" ref="P164:Y164" si="74">P169+P172+P189+P175+P178+P184</f>
        <v>143</v>
      </c>
      <c r="Q164" s="148">
        <f t="shared" ref="Q164:T164" si="75">Q169+Q172+Q189+Q175+Q178+Q184</f>
        <v>280</v>
      </c>
      <c r="R164" s="148">
        <f t="shared" si="75"/>
        <v>533</v>
      </c>
      <c r="S164" s="148">
        <f t="shared" si="75"/>
        <v>60</v>
      </c>
      <c r="T164" s="148">
        <f t="shared" si="75"/>
        <v>690</v>
      </c>
      <c r="U164" s="148"/>
      <c r="V164" s="148"/>
      <c r="W164" s="148">
        <f t="shared" si="74"/>
        <v>729</v>
      </c>
      <c r="X164" s="148">
        <f t="shared" si="74"/>
        <v>1008.7</v>
      </c>
      <c r="Y164" s="148">
        <f t="shared" si="74"/>
        <v>100</v>
      </c>
    </row>
    <row r="165" spans="1:26" s="11" customFormat="1" ht="30" customHeight="1" x14ac:dyDescent="0.2">
      <c r="A165" s="12" t="s">
        <v>176</v>
      </c>
      <c r="B165" s="165">
        <f>B164/B160</f>
        <v>0.15176954732510289</v>
      </c>
      <c r="C165" s="165">
        <f>C164/C160</f>
        <v>0.31383246552612004</v>
      </c>
      <c r="D165" s="14">
        <f t="shared" si="57"/>
        <v>2.067822373179153</v>
      </c>
      <c r="E165" s="32"/>
      <c r="F165" s="32">
        <f t="shared" ref="F165:Y165" si="76">F164/F163</f>
        <v>3.5999999999999997E-2</v>
      </c>
      <c r="G165" s="32">
        <f t="shared" si="76"/>
        <v>9.5663265306122444E-2</v>
      </c>
      <c r="H165" s="32">
        <f t="shared" si="76"/>
        <v>0.53271983640081799</v>
      </c>
      <c r="I165" s="32">
        <f t="shared" si="76"/>
        <v>0.86534653465346534</v>
      </c>
      <c r="J165" s="32">
        <f t="shared" si="76"/>
        <v>0.51508578189706178</v>
      </c>
      <c r="K165" s="32">
        <f t="shared" si="76"/>
        <v>0.41687344913151364</v>
      </c>
      <c r="L165" s="32">
        <f t="shared" si="76"/>
        <v>0.43566591422121898</v>
      </c>
      <c r="M165" s="32">
        <f t="shared" si="76"/>
        <v>0.97230962869729387</v>
      </c>
      <c r="N165" s="32">
        <f t="shared" si="76"/>
        <v>0.36214605067064082</v>
      </c>
      <c r="O165" s="32"/>
      <c r="P165" s="32">
        <f t="shared" si="76"/>
        <v>0.19508867667121418</v>
      </c>
      <c r="Q165" s="32">
        <f t="shared" si="76"/>
        <v>7.0000000000000007E-2</v>
      </c>
      <c r="R165" s="32">
        <f t="shared" si="76"/>
        <v>0.63755980861244022</v>
      </c>
      <c r="S165" s="32">
        <f t="shared" si="76"/>
        <v>3.1152647975077882E-2</v>
      </c>
      <c r="T165" s="32">
        <f t="shared" si="76"/>
        <v>0.26457055214723929</v>
      </c>
      <c r="U165" s="32"/>
      <c r="V165" s="32"/>
      <c r="W165" s="32">
        <f t="shared" si="76"/>
        <v>0.59364820846905542</v>
      </c>
      <c r="X165" s="32">
        <f t="shared" si="76"/>
        <v>0.6437141033822591</v>
      </c>
      <c r="Y165" s="32">
        <f t="shared" si="76"/>
        <v>0.27173913043478259</v>
      </c>
    </row>
    <row r="166" spans="1:26" s="11" customFormat="1" ht="31.5" customHeight="1" x14ac:dyDescent="0.2">
      <c r="A166" s="104" t="s">
        <v>215</v>
      </c>
      <c r="B166" s="22">
        <v>6496</v>
      </c>
      <c r="C166" s="22">
        <f>SUM(E166:Y166)</f>
        <v>12325.7</v>
      </c>
      <c r="D166" s="14">
        <f t="shared" si="57"/>
        <v>1.8974291871921183</v>
      </c>
      <c r="E166" s="51"/>
      <c r="F166" s="51">
        <f t="shared" ref="F166" si="77">F170+F173+F176+F190+F179+F185</f>
        <v>45</v>
      </c>
      <c r="G166" s="51">
        <f t="shared" ref="G166:Y166" si="78">G170+G173+G176+G190+G179+G185</f>
        <v>225</v>
      </c>
      <c r="H166" s="51">
        <v>893</v>
      </c>
      <c r="I166" s="51">
        <f t="shared" si="78"/>
        <v>866</v>
      </c>
      <c r="J166" s="51">
        <f>J170+J173+J176+J190+J179+J185</f>
        <v>3206</v>
      </c>
      <c r="K166" s="51">
        <f t="shared" si="78"/>
        <v>247</v>
      </c>
      <c r="L166" s="51">
        <f t="shared" ref="L166" si="79">L170+L173+L176+L190+L179+L185</f>
        <v>752.7</v>
      </c>
      <c r="M166" s="51">
        <f t="shared" si="78"/>
        <v>852</v>
      </c>
      <c r="N166" s="51">
        <f t="shared" ref="N166" si="80">N170+N173+N176+N190+N179+N185</f>
        <v>220</v>
      </c>
      <c r="O166" s="51"/>
      <c r="P166" s="51">
        <f t="shared" si="78"/>
        <v>143</v>
      </c>
      <c r="Q166" s="51">
        <v>580</v>
      </c>
      <c r="R166" s="51">
        <f t="shared" ref="R166:T166" si="81">R170+R173+R176+R190+R179+R185</f>
        <v>757</v>
      </c>
      <c r="S166" s="51">
        <f t="shared" si="81"/>
        <v>27</v>
      </c>
      <c r="T166" s="51">
        <f t="shared" si="81"/>
        <v>428</v>
      </c>
      <c r="U166" s="51"/>
      <c r="V166" s="51"/>
      <c r="W166" s="51">
        <f t="shared" si="78"/>
        <v>892</v>
      </c>
      <c r="X166" s="51">
        <f t="shared" si="78"/>
        <v>2092</v>
      </c>
      <c r="Y166" s="51">
        <f t="shared" si="78"/>
        <v>100</v>
      </c>
    </row>
    <row r="167" spans="1:26" s="11" customFormat="1" ht="30" customHeight="1" x14ac:dyDescent="0.2">
      <c r="A167" s="29" t="s">
        <v>98</v>
      </c>
      <c r="B167" s="53">
        <f>B166/B164*10</f>
        <v>11.742588575560376</v>
      </c>
      <c r="C167" s="18">
        <f>C166/C164*10</f>
        <v>11.236132255212084</v>
      </c>
      <c r="D167" s="14">
        <f t="shared" si="57"/>
        <v>0.95687012986196507</v>
      </c>
      <c r="E167" s="52"/>
      <c r="F167" s="52">
        <f t="shared" ref="F167" si="82">F166/F164*10</f>
        <v>10</v>
      </c>
      <c r="G167" s="52">
        <f t="shared" ref="G167:X167" si="83">G166/G164*10</f>
        <v>15</v>
      </c>
      <c r="H167" s="52">
        <f t="shared" si="83"/>
        <v>8.5700575815738969</v>
      </c>
      <c r="I167" s="52">
        <f t="shared" si="83"/>
        <v>9.9084668192219674</v>
      </c>
      <c r="J167" s="52">
        <f t="shared" si="83"/>
        <v>12.274119448698315</v>
      </c>
      <c r="K167" s="52">
        <f t="shared" si="83"/>
        <v>7.3511904761904763</v>
      </c>
      <c r="L167" s="52">
        <f t="shared" ref="L167" si="84">L166/L164*10</f>
        <v>13</v>
      </c>
      <c r="M167" s="52">
        <f t="shared" si="83"/>
        <v>5.5145631067961167</v>
      </c>
      <c r="N167" s="52">
        <f t="shared" ref="N167" si="85">N166/N164*10</f>
        <v>9.0534979423868318</v>
      </c>
      <c r="O167" s="52"/>
      <c r="P167" s="52">
        <f t="shared" si="83"/>
        <v>10</v>
      </c>
      <c r="Q167" s="52">
        <f t="shared" ref="Q167:T167" si="86">Q166/Q164*10</f>
        <v>20.714285714285715</v>
      </c>
      <c r="R167" s="52">
        <f t="shared" si="86"/>
        <v>14.202626641651033</v>
      </c>
      <c r="S167" s="52">
        <f t="shared" si="86"/>
        <v>4.5</v>
      </c>
      <c r="T167" s="52">
        <f t="shared" si="86"/>
        <v>6.2028985507246386</v>
      </c>
      <c r="U167" s="52"/>
      <c r="V167" s="52"/>
      <c r="W167" s="52">
        <f t="shared" si="83"/>
        <v>12.235939643347052</v>
      </c>
      <c r="X167" s="52">
        <f t="shared" si="83"/>
        <v>20.739565777733716</v>
      </c>
      <c r="Y167" s="52">
        <f t="shared" ref="Y167" si="87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23485.3</v>
      </c>
      <c r="D168" s="14" t="e">
        <f t="shared" si="57"/>
        <v>#DIV/0!</v>
      </c>
      <c r="E168" s="115">
        <f t="shared" ref="E168:U168" si="88">E163-E164</f>
        <v>3136</v>
      </c>
      <c r="F168" s="115">
        <f t="shared" si="88"/>
        <v>1205</v>
      </c>
      <c r="G168" s="115">
        <f>G163-G164</f>
        <v>1418</v>
      </c>
      <c r="H168" s="115">
        <f>H163-H164</f>
        <v>914</v>
      </c>
      <c r="I168" s="115">
        <f t="shared" si="88"/>
        <v>136</v>
      </c>
      <c r="J168" s="115">
        <f t="shared" si="88"/>
        <v>2459</v>
      </c>
      <c r="K168" s="115">
        <f t="shared" si="88"/>
        <v>470</v>
      </c>
      <c r="L168" s="115">
        <f t="shared" si="88"/>
        <v>750</v>
      </c>
      <c r="M168" s="115">
        <f t="shared" si="88"/>
        <v>44</v>
      </c>
      <c r="N168" s="115">
        <f t="shared" si="88"/>
        <v>428</v>
      </c>
      <c r="O168" s="115">
        <f t="shared" si="88"/>
        <v>4</v>
      </c>
      <c r="P168" s="115">
        <f t="shared" si="88"/>
        <v>590</v>
      </c>
      <c r="Q168" s="115">
        <f t="shared" si="88"/>
        <v>3720</v>
      </c>
      <c r="R168" s="115">
        <f>R163-R164</f>
        <v>303</v>
      </c>
      <c r="S168" s="115">
        <f t="shared" si="88"/>
        <v>1866</v>
      </c>
      <c r="T168" s="115">
        <f t="shared" si="88"/>
        <v>1918</v>
      </c>
      <c r="U168" s="115">
        <f t="shared" si="88"/>
        <v>2550</v>
      </c>
      <c r="V168" s="115">
        <f>V160-V164</f>
        <v>249</v>
      </c>
      <c r="W168" s="115">
        <f>W163-W164</f>
        <v>499</v>
      </c>
      <c r="X168" s="115">
        <f>X163-X164</f>
        <v>558.29999999999995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2167</v>
      </c>
      <c r="C169" s="88">
        <f t="shared" si="71"/>
        <v>4640.7</v>
      </c>
      <c r="D169" s="14">
        <f t="shared" si="57"/>
        <v>2.1415320719889248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579</v>
      </c>
      <c r="M169" s="33"/>
      <c r="N169" s="33"/>
      <c r="O169" s="33"/>
      <c r="P169" s="33">
        <v>143</v>
      </c>
      <c r="Q169" s="33"/>
      <c r="R169" s="33">
        <v>533</v>
      </c>
      <c r="S169" s="33">
        <v>60</v>
      </c>
      <c r="T169" s="33"/>
      <c r="U169" s="33"/>
      <c r="V169" s="33"/>
      <c r="W169" s="33">
        <v>729</v>
      </c>
      <c r="X169" s="43">
        <v>851.7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3312</v>
      </c>
      <c r="C170" s="88">
        <f t="shared" si="71"/>
        <v>6613.7</v>
      </c>
      <c r="D170" s="14">
        <f t="shared" si="57"/>
        <v>1.9968900966183574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752.7</v>
      </c>
      <c r="M170" s="105"/>
      <c r="N170" s="146"/>
      <c r="O170" s="151"/>
      <c r="P170" s="151">
        <v>143</v>
      </c>
      <c r="Q170" s="105"/>
      <c r="R170" s="105">
        <v>757</v>
      </c>
      <c r="S170" s="105">
        <v>27</v>
      </c>
      <c r="T170" s="105"/>
      <c r="U170" s="105"/>
      <c r="V170" s="105"/>
      <c r="W170" s="105">
        <v>892</v>
      </c>
      <c r="X170" s="105">
        <v>1881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15.28380249192432</v>
      </c>
      <c r="C171" s="112">
        <f>C170/C169*10</f>
        <v>14.25151378024867</v>
      </c>
      <c r="D171" s="14">
        <f t="shared" si="57"/>
        <v>0.9324586461895793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13</v>
      </c>
      <c r="M171" s="52"/>
      <c r="N171" s="52"/>
      <c r="O171" s="52"/>
      <c r="P171" s="52">
        <f>P170/P169*10</f>
        <v>10</v>
      </c>
      <c r="Q171" s="52"/>
      <c r="R171" s="52">
        <f>R170/R169*10</f>
        <v>14.202626641651033</v>
      </c>
      <c r="S171" s="52">
        <f>S170/S169*10</f>
        <v>4.5</v>
      </c>
      <c r="T171" s="52"/>
      <c r="U171" s="52"/>
      <c r="V171" s="52"/>
      <c r="W171" s="52">
        <f>W170/W169*10</f>
        <v>12.235939643347052</v>
      </c>
      <c r="X171" s="52">
        <f>X170/X169*10</f>
        <v>22.085241282141599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2990</v>
      </c>
      <c r="C172" s="88">
        <f t="shared" si="71"/>
        <v>6019</v>
      </c>
      <c r="D172" s="14">
        <f t="shared" si="57"/>
        <v>2.0130434782608697</v>
      </c>
      <c r="E172" s="33"/>
      <c r="F172" s="33">
        <v>45</v>
      </c>
      <c r="G172" s="33"/>
      <c r="H172" s="33">
        <v>992</v>
      </c>
      <c r="I172" s="33">
        <v>874</v>
      </c>
      <c r="J172" s="33">
        <v>1167</v>
      </c>
      <c r="K172" s="33">
        <v>336</v>
      </c>
      <c r="L172" s="33"/>
      <c r="M172" s="33">
        <v>1545</v>
      </c>
      <c r="N172" s="33">
        <v>243</v>
      </c>
      <c r="O172" s="33"/>
      <c r="P172" s="33"/>
      <c r="Q172" s="33">
        <v>80</v>
      </c>
      <c r="R172" s="33"/>
      <c r="S172" s="33"/>
      <c r="T172" s="24">
        <v>690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2722</v>
      </c>
      <c r="C173" s="88">
        <f t="shared" si="71"/>
        <v>5037</v>
      </c>
      <c r="D173" s="14">
        <f t="shared" si="57"/>
        <v>1.8504775900073476</v>
      </c>
      <c r="E173" s="33"/>
      <c r="F173" s="24">
        <v>45</v>
      </c>
      <c r="G173" s="24"/>
      <c r="H173" s="24">
        <v>893</v>
      </c>
      <c r="I173" s="24">
        <v>866</v>
      </c>
      <c r="J173" s="24">
        <v>1400</v>
      </c>
      <c r="K173" s="24">
        <v>247</v>
      </c>
      <c r="L173" s="34"/>
      <c r="M173" s="34">
        <v>852</v>
      </c>
      <c r="N173" s="24">
        <v>220</v>
      </c>
      <c r="O173" s="32"/>
      <c r="P173" s="34"/>
      <c r="Q173" s="34">
        <v>40</v>
      </c>
      <c r="R173" s="34"/>
      <c r="S173" s="34"/>
      <c r="T173" s="24">
        <v>428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9.103678929765886</v>
      </c>
      <c r="C174" s="112">
        <f>C173/C172*10</f>
        <v>8.3684997507891676</v>
      </c>
      <c r="D174" s="14">
        <f t="shared" si="57"/>
        <v>0.91924372721747294</v>
      </c>
      <c r="E174" s="48"/>
      <c r="F174" s="48">
        <f>F173/F172*10</f>
        <v>10</v>
      </c>
      <c r="G174" s="48"/>
      <c r="H174" s="48">
        <f>H173/H172*10</f>
        <v>9.002016129032258</v>
      </c>
      <c r="I174" s="48">
        <f>I173/I172*10</f>
        <v>9.9084668192219674</v>
      </c>
      <c r="J174" s="48">
        <f>J173/J172*10</f>
        <v>11.996572407883461</v>
      </c>
      <c r="K174" s="48">
        <f>K173/K172*10</f>
        <v>7.3511904761904763</v>
      </c>
      <c r="L174" s="48"/>
      <c r="M174" s="48">
        <f>M173/M172*10</f>
        <v>5.5145631067961167</v>
      </c>
      <c r="N174" s="48">
        <f>N173/N172*10</f>
        <v>9.0534979423868318</v>
      </c>
      <c r="O174" s="48"/>
      <c r="P174" s="48"/>
      <c r="Q174" s="48">
        <f>Q173/Q172*10</f>
        <v>5</v>
      </c>
      <c r="R174" s="48"/>
      <c r="S174" s="48"/>
      <c r="T174" s="48">
        <f>T173/T172*10</f>
        <v>6.2028985507246386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hidden="1" customHeight="1" x14ac:dyDescent="0.2">
      <c r="A175" s="49" t="s">
        <v>199</v>
      </c>
      <c r="B175" s="47">
        <v>243</v>
      </c>
      <c r="C175" s="18">
        <f t="shared" si="71"/>
        <v>0</v>
      </c>
      <c r="D175" s="14">
        <f t="shared" si="57"/>
        <v>0</v>
      </c>
      <c r="E175" s="48"/>
      <c r="F175" s="48"/>
      <c r="G175" s="48"/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200</v>
      </c>
      <c r="B176" s="47">
        <v>419</v>
      </c>
      <c r="C176" s="18">
        <f t="shared" si="71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hidden="1" customHeight="1" x14ac:dyDescent="0.2">
      <c r="A177" s="29" t="s">
        <v>98</v>
      </c>
      <c r="B177" s="47">
        <v>22.3</v>
      </c>
      <c r="C177" s="18">
        <f t="shared" si="71"/>
        <v>0</v>
      </c>
      <c r="D177" s="14">
        <f t="shared" si="57"/>
        <v>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1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1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1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1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1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1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/>
      <c r="C187" s="22">
        <f t="shared" si="71"/>
        <v>769</v>
      </c>
      <c r="D187" s="14"/>
      <c r="E187" s="33"/>
      <c r="F187" s="33"/>
      <c r="G187" s="33">
        <v>63</v>
      </c>
      <c r="H187" s="33"/>
      <c r="I187" s="33">
        <v>6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>
        <v>700</v>
      </c>
      <c r="Y187" s="33"/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375</v>
      </c>
      <c r="C189" s="88">
        <f t="shared" si="71"/>
        <v>310</v>
      </c>
      <c r="D189" s="14">
        <f t="shared" si="57"/>
        <v>0.82666666666666666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>
        <v>200</v>
      </c>
      <c r="R189" s="33"/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462</v>
      </c>
      <c r="C190" s="88">
        <f t="shared" si="71"/>
        <v>469</v>
      </c>
      <c r="D190" s="14">
        <f t="shared" si="57"/>
        <v>1.0151515151515151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>
        <v>304</v>
      </c>
      <c r="R190" s="33"/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12.32</v>
      </c>
      <c r="C191" s="112">
        <f t="shared" si="71"/>
        <v>30.2</v>
      </c>
      <c r="D191" s="14">
        <f t="shared" si="57"/>
        <v>2.4512987012987013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15.2</v>
      </c>
      <c r="R191" s="54"/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89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89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89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18"/>
      <c r="C198" s="47">
        <f>SUM(E198:Y198)</f>
        <v>41</v>
      </c>
      <c r="D198" s="14"/>
      <c r="E198" s="151"/>
      <c r="F198" s="151"/>
      <c r="G198" s="151"/>
      <c r="H198" s="151">
        <v>9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68">
        <v>13</v>
      </c>
      <c r="S198" s="102">
        <v>6</v>
      </c>
      <c r="T198" s="102"/>
      <c r="U198" s="151"/>
      <c r="V198" s="151"/>
      <c r="W198" s="151">
        <v>13</v>
      </c>
      <c r="X198" s="151"/>
      <c r="Y198" s="151"/>
    </row>
    <row r="199" spans="1:25" s="11" customFormat="1" ht="30" customHeight="1" x14ac:dyDescent="0.2">
      <c r="A199" s="29" t="s">
        <v>198</v>
      </c>
      <c r="B199" s="18"/>
      <c r="C199" s="47">
        <f>SUM(E199:Y199)</f>
        <v>66.599999999999994</v>
      </c>
      <c r="D199" s="14"/>
      <c r="E199" s="151"/>
      <c r="F199" s="151"/>
      <c r="G199" s="102"/>
      <c r="H199" s="151">
        <v>16</v>
      </c>
      <c r="I199" s="151"/>
      <c r="J199" s="151"/>
      <c r="K199" s="151"/>
      <c r="L199" s="102"/>
      <c r="M199" s="102"/>
      <c r="N199" s="102"/>
      <c r="O199" s="102"/>
      <c r="P199" s="102"/>
      <c r="Q199" s="102"/>
      <c r="R199" s="102">
        <v>20</v>
      </c>
      <c r="S199" s="102">
        <v>6</v>
      </c>
      <c r="T199" s="102"/>
      <c r="U199" s="151"/>
      <c r="V199" s="151"/>
      <c r="W199" s="151">
        <v>24.6</v>
      </c>
      <c r="X199" s="151"/>
      <c r="Y199" s="151"/>
    </row>
    <row r="200" spans="1:25" s="11" customFormat="1" ht="30" customHeight="1" x14ac:dyDescent="0.2">
      <c r="A200" s="29" t="s">
        <v>98</v>
      </c>
      <c r="B200" s="47"/>
      <c r="C200" s="47">
        <f>C199/C198*10</f>
        <v>16.243902439024389</v>
      </c>
      <c r="D200" s="14"/>
      <c r="E200" s="151"/>
      <c r="F200" s="151"/>
      <c r="G200" s="102"/>
      <c r="H200" s="102">
        <f>H199/H198*10</f>
        <v>17.777777777777779</v>
      </c>
      <c r="I200" s="102"/>
      <c r="J200" s="102"/>
      <c r="K200" s="102"/>
      <c r="L200" s="102"/>
      <c r="M200" s="102"/>
      <c r="N200" s="102"/>
      <c r="O200" s="102"/>
      <c r="P200" s="102"/>
      <c r="Q200" s="102"/>
      <c r="R200" s="102">
        <f>R199/R198*10</f>
        <v>15.384615384615385</v>
      </c>
      <c r="S200" s="102">
        <f>S199/S198*10</f>
        <v>10</v>
      </c>
      <c r="T200" s="102"/>
      <c r="U200" s="102"/>
      <c r="V200" s="102"/>
      <c r="W200" s="102">
        <f>W199/W198*10</f>
        <v>18.923076923076923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86486</v>
      </c>
      <c r="C201" s="25">
        <f>SUM(E201:Y201)</f>
        <v>95210</v>
      </c>
      <c r="D201" s="14">
        <f t="shared" ref="D201:D206" si="90">C201/B201</f>
        <v>1.1008718174039729</v>
      </c>
      <c r="E201" s="88">
        <v>7500</v>
      </c>
      <c r="F201" s="88">
        <v>2743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4888</v>
      </c>
      <c r="N201" s="88">
        <v>2000</v>
      </c>
      <c r="O201" s="88">
        <v>2223</v>
      </c>
      <c r="P201" s="88">
        <f>6250+300</f>
        <v>6550</v>
      </c>
      <c r="Q201" s="88">
        <v>6500</v>
      </c>
      <c r="R201" s="88">
        <v>4080</v>
      </c>
      <c r="S201" s="88">
        <v>7277</v>
      </c>
      <c r="T201" s="88">
        <v>3548</v>
      </c>
      <c r="U201" s="88">
        <v>3293</v>
      </c>
      <c r="V201" s="88">
        <v>1210</v>
      </c>
      <c r="W201" s="88">
        <v>6100</v>
      </c>
      <c r="X201" s="88">
        <v>6901</v>
      </c>
      <c r="Y201" s="88">
        <v>2850</v>
      </c>
    </row>
    <row r="202" spans="1:25" s="44" customFormat="1" ht="30" customHeight="1" x14ac:dyDescent="0.2">
      <c r="A202" s="12" t="s">
        <v>119</v>
      </c>
      <c r="B202" s="164">
        <f>B201/B204</f>
        <v>0.82367619047619045</v>
      </c>
      <c r="C202" s="164">
        <f>C201/C204</f>
        <v>0.90676190476190477</v>
      </c>
      <c r="D202" s="14">
        <f t="shared" si="90"/>
        <v>1.1008718174039729</v>
      </c>
      <c r="E202" s="159">
        <f>E201/E204</f>
        <v>1.0071169598496039</v>
      </c>
      <c r="F202" s="159">
        <f t="shared" ref="F202:Y202" si="91">F201/F204</f>
        <v>0.67131669114047965</v>
      </c>
      <c r="G202" s="159">
        <f t="shared" si="91"/>
        <v>1.0009099181073704</v>
      </c>
      <c r="H202" s="159">
        <f t="shared" si="91"/>
        <v>0.80882352941176472</v>
      </c>
      <c r="I202" s="159">
        <f t="shared" si="91"/>
        <v>0.8039157520023732</v>
      </c>
      <c r="J202" s="159">
        <f t="shared" si="91"/>
        <v>1</v>
      </c>
      <c r="K202" s="159">
        <f t="shared" si="91"/>
        <v>1.0321004884856944</v>
      </c>
      <c r="L202" s="159">
        <f t="shared" si="91"/>
        <v>0.69293209265491984</v>
      </c>
      <c r="M202" s="159">
        <f t="shared" si="91"/>
        <v>1.0811767308117672</v>
      </c>
      <c r="N202" s="159">
        <f t="shared" si="91"/>
        <v>0.89726334679228359</v>
      </c>
      <c r="O202" s="159">
        <f t="shared" si="91"/>
        <v>0.65382352941176469</v>
      </c>
      <c r="P202" s="159">
        <f t="shared" si="91"/>
        <v>0.92868283000141783</v>
      </c>
      <c r="Q202" s="159">
        <f t="shared" si="91"/>
        <v>0.90909090909090906</v>
      </c>
      <c r="R202" s="159">
        <f t="shared" si="91"/>
        <v>0.7985907222548444</v>
      </c>
      <c r="S202" s="159">
        <f t="shared" si="91"/>
        <v>0.94962808299621559</v>
      </c>
      <c r="T202" s="159">
        <f t="shared" si="91"/>
        <v>0.86854345165238678</v>
      </c>
      <c r="U202" s="159">
        <f t="shared" si="91"/>
        <v>1</v>
      </c>
      <c r="V202" s="159">
        <f t="shared" si="91"/>
        <v>0.55000000000000004</v>
      </c>
      <c r="W202" s="159">
        <f t="shared" si="91"/>
        <v>1</v>
      </c>
      <c r="X202" s="159">
        <f t="shared" si="91"/>
        <v>1</v>
      </c>
      <c r="Y202" s="159">
        <f t="shared" si="91"/>
        <v>1.0010537407797682</v>
      </c>
    </row>
    <row r="203" spans="1:25" s="108" customFormat="1" ht="30" customHeight="1" x14ac:dyDescent="0.2">
      <c r="A203" s="29" t="s">
        <v>120</v>
      </c>
      <c r="B203" s="22">
        <v>23276</v>
      </c>
      <c r="C203" s="25">
        <f>SUM(E203:Y203)</f>
        <v>76973</v>
      </c>
      <c r="D203" s="14">
        <f t="shared" si="90"/>
        <v>3.3069685512974738</v>
      </c>
      <c r="E203" s="9"/>
      <c r="F203" s="9">
        <v>413</v>
      </c>
      <c r="G203" s="9">
        <v>13640</v>
      </c>
      <c r="H203" s="9">
        <v>6040</v>
      </c>
      <c r="I203" s="9">
        <v>2082</v>
      </c>
      <c r="J203" s="9">
        <v>14980</v>
      </c>
      <c r="K203" s="9">
        <v>3107</v>
      </c>
      <c r="L203" s="9">
        <v>2511</v>
      </c>
      <c r="M203" s="9">
        <v>426</v>
      </c>
      <c r="N203" s="9">
        <v>1550</v>
      </c>
      <c r="O203" s="9">
        <v>700</v>
      </c>
      <c r="P203" s="9">
        <v>1350</v>
      </c>
      <c r="Q203" s="9">
        <v>2225</v>
      </c>
      <c r="R203" s="9">
        <v>4345</v>
      </c>
      <c r="S203" s="9"/>
      <c r="T203" s="9">
        <v>440</v>
      </c>
      <c r="U203" s="9">
        <v>4200</v>
      </c>
      <c r="V203" s="9"/>
      <c r="W203" s="9">
        <v>1319</v>
      </c>
      <c r="X203" s="9">
        <v>15995</v>
      </c>
      <c r="Y203" s="9">
        <v>1650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0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33224</v>
      </c>
      <c r="C205" s="25">
        <f>SUM(E205:Y205)</f>
        <v>69107</v>
      </c>
      <c r="D205" s="14">
        <f t="shared" si="90"/>
        <v>2.0800325066217193</v>
      </c>
      <c r="E205" s="88">
        <v>3510</v>
      </c>
      <c r="F205" s="88">
        <v>2338</v>
      </c>
      <c r="G205" s="88">
        <v>2530</v>
      </c>
      <c r="H205" s="88">
        <v>5026</v>
      </c>
      <c r="I205" s="88">
        <v>2141</v>
      </c>
      <c r="J205" s="88">
        <v>5230</v>
      </c>
      <c r="K205" s="88">
        <v>3821</v>
      </c>
      <c r="L205" s="88">
        <v>2256</v>
      </c>
      <c r="M205" s="88">
        <v>4258</v>
      </c>
      <c r="N205" s="88">
        <v>890</v>
      </c>
      <c r="O205" s="88">
        <v>1352</v>
      </c>
      <c r="P205" s="88">
        <v>5454</v>
      </c>
      <c r="Q205" s="88">
        <v>5384</v>
      </c>
      <c r="R205" s="88">
        <v>2930</v>
      </c>
      <c r="S205" s="88">
        <v>6658</v>
      </c>
      <c r="T205" s="88">
        <v>2480</v>
      </c>
      <c r="U205" s="88">
        <v>2410</v>
      </c>
      <c r="V205" s="88">
        <v>430</v>
      </c>
      <c r="W205" s="88">
        <v>3214</v>
      </c>
      <c r="X205" s="88">
        <v>4485</v>
      </c>
      <c r="Y205" s="88">
        <v>2310</v>
      </c>
    </row>
    <row r="206" spans="1:25" s="11" customFormat="1" ht="30" customHeight="1" x14ac:dyDescent="0.2">
      <c r="A206" s="12" t="s">
        <v>52</v>
      </c>
      <c r="B206" s="79">
        <f>B205/B204</f>
        <v>0.3164190476190476</v>
      </c>
      <c r="C206" s="79">
        <f>C205/C204</f>
        <v>0.65816190476190473</v>
      </c>
      <c r="D206" s="14">
        <f t="shared" si="90"/>
        <v>2.0800325066217193</v>
      </c>
      <c r="E206" s="15">
        <f t="shared" ref="E206:J206" si="92">E205/E204</f>
        <v>0.4713307372096146</v>
      </c>
      <c r="F206" s="15">
        <f t="shared" si="92"/>
        <v>0.57219774840920212</v>
      </c>
      <c r="G206" s="15">
        <f t="shared" si="92"/>
        <v>0.46041856232939038</v>
      </c>
      <c r="H206" s="15">
        <f t="shared" si="92"/>
        <v>0.73911764705882355</v>
      </c>
      <c r="I206" s="15">
        <f t="shared" si="92"/>
        <v>0.63512310886977164</v>
      </c>
      <c r="J206" s="15">
        <f t="shared" si="92"/>
        <v>0.88644067796610171</v>
      </c>
      <c r="K206" s="15">
        <f t="shared" ref="K206:Y206" si="93">K205/K204</f>
        <v>0.88881135147708767</v>
      </c>
      <c r="L206" s="15">
        <f t="shared" si="93"/>
        <v>0.44664422886557115</v>
      </c>
      <c r="M206" s="15">
        <f t="shared" si="93"/>
        <v>0.94182702941827035</v>
      </c>
      <c r="N206" s="15">
        <f t="shared" si="93"/>
        <v>0.39928218932256615</v>
      </c>
      <c r="O206" s="15">
        <f t="shared" si="93"/>
        <v>0.39764705882352941</v>
      </c>
      <c r="P206" s="15">
        <f t="shared" si="93"/>
        <v>0.77328796256911947</v>
      </c>
      <c r="Q206" s="15">
        <f t="shared" si="93"/>
        <v>0.75300699300699303</v>
      </c>
      <c r="R206" s="15">
        <f t="shared" si="93"/>
        <v>0.57349774907026818</v>
      </c>
      <c r="S206" s="15">
        <f t="shared" si="93"/>
        <v>0.8688503197181261</v>
      </c>
      <c r="T206" s="15">
        <f t="shared" si="93"/>
        <v>0.60709914320685432</v>
      </c>
      <c r="U206" s="15">
        <f t="shared" si="93"/>
        <v>0.73185545095657456</v>
      </c>
      <c r="V206" s="15">
        <f t="shared" si="93"/>
        <v>0.19545454545454546</v>
      </c>
      <c r="W206" s="15">
        <f t="shared" si="93"/>
        <v>0.52688524590163932</v>
      </c>
      <c r="X206" s="15">
        <f t="shared" si="93"/>
        <v>0.64990581075206488</v>
      </c>
      <c r="Y206" s="15">
        <f t="shared" si="93"/>
        <v>0.81138040042149628</v>
      </c>
    </row>
    <row r="207" spans="1:25" s="11" customFormat="1" ht="30" customHeight="1" x14ac:dyDescent="0.2">
      <c r="A207" s="10" t="s">
        <v>123</v>
      </c>
      <c r="B207" s="24">
        <v>26439</v>
      </c>
      <c r="C207" s="24">
        <f>SUM(E207:Y207)</f>
        <v>57714</v>
      </c>
      <c r="D207" s="14">
        <f t="shared" ref="D207:D210" si="94">C207/B207</f>
        <v>2.182911607852037</v>
      </c>
      <c r="E207" s="9">
        <f>E205-E208</f>
        <v>3200</v>
      </c>
      <c r="F207" s="9">
        <v>2038</v>
      </c>
      <c r="G207" s="9">
        <v>2530</v>
      </c>
      <c r="H207" s="9">
        <v>4742</v>
      </c>
      <c r="I207" s="9">
        <v>2091</v>
      </c>
      <c r="J207" s="9">
        <v>4630</v>
      </c>
      <c r="K207" s="9">
        <v>2947</v>
      </c>
      <c r="L207" s="9">
        <v>1020</v>
      </c>
      <c r="M207" s="9">
        <v>4258</v>
      </c>
      <c r="N207" s="9">
        <v>545</v>
      </c>
      <c r="O207" s="9">
        <v>796</v>
      </c>
      <c r="P207" s="9">
        <v>5217</v>
      </c>
      <c r="Q207" s="9">
        <v>5309</v>
      </c>
      <c r="R207" s="9">
        <v>1990</v>
      </c>
      <c r="S207" s="9">
        <v>4130</v>
      </c>
      <c r="T207" s="9">
        <v>2326</v>
      </c>
      <c r="U207" s="9">
        <v>1876</v>
      </c>
      <c r="V207" s="9">
        <v>430</v>
      </c>
      <c r="W207" s="9">
        <v>3129</v>
      </c>
      <c r="X207" s="9">
        <v>3210</v>
      </c>
      <c r="Y207" s="9">
        <v>1300</v>
      </c>
    </row>
    <row r="208" spans="1:25" s="11" customFormat="1" ht="30" customHeight="1" x14ac:dyDescent="0.2">
      <c r="A208" s="10" t="s">
        <v>124</v>
      </c>
      <c r="B208" s="24">
        <v>5114</v>
      </c>
      <c r="C208" s="24">
        <f>SUM(E208:Y208)</f>
        <v>6239</v>
      </c>
      <c r="D208" s="14">
        <f t="shared" si="94"/>
        <v>1.2199843566679702</v>
      </c>
      <c r="E208" s="9">
        <v>310</v>
      </c>
      <c r="F208" s="9">
        <v>200</v>
      </c>
      <c r="G208" s="9"/>
      <c r="H208" s="9">
        <v>284</v>
      </c>
      <c r="I208" s="9">
        <v>50</v>
      </c>
      <c r="J208" s="9">
        <v>600</v>
      </c>
      <c r="K208" s="9">
        <v>874</v>
      </c>
      <c r="L208" s="9">
        <v>160</v>
      </c>
      <c r="M208" s="9"/>
      <c r="N208" s="9">
        <v>91</v>
      </c>
      <c r="O208" s="9">
        <v>556</v>
      </c>
      <c r="P208" s="9">
        <v>237</v>
      </c>
      <c r="Q208" s="9">
        <v>75</v>
      </c>
      <c r="R208" s="9">
        <v>300</v>
      </c>
      <c r="S208" s="9"/>
      <c r="T208" s="9">
        <v>132</v>
      </c>
      <c r="U208" s="9"/>
      <c r="V208" s="9"/>
      <c r="W208" s="9">
        <v>85</v>
      </c>
      <c r="X208" s="9">
        <v>1275</v>
      </c>
      <c r="Y208" s="9">
        <v>1010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4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4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5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5"/>
        <v>1.0382582606539861</v>
      </c>
      <c r="E212" s="66">
        <f t="shared" ref="E212:Y212" si="96">E211/E210</f>
        <v>1.0038071221339471</v>
      </c>
      <c r="F212" s="66">
        <f t="shared" si="96"/>
        <v>1.205217632440619</v>
      </c>
      <c r="G212" s="66">
        <f t="shared" si="96"/>
        <v>1.0006675089994517</v>
      </c>
      <c r="H212" s="66">
        <f t="shared" si="96"/>
        <v>0.77369224365200495</v>
      </c>
      <c r="I212" s="66">
        <f t="shared" si="96"/>
        <v>0.90046507441709933</v>
      </c>
      <c r="J212" s="66">
        <f t="shared" si="96"/>
        <v>1</v>
      </c>
      <c r="K212" s="66">
        <f t="shared" si="96"/>
        <v>1.1207714195384129</v>
      </c>
      <c r="L212" s="66">
        <f t="shared" si="96"/>
        <v>1.3202894666309299</v>
      </c>
      <c r="M212" s="66">
        <f t="shared" si="96"/>
        <v>0.95905397795833014</v>
      </c>
      <c r="N212" s="66">
        <f t="shared" si="96"/>
        <v>0.99985477781004939</v>
      </c>
      <c r="O212" s="66">
        <f t="shared" si="96"/>
        <v>1.0470753831717234</v>
      </c>
      <c r="P212" s="66">
        <f t="shared" si="96"/>
        <v>1.0189191264944575</v>
      </c>
      <c r="Q212" s="66">
        <f t="shared" si="96"/>
        <v>0.97840886986967512</v>
      </c>
      <c r="R212" s="66">
        <f t="shared" si="96"/>
        <v>0.82616892911010553</v>
      </c>
      <c r="S212" s="66">
        <f t="shared" si="96"/>
        <v>1.2597204221440474</v>
      </c>
      <c r="T212" s="66">
        <f t="shared" si="96"/>
        <v>1</v>
      </c>
      <c r="U212" s="66">
        <f t="shared" si="96"/>
        <v>1.2243159799850953</v>
      </c>
      <c r="V212" s="66">
        <f t="shared" si="96"/>
        <v>0.99980732177263976</v>
      </c>
      <c r="W212" s="66">
        <f t="shared" si="96"/>
        <v>0.97430145803871859</v>
      </c>
      <c r="X212" s="66">
        <f t="shared" si="96"/>
        <v>0.99994816534104314</v>
      </c>
      <c r="Y212" s="66">
        <f t="shared" si="96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5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108058</v>
      </c>
      <c r="C217" s="25">
        <f>SUM(E217:Y217)</f>
        <v>95531</v>
      </c>
      <c r="D217" s="14">
        <f t="shared" si="95"/>
        <v>0.8840715171481982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3701</v>
      </c>
      <c r="J217" s="24">
        <v>5330</v>
      </c>
      <c r="K217" s="24">
        <v>3765</v>
      </c>
      <c r="L217" s="24">
        <v>5966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8202</v>
      </c>
      <c r="R217" s="24">
        <v>1606</v>
      </c>
      <c r="S217" s="24">
        <v>2579</v>
      </c>
      <c r="T217" s="24">
        <v>2610</v>
      </c>
      <c r="U217" s="24">
        <v>2560</v>
      </c>
      <c r="V217" s="24">
        <v>787</v>
      </c>
      <c r="W217" s="24">
        <v>5874</v>
      </c>
      <c r="X217" s="24">
        <v>6229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5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48626.1</v>
      </c>
      <c r="C219" s="25">
        <f>C217*0.45</f>
        <v>42988.950000000004</v>
      </c>
      <c r="D219" s="14">
        <f t="shared" si="95"/>
        <v>0.88407151714819832</v>
      </c>
      <c r="E219" s="24">
        <f>E217*0.45</f>
        <v>1125</v>
      </c>
      <c r="F219" s="24">
        <f t="shared" ref="F219:X219" si="97">F217*0.45</f>
        <v>1296</v>
      </c>
      <c r="G219" s="24">
        <f t="shared" si="97"/>
        <v>5854.5</v>
      </c>
      <c r="H219" s="24">
        <f t="shared" si="97"/>
        <v>2809.35</v>
      </c>
      <c r="I219" s="24">
        <f t="shared" si="97"/>
        <v>1665.45</v>
      </c>
      <c r="J219" s="24">
        <f t="shared" si="97"/>
        <v>2398.5</v>
      </c>
      <c r="K219" s="24">
        <f t="shared" si="97"/>
        <v>1694.25</v>
      </c>
      <c r="L219" s="24">
        <f t="shared" si="97"/>
        <v>2684.7000000000003</v>
      </c>
      <c r="M219" s="24">
        <f t="shared" si="97"/>
        <v>1170.45</v>
      </c>
      <c r="N219" s="24">
        <f t="shared" si="97"/>
        <v>1962</v>
      </c>
      <c r="O219" s="24">
        <f t="shared" si="97"/>
        <v>1019.25</v>
      </c>
      <c r="P219" s="24">
        <f t="shared" si="97"/>
        <v>2179.35</v>
      </c>
      <c r="Q219" s="24">
        <f t="shared" si="97"/>
        <v>3690.9</v>
      </c>
      <c r="R219" s="24">
        <f t="shared" si="97"/>
        <v>722.7</v>
      </c>
      <c r="S219" s="24">
        <f t="shared" si="97"/>
        <v>1160.55</v>
      </c>
      <c r="T219" s="24">
        <f t="shared" si="97"/>
        <v>1174.5</v>
      </c>
      <c r="U219" s="24">
        <f t="shared" si="97"/>
        <v>1152</v>
      </c>
      <c r="V219" s="24">
        <f t="shared" si="97"/>
        <v>354.15000000000003</v>
      </c>
      <c r="W219" s="24">
        <f t="shared" si="97"/>
        <v>2643.3</v>
      </c>
      <c r="X219" s="24">
        <f t="shared" si="97"/>
        <v>2803.05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0.93799999999999994</v>
      </c>
      <c r="C220" s="46">
        <f>C217/C218</f>
        <v>0.90445137963030853</v>
      </c>
      <c r="D220" s="14">
        <f t="shared" si="95"/>
        <v>0.96423388020288758</v>
      </c>
      <c r="E220" s="66">
        <f t="shared" ref="E220:Y220" si="98">E217/E218</f>
        <v>0.9840453448094888</v>
      </c>
      <c r="F220" s="66">
        <f t="shared" si="98"/>
        <v>0.94111495980654869</v>
      </c>
      <c r="G220" s="66">
        <f t="shared" si="98"/>
        <v>1.0086637575043109</v>
      </c>
      <c r="H220" s="66">
        <f t="shared" si="98"/>
        <v>0.69366666666666665</v>
      </c>
      <c r="I220" s="66">
        <f t="shared" si="98"/>
        <v>0.55355458924723866</v>
      </c>
      <c r="J220" s="66">
        <f t="shared" si="98"/>
        <v>1.1610564669901264</v>
      </c>
      <c r="K220" s="66">
        <f t="shared" si="98"/>
        <v>0.6618408116299288</v>
      </c>
      <c r="L220" s="66">
        <f t="shared" si="98"/>
        <v>0.7824686452948707</v>
      </c>
      <c r="M220" s="66">
        <f t="shared" si="98"/>
        <v>0.5186882933428183</v>
      </c>
      <c r="N220" s="66">
        <f t="shared" si="98"/>
        <v>1.0487061467649821</v>
      </c>
      <c r="O220" s="66">
        <f t="shared" si="98"/>
        <v>0.72538123347475858</v>
      </c>
      <c r="P220" s="66">
        <f t="shared" si="98"/>
        <v>0.9393115154975733</v>
      </c>
      <c r="Q220" s="66">
        <f t="shared" si="98"/>
        <v>2.9292857142857143</v>
      </c>
      <c r="R220" s="66">
        <f t="shared" si="98"/>
        <v>0.50173562899194668</v>
      </c>
      <c r="S220" s="66">
        <f t="shared" si="98"/>
        <v>0.53270008785385969</v>
      </c>
      <c r="T220" s="66">
        <f t="shared" si="98"/>
        <v>0.7851607624181749</v>
      </c>
      <c r="U220" s="66">
        <f t="shared" si="98"/>
        <v>1.0622445818149628</v>
      </c>
      <c r="V220" s="66">
        <f t="shared" si="98"/>
        <v>0.69500456271525723</v>
      </c>
      <c r="W220" s="66">
        <f t="shared" si="98"/>
        <v>1.0083081570996979</v>
      </c>
      <c r="X220" s="66">
        <f t="shared" si="98"/>
        <v>1.1231518211323477</v>
      </c>
      <c r="Y220" s="66">
        <f t="shared" si="98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290883</v>
      </c>
      <c r="C221" s="25">
        <f>SUM(E221:Y221)</f>
        <v>296598.5</v>
      </c>
      <c r="D221" s="14">
        <f t="shared" si="95"/>
        <v>1.0196487935011671</v>
      </c>
      <c r="E221" s="24">
        <v>570</v>
      </c>
      <c r="F221" s="24">
        <v>9000</v>
      </c>
      <c r="G221" s="24">
        <v>27210</v>
      </c>
      <c r="H221" s="24">
        <v>20450</v>
      </c>
      <c r="I221" s="24">
        <v>10226</v>
      </c>
      <c r="J221" s="24">
        <v>10150</v>
      </c>
      <c r="K221" s="24">
        <v>4754</v>
      </c>
      <c r="L221" s="24">
        <v>17888</v>
      </c>
      <c r="M221" s="24">
        <v>15055</v>
      </c>
      <c r="N221" s="24">
        <v>13300</v>
      </c>
      <c r="O221" s="24">
        <v>9740</v>
      </c>
      <c r="P221" s="24">
        <v>21650</v>
      </c>
      <c r="Q221" s="24">
        <v>1908</v>
      </c>
      <c r="R221" s="24">
        <v>3850</v>
      </c>
      <c r="S221" s="24">
        <v>11300</v>
      </c>
      <c r="T221" s="24">
        <v>40369.5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5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87264.9</v>
      </c>
      <c r="C223" s="25">
        <f>C221*0.3</f>
        <v>88979.55</v>
      </c>
      <c r="D223" s="14">
        <f t="shared" si="95"/>
        <v>1.0196487935011673</v>
      </c>
      <c r="E223" s="24">
        <f>E221*0.3</f>
        <v>171</v>
      </c>
      <c r="F223" s="24">
        <f t="shared" ref="F223:Y223" si="99">F221*0.3</f>
        <v>2700</v>
      </c>
      <c r="G223" s="24">
        <f t="shared" si="99"/>
        <v>8163</v>
      </c>
      <c r="H223" s="24">
        <f t="shared" si="99"/>
        <v>6135</v>
      </c>
      <c r="I223" s="24">
        <f t="shared" si="99"/>
        <v>3067.7999999999997</v>
      </c>
      <c r="J223" s="24">
        <f t="shared" si="99"/>
        <v>3045</v>
      </c>
      <c r="K223" s="24">
        <f t="shared" si="99"/>
        <v>1426.2</v>
      </c>
      <c r="L223" s="24">
        <f t="shared" si="99"/>
        <v>5366.4</v>
      </c>
      <c r="M223" s="24">
        <f t="shared" si="99"/>
        <v>4516.5</v>
      </c>
      <c r="N223" s="24">
        <f t="shared" si="99"/>
        <v>3990</v>
      </c>
      <c r="O223" s="24">
        <f t="shared" si="99"/>
        <v>2922</v>
      </c>
      <c r="P223" s="24">
        <f t="shared" si="99"/>
        <v>6495</v>
      </c>
      <c r="Q223" s="24">
        <f t="shared" si="99"/>
        <v>572.4</v>
      </c>
      <c r="R223" s="24">
        <f t="shared" si="99"/>
        <v>1155</v>
      </c>
      <c r="S223" s="24">
        <f t="shared" si="99"/>
        <v>3390</v>
      </c>
      <c r="T223" s="24">
        <f t="shared" si="99"/>
        <v>12110.85</v>
      </c>
      <c r="U223" s="24">
        <f t="shared" si="99"/>
        <v>1650</v>
      </c>
      <c r="V223" s="24">
        <f t="shared" si="99"/>
        <v>330</v>
      </c>
      <c r="W223" s="24">
        <f t="shared" si="99"/>
        <v>2967.2999999999997</v>
      </c>
      <c r="X223" s="24">
        <f t="shared" si="99"/>
        <v>13010.1</v>
      </c>
      <c r="Y223" s="24">
        <f t="shared" si="99"/>
        <v>5796</v>
      </c>
    </row>
    <row r="224" spans="1:35" s="56" customFormat="1" ht="30" customHeight="1" collapsed="1" x14ac:dyDescent="0.2">
      <c r="A224" s="12" t="s">
        <v>133</v>
      </c>
      <c r="B224" s="8">
        <v>1.0169999999999999</v>
      </c>
      <c r="C224" s="8">
        <f>C221/C222</f>
        <v>0.98365812566743827</v>
      </c>
      <c r="D224" s="14">
        <f t="shared" si="95"/>
        <v>0.96721546279984105</v>
      </c>
      <c r="E224" s="159">
        <f t="shared" ref="E224:Y224" si="100">E221/E222</f>
        <v>0.78512396694214881</v>
      </c>
      <c r="F224" s="159">
        <f t="shared" si="100"/>
        <v>1.0891927871233209</v>
      </c>
      <c r="G224" s="159">
        <f t="shared" si="100"/>
        <v>1.0196357640710485</v>
      </c>
      <c r="H224" s="87">
        <f t="shared" si="100"/>
        <v>1.0635531516538381</v>
      </c>
      <c r="I224" s="87">
        <f t="shared" si="100"/>
        <v>1.124230430958663</v>
      </c>
      <c r="J224" s="87">
        <f t="shared" si="100"/>
        <v>0.84576285309557542</v>
      </c>
      <c r="K224" s="87">
        <f t="shared" si="100"/>
        <v>1.3582857142857143</v>
      </c>
      <c r="L224" s="87">
        <f t="shared" si="100"/>
        <v>0.94570446735395186</v>
      </c>
      <c r="M224" s="87">
        <f t="shared" si="100"/>
        <v>1.0884968548911864</v>
      </c>
      <c r="N224" s="87">
        <f t="shared" si="100"/>
        <v>0.93065565740675948</v>
      </c>
      <c r="O224" s="87">
        <f t="shared" si="100"/>
        <v>1.2873380914618029</v>
      </c>
      <c r="P224" s="87">
        <f t="shared" si="100"/>
        <v>1.4295146913172665</v>
      </c>
      <c r="Q224" s="87">
        <f t="shared" si="100"/>
        <v>0.57993920972644375</v>
      </c>
      <c r="R224" s="87">
        <f t="shared" si="100"/>
        <v>1.02803738317757</v>
      </c>
      <c r="S224" s="87">
        <f t="shared" si="100"/>
        <v>1.0796866042423083</v>
      </c>
      <c r="T224" s="87">
        <f t="shared" si="100"/>
        <v>0.67468037102030587</v>
      </c>
      <c r="U224" s="87">
        <f t="shared" si="100"/>
        <v>1.3313967562333575</v>
      </c>
      <c r="V224" s="87">
        <f t="shared" si="100"/>
        <v>1.9434628975265018</v>
      </c>
      <c r="W224" s="87">
        <f t="shared" si="100"/>
        <v>1.3315831987075928</v>
      </c>
      <c r="X224" s="87">
        <f t="shared" si="100"/>
        <v>1.0176463686495365</v>
      </c>
      <c r="Y224" s="87">
        <f t="shared" si="100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17044</v>
      </c>
      <c r="C225" s="25">
        <f>SUM(E225:Y225)</f>
        <v>29427</v>
      </c>
      <c r="D225" s="8">
        <f t="shared" si="95"/>
        <v>1.7265313306735508</v>
      </c>
      <c r="E225" s="158"/>
      <c r="F225" s="157"/>
      <c r="G225" s="158">
        <v>950</v>
      </c>
      <c r="H225" s="156">
        <v>1000</v>
      </c>
      <c r="I225" s="156">
        <v>3850</v>
      </c>
      <c r="J225" s="157">
        <v>960</v>
      </c>
      <c r="K225" s="157">
        <v>3000</v>
      </c>
      <c r="L225" s="158"/>
      <c r="M225" s="157"/>
      <c r="N225" s="157"/>
      <c r="O225" s="158">
        <v>1000</v>
      </c>
      <c r="P225" s="158">
        <v>4700</v>
      </c>
      <c r="Q225" s="157"/>
      <c r="R225" s="157"/>
      <c r="S225" s="157">
        <v>500</v>
      </c>
      <c r="T225" s="157"/>
      <c r="U225" s="157">
        <v>1800</v>
      </c>
      <c r="V225" s="157"/>
      <c r="W225" s="158"/>
      <c r="X225" s="157">
        <v>11367</v>
      </c>
      <c r="Y225" s="158">
        <v>300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5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5591.13</v>
      </c>
      <c r="D227" s="8">
        <f t="shared" si="95"/>
        <v>6.5855477031802119</v>
      </c>
      <c r="E227" s="158"/>
      <c r="F227" s="158">
        <f t="shared" ref="F227:Y227" si="101">F225*0.19</f>
        <v>0</v>
      </c>
      <c r="G227" s="158">
        <f t="shared" si="101"/>
        <v>180.5</v>
      </c>
      <c r="H227" s="158">
        <f t="shared" si="101"/>
        <v>190</v>
      </c>
      <c r="I227" s="158">
        <f t="shared" si="101"/>
        <v>731.5</v>
      </c>
      <c r="J227" s="158">
        <f t="shared" si="101"/>
        <v>182.4</v>
      </c>
      <c r="K227" s="158">
        <f t="shared" si="101"/>
        <v>570</v>
      </c>
      <c r="L227" s="158">
        <f t="shared" si="101"/>
        <v>0</v>
      </c>
      <c r="M227" s="158">
        <f t="shared" si="101"/>
        <v>0</v>
      </c>
      <c r="N227" s="158">
        <f t="shared" si="101"/>
        <v>0</v>
      </c>
      <c r="O227" s="158">
        <f t="shared" si="101"/>
        <v>190</v>
      </c>
      <c r="P227" s="158">
        <f t="shared" si="101"/>
        <v>893</v>
      </c>
      <c r="Q227" s="158">
        <f t="shared" si="101"/>
        <v>0</v>
      </c>
      <c r="R227" s="158">
        <f t="shared" si="101"/>
        <v>0</v>
      </c>
      <c r="S227" s="158">
        <f t="shared" si="101"/>
        <v>95</v>
      </c>
      <c r="T227" s="158">
        <f t="shared" si="101"/>
        <v>0</v>
      </c>
      <c r="U227" s="158">
        <f t="shared" si="101"/>
        <v>342</v>
      </c>
      <c r="V227" s="158"/>
      <c r="W227" s="158">
        <f t="shared" si="101"/>
        <v>0</v>
      </c>
      <c r="X227" s="158">
        <f t="shared" si="101"/>
        <v>2159.73</v>
      </c>
      <c r="Y227" s="158">
        <f t="shared" si="101"/>
        <v>57</v>
      </c>
    </row>
    <row r="228" spans="1:25" s="56" customFormat="1" ht="30" customHeight="1" collapsed="1" x14ac:dyDescent="0.2">
      <c r="A228" s="12" t="s">
        <v>137</v>
      </c>
      <c r="B228" s="8">
        <v>6.4000000000000001E-2</v>
      </c>
      <c r="C228" s="8">
        <f>C225/C226</f>
        <v>0.10985921802726041</v>
      </c>
      <c r="D228" s="8">
        <f>C228/B228</f>
        <v>1.7165502816759439</v>
      </c>
      <c r="E228" s="159"/>
      <c r="F228" s="159"/>
      <c r="G228" s="159">
        <f>G225/G226</f>
        <v>2.7560996837738258E-2</v>
      </c>
      <c r="H228" s="159">
        <f>H225/H226</f>
        <v>3.9840637450199202E-2</v>
      </c>
      <c r="I228" s="159">
        <f t="shared" ref="I228:Y228" si="102">I225/I226</f>
        <v>0.55023581534943544</v>
      </c>
      <c r="J228" s="159">
        <f t="shared" si="102"/>
        <v>0.73170731707317072</v>
      </c>
      <c r="K228" s="159">
        <f t="shared" si="102"/>
        <v>0.81037277147487841</v>
      </c>
      <c r="L228" s="159"/>
      <c r="M228" s="159"/>
      <c r="N228" s="159"/>
      <c r="O228" s="159">
        <f t="shared" si="102"/>
        <v>0.10407993338884262</v>
      </c>
      <c r="P228" s="159">
        <f t="shared" si="102"/>
        <v>0.3017656500802568</v>
      </c>
      <c r="Q228" s="159"/>
      <c r="R228" s="159"/>
      <c r="S228" s="159">
        <f t="shared" si="102"/>
        <v>8.2617316589557177E-2</v>
      </c>
      <c r="T228" s="159"/>
      <c r="U228" s="159">
        <f t="shared" si="102"/>
        <v>0.41821561338289964</v>
      </c>
      <c r="V228" s="159"/>
      <c r="W228" s="159"/>
      <c r="X228" s="159">
        <f t="shared" si="102"/>
        <v>0.51366984499977408</v>
      </c>
      <c r="Y228" s="159">
        <f t="shared" si="102"/>
        <v>1.8562059151095163E-2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3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3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3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137568.03</v>
      </c>
      <c r="D234" s="8">
        <f t="shared" si="103"/>
        <v>1.0337776679634725</v>
      </c>
      <c r="E234" s="158">
        <f>E232+E230+E227+E223+E219</f>
        <v>1296</v>
      </c>
      <c r="F234" s="158">
        <f>F232+F230+F227+F223+F219</f>
        <v>3996</v>
      </c>
      <c r="G234" s="158">
        <f t="shared" ref="G234:Y234" si="104">G232+G230+G227+G223+G219</f>
        <v>14198</v>
      </c>
      <c r="H234" s="158">
        <f>H232+H230+H227+H223+H219</f>
        <v>9134.35</v>
      </c>
      <c r="I234" s="158">
        <f t="shared" si="104"/>
        <v>5464.75</v>
      </c>
      <c r="J234" s="158">
        <f t="shared" si="104"/>
        <v>5625.9</v>
      </c>
      <c r="K234" s="158">
        <f t="shared" si="104"/>
        <v>3690.45</v>
      </c>
      <c r="L234" s="158">
        <f t="shared" si="104"/>
        <v>8051.1</v>
      </c>
      <c r="M234" s="158">
        <f t="shared" si="104"/>
        <v>5686.95</v>
      </c>
      <c r="N234" s="158">
        <f t="shared" si="104"/>
        <v>5952</v>
      </c>
      <c r="O234" s="158">
        <f>O232+O230+O227+O223+O219</f>
        <v>4131.25</v>
      </c>
      <c r="P234" s="155">
        <f t="shared" si="104"/>
        <v>9575.75</v>
      </c>
      <c r="Q234" s="158">
        <f t="shared" si="104"/>
        <v>4263.3</v>
      </c>
      <c r="R234" s="158">
        <f t="shared" si="104"/>
        <v>1877.7</v>
      </c>
      <c r="S234" s="158">
        <f t="shared" si="104"/>
        <v>4645.55</v>
      </c>
      <c r="T234" s="158">
        <f t="shared" si="104"/>
        <v>13285.35</v>
      </c>
      <c r="U234" s="158">
        <f t="shared" si="104"/>
        <v>3144</v>
      </c>
      <c r="V234" s="158">
        <f t="shared" si="104"/>
        <v>684.15000000000009</v>
      </c>
      <c r="W234" s="158">
        <f t="shared" si="104"/>
        <v>5610.6</v>
      </c>
      <c r="X234" s="158">
        <f t="shared" si="104"/>
        <v>17972.88</v>
      </c>
      <c r="Y234" s="158">
        <f t="shared" si="104"/>
        <v>9282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19.7</v>
      </c>
      <c r="C236" s="47">
        <f>C234/C235*10</f>
        <v>18.675069233275416</v>
      </c>
      <c r="D236" s="8">
        <f>C236/B236</f>
        <v>0.94797305752667083</v>
      </c>
      <c r="E236" s="154">
        <f>E234/E235*10</f>
        <v>19.044819985304922</v>
      </c>
      <c r="F236" s="154">
        <f>F234/F235*10</f>
        <v>18.861512319456246</v>
      </c>
      <c r="G236" s="154">
        <f t="shared" ref="G236:X236" si="105">G234/G235*10</f>
        <v>21.990923594008951</v>
      </c>
      <c r="H236" s="154">
        <f>H234/H235*10</f>
        <v>12.414849951071002</v>
      </c>
      <c r="I236" s="154">
        <f t="shared" si="105"/>
        <v>20.541084047511653</v>
      </c>
      <c r="J236" s="154">
        <f t="shared" si="105"/>
        <v>20.016722408026759</v>
      </c>
      <c r="K236" s="154">
        <f>K234/K235*10</f>
        <v>29.467023315234748</v>
      </c>
      <c r="L236" s="154">
        <f>L234/L235*10</f>
        <v>12.812062380649269</v>
      </c>
      <c r="M236" s="154">
        <f>M234/M235*10</f>
        <v>18.515823403008397</v>
      </c>
      <c r="N236" s="154">
        <f t="shared" si="105"/>
        <v>19.851911146688014</v>
      </c>
      <c r="O236" s="154">
        <f>O234/O235*10</f>
        <v>20.639738209432458</v>
      </c>
      <c r="P236" s="154">
        <f t="shared" si="105"/>
        <v>25.753724920660535</v>
      </c>
      <c r="Q236" s="154">
        <f t="shared" si="105"/>
        <v>20.144112644112646</v>
      </c>
      <c r="R236" s="154">
        <f t="shared" si="105"/>
        <v>13.035962232713134</v>
      </c>
      <c r="S236" s="154">
        <f t="shared" si="105"/>
        <v>21.749847839318321</v>
      </c>
      <c r="T236" s="154">
        <f t="shared" si="105"/>
        <v>13.98811278638814</v>
      </c>
      <c r="U236" s="154">
        <f t="shared" si="105"/>
        <v>23.337292161520189</v>
      </c>
      <c r="V236" s="154">
        <f t="shared" si="105"/>
        <v>23.160121868652681</v>
      </c>
      <c r="W236" s="154">
        <f t="shared" si="105"/>
        <v>25.682504806371877</v>
      </c>
      <c r="X236" s="154">
        <f t="shared" si="105"/>
        <v>22.560572396912072</v>
      </c>
      <c r="Y236" s="154">
        <f>Y234/Y235*10</f>
        <v>17.612234829797732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88"/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  <c r="R246" s="188"/>
      <c r="S246" s="188"/>
      <c r="T246" s="188"/>
      <c r="U246" s="188"/>
      <c r="V246" s="188"/>
      <c r="W246" s="188"/>
      <c r="X246" s="188"/>
      <c r="Y246" s="188"/>
    </row>
    <row r="247" spans="1:25" ht="20.25" hidden="1" customHeight="1" x14ac:dyDescent="0.25">
      <c r="A247" s="186"/>
      <c r="B247" s="187"/>
      <c r="C247" s="187"/>
      <c r="D247" s="187"/>
      <c r="E247" s="187"/>
      <c r="F247" s="187"/>
      <c r="G247" s="187"/>
      <c r="H247" s="187"/>
      <c r="I247" s="187"/>
      <c r="J247" s="18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2023-09-05T10:49:04Z</cp:lastPrinted>
  <dcterms:created xsi:type="dcterms:W3CDTF">2017-06-08T05:54:08Z</dcterms:created>
  <dcterms:modified xsi:type="dcterms:W3CDTF">2023-09-06T05:10:32Z</dcterms:modified>
</cp:coreProperties>
</file>