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оперативка!$A$2:$Y$234</definedName>
  </definedNames>
  <calcPr calcId="145621"/>
</workbook>
</file>

<file path=xl/calcChain.xml><?xml version="1.0" encoding="utf-8"?>
<calcChain xmlns="http://schemas.openxmlformats.org/spreadsheetml/2006/main">
  <c r="B22" i="1" l="1"/>
  <c r="C25" i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B26" i="1"/>
  <c r="D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D20" i="1" l="1"/>
  <c r="C26" i="1"/>
  <c r="C22" i="1"/>
  <c r="D21" i="1"/>
  <c r="C165" i="1"/>
  <c r="C166" i="1" s="1"/>
  <c r="D139" i="1"/>
  <c r="C173" i="1"/>
  <c r="D173" i="1" s="1"/>
  <c r="D164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D22" i="1"/>
  <c r="C29" i="1"/>
  <c r="D29" i="1" s="1"/>
  <c r="C182" i="1"/>
  <c r="D182" i="1" s="1"/>
  <c r="D7" i="1"/>
  <c r="C13" i="1"/>
  <c r="C32" i="1"/>
  <c r="D32" i="1" s="1"/>
  <c r="D12" i="1"/>
  <c r="C36" i="1"/>
  <c r="D36" i="1" s="1"/>
  <c r="C34" i="1"/>
  <c r="D34" i="1" s="1"/>
  <c r="C59" i="1"/>
  <c r="D143" i="1"/>
  <c r="C159" i="1"/>
  <c r="D159" i="1" s="1"/>
  <c r="D230" i="1"/>
  <c r="D35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D165" i="1" l="1"/>
  <c r="C151" i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<sst xmlns="http://schemas.openxmlformats.org/spreadsheetml/2006/main" count="275" uniqueCount="219">
  <si>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</si>
  <si>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</si>
  <si>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</si>
  <si>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</si>
  <si>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</si>
  <si>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</si>
  <si>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</si>
  <si>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</si>
  <si>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</si>
  <si>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</si>
  <si>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</si>
  <si>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</si>
  <si>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</si>
  <si>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</si>
  <si>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</si>
  <si>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</si>
  <si>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</si>
  <si>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</si>
  <si>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</si>
  <si>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</si>
  <si>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</si>
  <si>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</si>
  <si>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</si>
  <si>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</si>
  <si>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</si>
  <si>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</si>
  <si>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</si>
  <si>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</si>
  <si>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</si>
  <si>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</si>
  <si>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</si>
  <si>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</si>
  <si>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</si>
  <si>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</si>
  <si>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</si>
  <si>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</si>
  <si>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</si>
  <si>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</si>
  <si>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</si>
  <si>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</si>
  <si>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</si>
  <si>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</si>
  <si>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</si>
  <si>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</si>
  <si>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</si>
  <si>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</si>
  <si>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</si>
  <si>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</si>
  <si>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</si>
  <si>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</si>
  <si>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</si>
  <si>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</si>
  <si>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</si>
  <si>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</si>
  <si>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</si>
  <si>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</si>
  <si>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</si>
  <si>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</si>
  <si>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</si>
  <si>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</si>
  <si>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</si>
  <si>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</si>
  <si>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</si>
  <si>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</si>
  <si>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</si>
  <si>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</si>
  <si>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</si>
  <si>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</si>
  <si>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</si>
  <si>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</si>
  <si>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</si>
  <si>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</si>
  <si>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</si>
  <si>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</si>
  <si>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</si>
  <si>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</si>
  <si>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</si>
  <si>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</si>
  <si>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</si>
  <si>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</si>
  <si>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</si>
  <si>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</si>
  <si>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</si>
  <si>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</si>
  <si>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</si>
  <si>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</si>
  <si>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</si>
  <si>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</si>
  <si>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</si>
  <si>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</si>
  <si>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</si>
  <si>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</si>
  <si>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</si>
  <si>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</si>
  <si>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</si>
  <si>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</si>
  <si>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</si>
  <si>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</si>
  <si>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</si>
  <si>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</si>
  <si>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</si>
  <si>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</si>
  <si>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</si>
  <si>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</si>
  <si>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</si>
  <si>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</si>
  <si>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</si>
  <si>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</si>
  <si>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</si>
  <si>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</si>
  <si>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</si>
  <si>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</si>
  <si>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</si>
  <si>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</si>
  <si>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</si>
  <si>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</si>
  <si>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</si>
  <si>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</si>
  <si>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</si>
  <si>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</si>
  <si>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</si>
  <si>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</si>
  <si>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</si>
  <si>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</si>
  <si>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</si>
  <si>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</si>
  <si>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</si>
  <si>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</si>
  <si>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</si>
  <si>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</si>
  <si>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</si>
  <si>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</si>
  <si>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</si>
  <si>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</si>
  <si>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</si>
  <si>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</si>
  <si>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</si>
  <si>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</si>
  <si>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</si>
  <si>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</si>
  <si>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</si>
  <si>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</si>
  <si>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</si>
  <si>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</si>
  <si>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</si>
  <si>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</si>
  <si>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</si>
  <si>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</si>
  <si>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</si>
  <si>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</si>
  <si>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</si>
  <si>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</si>
  <si>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</si>
  <si>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</si>
  <si>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</si>
  <si>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</si>
  <si>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</si>
  <si>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</si>
  <si>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</si>
  <si>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</si>
  <si>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</si>
  <si>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</si>
  <si>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</si>
  <si>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</si>
  <si>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</si>
  <si>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</si>
  <si>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</si>
  <si>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</si>
  <si>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</si>
  <si>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</si>
  <si>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</si>
  <si>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</si>
  <si>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</si>
  <si>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</si>
  <si>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</si>
  <si>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</si>
  <si>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</si>
  <si>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</si>
  <si>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</si>
  <si>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</si>
  <si>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</si>
  <si>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</si>
  <si>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</si>
  <si>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</si>
  <si>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</si>
  <si>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</si>
  <si>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</si>
  <si>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</si>
  <si>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</si>
  <si>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Площадь многолетних трав всего,  га (4-сх 2021)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</si>
  <si>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</si>
  <si>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</si>
  <si>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</si>
  <si>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</si>
  <si>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</si>
  <si>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</si>
  <si>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</si>
  <si>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</si>
  <si>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</si>
  <si>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</si>
  <si>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</si>
  <si>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</si>
  <si>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</si>
  <si>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</si>
  <si>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</si>
  <si>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</si>
  <si>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</si>
  <si>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</si>
  <si>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</si>
  <si>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</si>
  <si>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</si>
  <si>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</si>
  <si>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</si>
  <si>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</si>
  <si>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</si>
  <si>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</si>
  <si>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</si>
  <si>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</si>
  <si>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Информация о сельскохозяйственных работах по состоянию на 28 марта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</si>
</sst>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A4" sqref="A4:A6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92" t="s">
        <v>218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 x14ac:dyDescent="0.35">
      <c r="A4" s="193" t="s">
        <v>3</v>
      </c>
      <c r="B4" s="196" t="s">
        <v>215</v>
      </c>
      <c r="C4" s="199" t="s">
        <v>216</v>
      </c>
      <c r="D4" s="199" t="s">
        <v>217</v>
      </c>
      <c r="E4" s="202" t="s">
        <v>4</v>
      </c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4"/>
      <c r="Z4" s="178" t="s">
        <v>0</v>
      </c>
    </row>
    <row r="5" spans="1:26" s="178" customFormat="1" ht="87" customHeight="1" x14ac:dyDescent="0.25">
      <c r="A5" s="194"/>
      <c r="B5" s="197"/>
      <c r="C5" s="200"/>
      <c r="D5" s="200"/>
      <c r="E5" s="205" t="s">
        <v>5</v>
      </c>
      <c r="F5" s="205" t="s">
        <v>6</v>
      </c>
      <c r="G5" s="205" t="s">
        <v>7</v>
      </c>
      <c r="H5" s="205" t="s">
        <v>8</v>
      </c>
      <c r="I5" s="205" t="s">
        <v>9</v>
      </c>
      <c r="J5" s="205" t="s">
        <v>10</v>
      </c>
      <c r="K5" s="205" t="s">
        <v>11</v>
      </c>
      <c r="L5" s="205" t="s">
        <v>12</v>
      </c>
      <c r="M5" s="205" t="s">
        <v>13</v>
      </c>
      <c r="N5" s="205" t="s">
        <v>14</v>
      </c>
      <c r="O5" s="205" t="s">
        <v>15</v>
      </c>
      <c r="P5" s="205" t="s">
        <v>16</v>
      </c>
      <c r="Q5" s="205" t="s">
        <v>17</v>
      </c>
      <c r="R5" s="205" t="s">
        <v>18</v>
      </c>
      <c r="S5" s="205" t="s">
        <v>19</v>
      </c>
      <c r="T5" s="205" t="s">
        <v>20</v>
      </c>
      <c r="U5" s="205" t="s">
        <v>21</v>
      </c>
      <c r="V5" s="205" t="s">
        <v>22</v>
      </c>
      <c r="W5" s="205" t="s">
        <v>23</v>
      </c>
      <c r="X5" s="205" t="s">
        <v>24</v>
      </c>
      <c r="Y5" s="205" t="s">
        <v>25</v>
      </c>
    </row>
    <row r="6" spans="1:26" s="178" customFormat="1" ht="69.75" customHeight="1" thickBot="1" x14ac:dyDescent="0.3">
      <c r="A6" s="195"/>
      <c r="B6" s="198"/>
      <c r="C6" s="201"/>
      <c r="D6" s="201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</row>
    <row r="7" spans="1:26" s="2" customFormat="1" ht="30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 x14ac:dyDescent="0.2">
      <c r="A8" s="11" t="s">
        <v>27</v>
      </c>
      <c r="B8" s="8">
        <v>50509</v>
      </c>
      <c r="C8" s="8">
        <f>SUM(E8:Y8)</f>
        <v>50707.3</v>
      </c>
      <c r="D8" s="15">
        <f t="shared" si="0"/>
        <v>1.0039260329842208</v>
      </c>
      <c r="E8" s="113">
        <v>2886</v>
      </c>
      <c r="F8" s="113">
        <v>1426</v>
      </c>
      <c r="G8" s="113">
        <v>3545</v>
      </c>
      <c r="H8" s="113">
        <v>3013</v>
      </c>
      <c r="I8" s="113">
        <v>1381</v>
      </c>
      <c r="J8" s="113">
        <v>3512.4</v>
      </c>
      <c r="K8" s="113">
        <v>2220</v>
      </c>
      <c r="L8" s="113">
        <v>2813.5</v>
      </c>
      <c r="M8" s="113">
        <v>2320</v>
      </c>
      <c r="N8" s="113">
        <v>708</v>
      </c>
      <c r="O8" s="113">
        <v>1529</v>
      </c>
      <c r="P8" s="113">
        <v>1997</v>
      </c>
      <c r="Q8" s="113">
        <v>3410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1965</v>
      </c>
      <c r="X8" s="113">
        <v>4296</v>
      </c>
      <c r="Y8" s="113">
        <v>2228</v>
      </c>
    </row>
    <row r="9" spans="1:26" s="12" customFormat="1" ht="30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1.0539647897570203</v>
      </c>
      <c r="D9" s="15"/>
      <c r="E9" s="140">
        <f t="shared" si="1"/>
        <v>1.3955512572533848</v>
      </c>
      <c r="F9" s="140">
        <f t="shared" si="1"/>
        <v>1</v>
      </c>
      <c r="G9" s="140">
        <f t="shared" si="1"/>
        <v>1.0706735125339777</v>
      </c>
      <c r="H9" s="140">
        <f t="shared" si="1"/>
        <v>1</v>
      </c>
      <c r="I9" s="140">
        <f t="shared" si="1"/>
        <v>1</v>
      </c>
      <c r="J9" s="140">
        <f t="shared" si="1"/>
        <v>1.0857496136012366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1.0170977641385357</v>
      </c>
      <c r="N9" s="140">
        <f t="shared" si="1"/>
        <v>1.023121387283237</v>
      </c>
      <c r="O9" s="140">
        <f t="shared" si="1"/>
        <v>0.96833438885370493</v>
      </c>
      <c r="P9" s="140">
        <f t="shared" si="1"/>
        <v>1</v>
      </c>
      <c r="Q9" s="140">
        <f t="shared" si="1"/>
        <v>1.2195994277539342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1.0424403183023874</v>
      </c>
      <c r="X9" s="140">
        <f t="shared" si="1"/>
        <v>1.0742685671417855</v>
      </c>
      <c r="Y9" s="140">
        <f t="shared" si="1"/>
        <v>1.0386946386946387</v>
      </c>
    </row>
    <row r="10" spans="1:26" s="12" customFormat="1" ht="30" customHeight="1" x14ac:dyDescent="0.2">
      <c r="A10" s="11" t="s">
        <v>29</v>
      </c>
      <c r="B10" s="8">
        <v>48535</v>
      </c>
      <c r="C10" s="8">
        <f>SUM(E10:Y10)</f>
        <v>43148.4</v>
      </c>
      <c r="D10" s="15">
        <f t="shared" si="0"/>
        <v>0.88901617389512722</v>
      </c>
      <c r="E10" s="113">
        <v>2736</v>
      </c>
      <c r="F10" s="113">
        <v>871</v>
      </c>
      <c r="G10" s="113">
        <v>3006</v>
      </c>
      <c r="H10" s="113">
        <v>2722</v>
      </c>
      <c r="I10" s="113">
        <v>1286</v>
      </c>
      <c r="J10" s="113">
        <v>2674</v>
      </c>
      <c r="K10" s="113">
        <v>1770</v>
      </c>
      <c r="L10" s="113">
        <v>2541</v>
      </c>
      <c r="M10" s="113">
        <v>2320</v>
      </c>
      <c r="N10" s="113">
        <v>639</v>
      </c>
      <c r="O10" s="113">
        <v>1279</v>
      </c>
      <c r="P10" s="113">
        <v>1547</v>
      </c>
      <c r="Q10" s="113">
        <v>2970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1965</v>
      </c>
      <c r="X10" s="113">
        <v>3779</v>
      </c>
      <c r="Y10" s="113">
        <v>1543</v>
      </c>
    </row>
    <row r="11" spans="1:26" s="12" customFormat="1" ht="30" customHeight="1" x14ac:dyDescent="0.2">
      <c r="A11" s="11" t="s">
        <v>30</v>
      </c>
      <c r="B11" s="14">
        <v>0.87</v>
      </c>
      <c r="C11" s="14">
        <v>0.93</v>
      </c>
      <c r="D11" s="15"/>
      <c r="E11" s="140">
        <f>E10/E8</f>
        <v>0.94802494802494808</v>
      </c>
      <c r="F11" s="140">
        <f>F10/F8</f>
        <v>0.6107994389901823</v>
      </c>
      <c r="G11" s="140">
        <f t="shared" ref="G11:Y11" si="2">G10/G8</f>
        <v>0.84795486600846259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0.76130281289147017</v>
      </c>
      <c r="K11" s="140">
        <v>0.97</v>
      </c>
      <c r="L11" s="140">
        <f t="shared" si="2"/>
        <v>0.90314554824951132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0.77466199298948424</v>
      </c>
      <c r="Q11" s="140">
        <f t="shared" si="2"/>
        <v>0.87096774193548387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0.87965549348230909</v>
      </c>
      <c r="Y11" s="140">
        <f t="shared" si="2"/>
        <v>0.6925493716337523</v>
      </c>
    </row>
    <row r="12" spans="1:26" s="12" customFormat="1" ht="30" customHeight="1" x14ac:dyDescent="0.2">
      <c r="A12" s="13" t="s">
        <v>31</v>
      </c>
      <c r="B12" s="8">
        <v>20820</v>
      </c>
      <c r="C12" s="8">
        <f>SUM(E12:Y12)</f>
        <v>670</v>
      </c>
      <c r="D12" s="15">
        <f t="shared" si="0"/>
        <v>3.218059558117195E-2</v>
      </c>
      <c r="E12" s="141"/>
      <c r="F12" s="141">
        <v>310</v>
      </c>
      <c r="G12" s="141"/>
      <c r="H12" s="141"/>
      <c r="I12" s="141"/>
      <c r="J12" s="141">
        <v>360</v>
      </c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1:26" s="12" customFormat="1" ht="30" hidden="1" customHeight="1" x14ac:dyDescent="0.2">
      <c r="A13" s="13" t="s">
        <v>32</v>
      </c>
      <c r="B13" s="15">
        <f>B12/B8</f>
        <v>0.41220376566552497</v>
      </c>
      <c r="C13" s="15">
        <f>C12/C8</f>
        <v>1.3213087661934277E-2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customHeight="1" x14ac:dyDescent="0.2">
      <c r="A14" s="18" t="s">
        <v>33</v>
      </c>
      <c r="B14" s="8">
        <v>5876</v>
      </c>
      <c r="C14" s="23">
        <f t="shared" ref="C14:C19" si="3">SUM(E14:Y14)</f>
        <v>120</v>
      </c>
      <c r="D14" s="15">
        <f t="shared" si="0"/>
        <v>2.042205582028591E-2</v>
      </c>
      <c r="E14" s="113"/>
      <c r="F14" s="113"/>
      <c r="G14" s="113"/>
      <c r="H14" s="113"/>
      <c r="I14" s="113"/>
      <c r="J14" s="113">
        <v>120</v>
      </c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 x14ac:dyDescent="0.2">
      <c r="A20" s="22" t="s">
        <v>39</v>
      </c>
      <c r="B20" s="23">
        <v>100587</v>
      </c>
      <c r="C20" s="23">
        <f>SUM(E20:Y20)</f>
        <v>81874.5</v>
      </c>
      <c r="D20" s="15">
        <f t="shared" si="0"/>
        <v>0.81396701362999191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 x14ac:dyDescent="0.2">
      <c r="A25" s="13" t="s">
        <v>44</v>
      </c>
      <c r="B25" s="23">
        <v>80216</v>
      </c>
      <c r="C25" s="23">
        <f>SUM(E25:Y25)</f>
        <v>825</v>
      </c>
      <c r="D25" s="15">
        <f t="shared" si="0"/>
        <v>1.0284731225690635E-2</v>
      </c>
      <c r="E25" s="94">
        <v>600</v>
      </c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>
        <v>120</v>
      </c>
      <c r="R25" s="94"/>
      <c r="S25" s="94"/>
      <c r="T25" s="94"/>
      <c r="U25" s="94">
        <v>105</v>
      </c>
      <c r="V25" s="94"/>
      <c r="W25" s="94"/>
      <c r="X25" s="94"/>
      <c r="Y25" s="94"/>
    </row>
    <row r="26" spans="1:26" s="12" customFormat="1" ht="30" customHeight="1" x14ac:dyDescent="0.2">
      <c r="A26" s="18" t="s">
        <v>45</v>
      </c>
      <c r="B26" s="28">
        <f t="shared" ref="B26:Y26" si="7">B25/B20</f>
        <v>0.79747879944724465</v>
      </c>
      <c r="C26" s="28">
        <f>C25/C20</f>
        <v>1.0076397413113973E-2</v>
      </c>
      <c r="D26" s="15"/>
      <c r="E26" s="117">
        <f t="shared" si="7"/>
        <v>7.8947368421052627E-2</v>
      </c>
      <c r="F26" s="117">
        <f t="shared" si="7"/>
        <v>0</v>
      </c>
      <c r="G26" s="117">
        <f t="shared" si="7"/>
        <v>0</v>
      </c>
      <c r="H26" s="117">
        <f t="shared" si="7"/>
        <v>0</v>
      </c>
      <c r="I26" s="117">
        <f t="shared" si="7"/>
        <v>0</v>
      </c>
      <c r="J26" s="117">
        <f t="shared" si="7"/>
        <v>0</v>
      </c>
      <c r="K26" s="117">
        <f t="shared" si="7"/>
        <v>0</v>
      </c>
      <c r="L26" s="117">
        <f t="shared" si="7"/>
        <v>0</v>
      </c>
      <c r="M26" s="117">
        <f t="shared" si="7"/>
        <v>0</v>
      </c>
      <c r="N26" s="117">
        <f t="shared" si="7"/>
        <v>0</v>
      </c>
      <c r="O26" s="117">
        <f t="shared" si="7"/>
        <v>0</v>
      </c>
      <c r="P26" s="117">
        <f t="shared" si="7"/>
        <v>0</v>
      </c>
      <c r="Q26" s="117">
        <f t="shared" si="7"/>
        <v>3.292181069958848E-2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6.2020082693443591E-2</v>
      </c>
      <c r="V26" s="117">
        <f t="shared" si="7"/>
        <v>0</v>
      </c>
      <c r="W26" s="117">
        <f t="shared" si="7"/>
        <v>0</v>
      </c>
      <c r="X26" s="117">
        <f t="shared" si="7"/>
        <v>0</v>
      </c>
      <c r="Y26" s="117">
        <f t="shared" si="7"/>
        <v>0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 x14ac:dyDescent="0.2">
      <c r="A28" s="25" t="s">
        <v>46</v>
      </c>
      <c r="B28" s="23">
        <v>31856</v>
      </c>
      <c r="C28" s="23">
        <f t="shared" si="8"/>
        <v>58087</v>
      </c>
      <c r="D28" s="15">
        <f t="shared" si="0"/>
        <v>1.8234241587142139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2037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0.3167009653334924</v>
      </c>
      <c r="C29" s="23">
        <f t="shared" si="8"/>
        <v>14.412917504923945</v>
      </c>
      <c r="D29" s="15">
        <f t="shared" si="0"/>
        <v>45.509547120410119</v>
      </c>
      <c r="E29" s="116">
        <f t="shared" si="9"/>
        <v>0.65789473684210531</v>
      </c>
      <c r="F29" s="116">
        <f t="shared" si="9"/>
        <v>0.55650857719475277</v>
      </c>
      <c r="G29" s="116">
        <f t="shared" si="9"/>
        <v>1.1268875366238449E-2</v>
      </c>
      <c r="H29" s="116">
        <f t="shared" si="9"/>
        <v>0.23255813953488372</v>
      </c>
      <c r="I29" s="116">
        <f t="shared" si="9"/>
        <v>0.38994521430873347</v>
      </c>
      <c r="J29" s="116">
        <f t="shared" si="9"/>
        <v>1.0637288135593221</v>
      </c>
      <c r="K29" s="116">
        <f t="shared" si="9"/>
        <v>1.0209445585215606</v>
      </c>
      <c r="L29" s="116">
        <f t="shared" si="9"/>
        <v>0.54081252329481921</v>
      </c>
      <c r="M29" s="116">
        <f t="shared" si="9"/>
        <v>2.3646252069047056E-2</v>
      </c>
      <c r="N29" s="116">
        <f t="shared" si="9"/>
        <v>1.2231744943435037</v>
      </c>
      <c r="O29" s="116">
        <f t="shared" si="9"/>
        <v>0.95858823529411763</v>
      </c>
      <c r="P29" s="116">
        <f t="shared" si="9"/>
        <v>1.2225405921680994</v>
      </c>
      <c r="Q29" s="116">
        <f t="shared" si="9"/>
        <v>1.6680384087791496</v>
      </c>
      <c r="R29" s="116">
        <f t="shared" si="9"/>
        <v>0.64553990610328638</v>
      </c>
      <c r="S29" s="116">
        <f t="shared" si="9"/>
        <v>0.86017569546120054</v>
      </c>
      <c r="T29" s="116">
        <f t="shared" si="9"/>
        <v>0.88</v>
      </c>
      <c r="U29" s="116">
        <f t="shared" si="9"/>
        <v>0</v>
      </c>
      <c r="V29" s="116">
        <f t="shared" si="9"/>
        <v>0</v>
      </c>
      <c r="W29" s="116">
        <f t="shared" si="9"/>
        <v>0.96276427895235095</v>
      </c>
      <c r="X29" s="116">
        <f t="shared" si="9"/>
        <v>0.43681718863801894</v>
      </c>
      <c r="Y29" s="116">
        <f t="shared" si="9"/>
        <v>1.0579710144927537</v>
      </c>
    </row>
    <row r="30" spans="1:26" s="12" customFormat="1" ht="30" hidden="1" customHeight="1" x14ac:dyDescent="0.2">
      <c r="A30" s="11" t="s">
        <v>189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customHeight="1" x14ac:dyDescent="0.2">
      <c r="A33" s="13" t="s">
        <v>48</v>
      </c>
      <c r="B33" s="23">
        <v>28984</v>
      </c>
      <c r="C33" s="23">
        <f t="shared" si="8"/>
        <v>290</v>
      </c>
      <c r="D33" s="15">
        <f t="shared" si="0"/>
        <v>1.0005520287054927E-2</v>
      </c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>
        <v>290</v>
      </c>
      <c r="T33" s="94"/>
      <c r="U33" s="94"/>
      <c r="V33" s="94"/>
      <c r="W33" s="94"/>
      <c r="X33" s="94"/>
      <c r="Y33" s="94"/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2.5964491319801952E-3</v>
      </c>
      <c r="D34" s="15" t="e">
        <f t="shared" si="0"/>
        <v>#DIV/0!</v>
      </c>
      <c r="E34" s="117">
        <f t="shared" si="11"/>
        <v>0</v>
      </c>
      <c r="F34" s="117">
        <f t="shared" si="11"/>
        <v>0</v>
      </c>
      <c r="G34" s="117">
        <f t="shared" si="11"/>
        <v>0</v>
      </c>
      <c r="H34" s="117">
        <f t="shared" si="11"/>
        <v>0</v>
      </c>
      <c r="I34" s="117">
        <f t="shared" si="11"/>
        <v>0</v>
      </c>
      <c r="J34" s="117">
        <f t="shared" si="11"/>
        <v>0</v>
      </c>
      <c r="K34" s="117">
        <f t="shared" si="11"/>
        <v>0</v>
      </c>
      <c r="L34" s="117">
        <f t="shared" si="11"/>
        <v>0</v>
      </c>
      <c r="M34" s="117">
        <f t="shared" si="11"/>
        <v>0</v>
      </c>
      <c r="N34" s="117">
        <f t="shared" si="11"/>
        <v>0</v>
      </c>
      <c r="O34" s="117">
        <f t="shared" si="11"/>
        <v>0</v>
      </c>
      <c r="P34" s="117">
        <f>P33/Q30</f>
        <v>0</v>
      </c>
      <c r="Q34" s="117">
        <f>Q33/R30</f>
        <v>0</v>
      </c>
      <c r="R34" s="117">
        <f>R33/S30</f>
        <v>0</v>
      </c>
      <c r="S34" s="117">
        <f>S33/T30</f>
        <v>5.4054054054054057E-2</v>
      </c>
      <c r="T34" s="117">
        <f t="shared" si="11"/>
        <v>0</v>
      </c>
      <c r="U34" s="117">
        <f t="shared" si="11"/>
        <v>0</v>
      </c>
      <c r="V34" s="117">
        <f t="shared" si="11"/>
        <v>0</v>
      </c>
      <c r="W34" s="117">
        <f t="shared" si="11"/>
        <v>0</v>
      </c>
      <c r="X34" s="117">
        <f t="shared" si="11"/>
        <v>0</v>
      </c>
      <c r="Y34" s="117">
        <f t="shared" si="11"/>
        <v>0</v>
      </c>
    </row>
    <row r="35" spans="1:29" s="12" customFormat="1" ht="30" hidden="1" customHeight="1" x14ac:dyDescent="0.2">
      <c r="A35" s="25" t="s">
        <v>49</v>
      </c>
      <c r="B35" s="23">
        <v>79771</v>
      </c>
      <c r="C35" s="23">
        <f>SUM(E35:Y35)</f>
        <v>67160.7</v>
      </c>
      <c r="D35" s="15">
        <f t="shared" si="0"/>
        <v>0.84191874240012032</v>
      </c>
      <c r="E35" s="94">
        <v>1500</v>
      </c>
      <c r="F35" s="94">
        <v>2130</v>
      </c>
      <c r="G35" s="94">
        <v>4243</v>
      </c>
      <c r="H35" s="94">
        <v>1698</v>
      </c>
      <c r="I35" s="94">
        <v>2390</v>
      </c>
      <c r="J35" s="94">
        <v>5051</v>
      </c>
      <c r="K35" s="94">
        <v>3662</v>
      </c>
      <c r="L35" s="94">
        <v>3261</v>
      </c>
      <c r="M35" s="94">
        <v>843.6</v>
      </c>
      <c r="N35" s="94">
        <v>3448.1</v>
      </c>
      <c r="O35" s="94">
        <v>929</v>
      </c>
      <c r="P35" s="94">
        <v>3990</v>
      </c>
      <c r="Q35" s="94">
        <v>4427</v>
      </c>
      <c r="R35" s="94">
        <v>1150</v>
      </c>
      <c r="S35" s="94">
        <v>3008</v>
      </c>
      <c r="T35" s="94">
        <v>3169</v>
      </c>
      <c r="U35" s="94">
        <v>1120</v>
      </c>
      <c r="V35" s="94">
        <v>300</v>
      </c>
      <c r="W35" s="94">
        <v>8600</v>
      </c>
      <c r="X35" s="94">
        <v>7681</v>
      </c>
      <c r="Y35" s="94">
        <v>4560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0.60130807316614587</v>
      </c>
      <c r="D36" s="15" t="e">
        <f t="shared" si="0"/>
        <v>#DIV/0!</v>
      </c>
      <c r="E36" s="116">
        <f t="shared" si="12"/>
        <v>1.1424219345011424</v>
      </c>
      <c r="F36" s="116">
        <f t="shared" si="12"/>
        <v>0.80256217030896759</v>
      </c>
      <c r="G36" s="116">
        <f t="shared" si="12"/>
        <v>0.35197013687266693</v>
      </c>
      <c r="H36" s="116">
        <f t="shared" si="12"/>
        <v>0.21991969952078746</v>
      </c>
      <c r="I36" s="116">
        <f t="shared" si="12"/>
        <v>0.30360772357723576</v>
      </c>
      <c r="J36" s="116">
        <f t="shared" si="12"/>
        <v>0.89177259887005644</v>
      </c>
      <c r="K36" s="116">
        <f t="shared" si="12"/>
        <v>0.9566353187042842</v>
      </c>
      <c r="L36" s="116">
        <f t="shared" si="12"/>
        <v>0.68450881612090675</v>
      </c>
      <c r="M36" s="116">
        <f t="shared" si="12"/>
        <v>0.26166253101736975</v>
      </c>
      <c r="N36" s="116">
        <f t="shared" si="12"/>
        <v>0.82688249400479619</v>
      </c>
      <c r="O36" s="116">
        <f t="shared" si="12"/>
        <v>0.20989606868504293</v>
      </c>
      <c r="P36" s="116">
        <f>P35/Q30</f>
        <v>0.65711462450592883</v>
      </c>
      <c r="Q36" s="116">
        <f>Q35/R30</f>
        <v>1.1415678184631253</v>
      </c>
      <c r="R36" s="116">
        <f>R35/S30</f>
        <v>0.19192256341789052</v>
      </c>
      <c r="S36" s="116">
        <f>S35/T30</f>
        <v>0.5606710158434296</v>
      </c>
      <c r="T36" s="116">
        <f t="shared" si="12"/>
        <v>0.59068033550792176</v>
      </c>
      <c r="U36" s="116">
        <f t="shared" si="12"/>
        <v>0.6130268199233716</v>
      </c>
      <c r="V36" s="116">
        <f t="shared" si="12"/>
        <v>0.14977533699450823</v>
      </c>
      <c r="W36" s="116">
        <f t="shared" si="12"/>
        <v>1.0121219253854301</v>
      </c>
      <c r="X36" s="116">
        <f t="shared" si="12"/>
        <v>0.92010062290368955</v>
      </c>
      <c r="Y36" s="116">
        <f t="shared" si="12"/>
        <v>0.70348657821659977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hidden="1" customHeight="1" x14ac:dyDescent="0.2">
      <c r="A38" s="25" t="s">
        <v>51</v>
      </c>
      <c r="B38" s="23">
        <v>127919</v>
      </c>
      <c r="C38" s="23">
        <f>SUM(E38:Y38)</f>
        <v>157117</v>
      </c>
      <c r="D38" s="15">
        <f t="shared" si="0"/>
        <v>1.2282538168684871</v>
      </c>
      <c r="E38" s="94">
        <v>6500</v>
      </c>
      <c r="F38" s="94">
        <v>4100</v>
      </c>
      <c r="G38" s="94">
        <v>13005</v>
      </c>
      <c r="H38" s="94">
        <v>7387</v>
      </c>
      <c r="I38" s="94">
        <v>3500</v>
      </c>
      <c r="J38" s="94">
        <v>20211</v>
      </c>
      <c r="K38" s="94">
        <v>7951</v>
      </c>
      <c r="L38" s="94">
        <v>5357</v>
      </c>
      <c r="M38" s="94">
        <v>1385</v>
      </c>
      <c r="N38" s="94">
        <v>1355</v>
      </c>
      <c r="O38" s="94">
        <v>1956</v>
      </c>
      <c r="P38" s="94">
        <v>5800</v>
      </c>
      <c r="Q38" s="94">
        <v>13667</v>
      </c>
      <c r="R38" s="94">
        <v>7150</v>
      </c>
      <c r="S38" s="94">
        <v>7879</v>
      </c>
      <c r="T38" s="94">
        <v>9443</v>
      </c>
      <c r="U38" s="94">
        <v>6250</v>
      </c>
      <c r="V38" s="94">
        <v>1522</v>
      </c>
      <c r="W38" s="94">
        <v>7300</v>
      </c>
      <c r="X38" s="94">
        <v>19349</v>
      </c>
      <c r="Y38" s="94">
        <v>6050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hidden="1" customHeight="1" x14ac:dyDescent="0.2">
      <c r="A40" s="73" t="s">
        <v>53</v>
      </c>
      <c r="B40" s="23">
        <v>58899</v>
      </c>
      <c r="C40" s="23">
        <f>SUM(E40:Y40)</f>
        <v>116767</v>
      </c>
      <c r="D40" s="15">
        <f t="shared" si="0"/>
        <v>1.9824954583269665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1289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hidden="1" customHeight="1" x14ac:dyDescent="0.25">
      <c r="A41" s="11" t="s">
        <v>160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5702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hidden="1" customHeight="1" x14ac:dyDescent="0.25">
      <c r="A42" s="31" t="s">
        <v>158</v>
      </c>
      <c r="B42" s="23">
        <v>215982</v>
      </c>
      <c r="C42" s="23">
        <f>SUM(E42:Y42)</f>
        <v>220561</v>
      </c>
      <c r="D42" s="15">
        <f t="shared" si="0"/>
        <v>1.0212008408108084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4872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425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1.0787018539236055</v>
      </c>
      <c r="C44" s="32">
        <f>C42/C41</f>
        <v>1.045297934152595</v>
      </c>
      <c r="D44" s="15">
        <f t="shared" si="0"/>
        <v>0.96903322298973615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0.85443703963521567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hidden="1" customHeight="1" x14ac:dyDescent="0.25">
      <c r="A45" s="18" t="s">
        <v>159</v>
      </c>
      <c r="B45" s="23">
        <v>96919</v>
      </c>
      <c r="C45" s="23">
        <f>SUM(E45:Y45)</f>
        <v>95945</v>
      </c>
      <c r="D45" s="15">
        <f t="shared" si="0"/>
        <v>0.98995037092830096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2284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hidden="1" customHeight="1" x14ac:dyDescent="0.25">
      <c r="A46" s="18" t="s">
        <v>54</v>
      </c>
      <c r="B46" s="23">
        <v>93837</v>
      </c>
      <c r="C46" s="23">
        <f>SUM(E46:Y46)</f>
        <v>94407</v>
      </c>
      <c r="D46" s="15">
        <f t="shared" si="0"/>
        <v>1.0060743629911442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1741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 x14ac:dyDescent="0.25">
      <c r="A49" s="18" t="s">
        <v>57</v>
      </c>
      <c r="B49" s="23">
        <v>8737</v>
      </c>
      <c r="C49" s="23">
        <f>SUM(E49:Y49)</f>
        <v>19261</v>
      </c>
      <c r="D49" s="15">
        <f t="shared" si="0"/>
        <v>2.2045324482087674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49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 x14ac:dyDescent="0.25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 x14ac:dyDescent="0.25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 x14ac:dyDescent="0.25">
      <c r="A58" s="31" t="s">
        <v>154</v>
      </c>
      <c r="B58" s="27">
        <v>828</v>
      </c>
      <c r="C58" s="27">
        <f t="shared" si="15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1.9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 x14ac:dyDescent="0.25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 x14ac:dyDescent="0.25">
      <c r="A62" s="18" t="s">
        <v>190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 x14ac:dyDescent="0.25">
      <c r="A63" s="18" t="s">
        <v>191</v>
      </c>
      <c r="B63" s="27">
        <f>B69+B71+B72+B76</f>
        <v>37664</v>
      </c>
      <c r="C63" s="27">
        <f>SUM(E63:Y63)</f>
        <v>43399.400000000009</v>
      </c>
      <c r="D63" s="15">
        <f t="shared" si="0"/>
        <v>1.1522780373831778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1939.5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1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 x14ac:dyDescent="0.25">
      <c r="A71" s="18" t="s">
        <v>69</v>
      </c>
      <c r="B71" s="23">
        <v>18066</v>
      </c>
      <c r="C71" s="23">
        <f t="shared" si="21"/>
        <v>19342</v>
      </c>
      <c r="D71" s="15">
        <f t="shared" ref="D71:D79" si="22">C71/B71</f>
        <v>1.0706299125428982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691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1"/>
        <v>10605</v>
      </c>
      <c r="D72" s="15">
        <f t="shared" si="22"/>
        <v>1.218265364732912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691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7971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-588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305997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x14ac:dyDescent="0.2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206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f>O101-O100-O99</f>
        <v>8520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6">C104/B104</f>
        <v>1.0137505628939967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>
        <f t="shared" si="27"/>
        <v>0.98802816901408452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6"/>
        <v>6.0351413292589765E-2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102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30">SUM(E106:Y106)</f>
        <v>164332.5</v>
      </c>
      <c r="D106" s="15">
        <f t="shared" si="26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30"/>
        <v>10569</v>
      </c>
      <c r="D107" s="15">
        <f t="shared" si="26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30"/>
        <v>91762.3</v>
      </c>
      <c r="D108" s="15">
        <f t="shared" si="26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210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 x14ac:dyDescent="0.2">
      <c r="A111" s="172" t="s">
        <v>97</v>
      </c>
      <c r="B111" s="173">
        <v>297991</v>
      </c>
      <c r="C111" s="173">
        <f>SUM(E111:Y111)</f>
        <v>298518</v>
      </c>
      <c r="D111" s="174">
        <f t="shared" si="26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6"/>
        <v>1.0137505628939967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0.97127033575631705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 x14ac:dyDescent="0.2">
      <c r="A113" s="11" t="s">
        <v>198</v>
      </c>
      <c r="B113" s="93">
        <v>167595</v>
      </c>
      <c r="C113" s="26">
        <f t="shared" ref="C113:C124" si="33">SUM(E113:Y113)</f>
        <v>167628</v>
      </c>
      <c r="D113" s="15">
        <f t="shared" si="26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3"/>
        <v>10625</v>
      </c>
      <c r="D114" s="15">
        <f t="shared" si="26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3"/>
        <v>93152.8</v>
      </c>
      <c r="D115" s="15">
        <f t="shared" si="26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210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6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3"/>
        <v>581715.6100000001</v>
      </c>
      <c r="D121" s="15">
        <f t="shared" si="26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3"/>
        <v>32792</v>
      </c>
      <c r="D122" s="15">
        <f t="shared" si="26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3"/>
        <v>303410.90000000002</v>
      </c>
      <c r="D123" s="15">
        <f t="shared" si="26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210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6"/>
        <v>1.7436829744375366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f t="shared" si="38"/>
        <v>30.736516987407935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1">B121/B113*10</f>
        <v>20.248575434828009</v>
      </c>
      <c r="C127" s="51">
        <f t="shared" si="41"/>
        <v>34.702771016775245</v>
      </c>
      <c r="D127" s="15">
        <f t="shared" si="26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f t="shared" ref="O127:Y127" si="45">O121/O113*10</f>
        <v>34.034102511741878</v>
      </c>
      <c r="P127" s="160">
        <f t="shared" si="45"/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1"/>
        <v>19.234021137393057</v>
      </c>
      <c r="C128" s="51">
        <f t="shared" si="41"/>
        <v>30.863058823529414</v>
      </c>
      <c r="D128" s="15">
        <f t="shared" si="26"/>
        <v>1.604607721030743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f t="shared" si="47"/>
        <v>28.751219512195121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1"/>
        <v>18.94015922391522</v>
      </c>
      <c r="C129" s="51">
        <f t="shared" si="41"/>
        <v>32.571312939600311</v>
      </c>
      <c r="D129" s="15">
        <f t="shared" si="26"/>
        <v>1.7196958354221967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f t="shared" si="48"/>
        <v>34.423428920073214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209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4"/>
        <v>2.265389876880985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355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169.63917525773195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 x14ac:dyDescent="0.2">
      <c r="A160" s="11" t="s">
        <v>213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 x14ac:dyDescent="0.2">
      <c r="A162" s="11" t="s">
        <v>212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 x14ac:dyDescent="0.2">
      <c r="A163" s="11" t="s">
        <v>211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207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 x14ac:dyDescent="0.2">
      <c r="A165" s="147" t="s">
        <v>208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204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205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214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199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200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201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 x14ac:dyDescent="0.2">
      <c r="A191" s="52" t="s">
        <v>193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195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194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197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196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/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202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 x14ac:dyDescent="0.2">
      <c r="A198" s="31" t="s">
        <v>203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0.625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6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6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6"/>
        <v>0.91988652322903197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6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6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hidden="1" outlineLevel="1" x14ac:dyDescent="0.2">
      <c r="A209" s="11" t="s">
        <v>192</v>
      </c>
      <c r="B209" s="27">
        <v>90210</v>
      </c>
      <c r="C209" s="27">
        <f>SUM(E209:Y209)</f>
        <v>85622</v>
      </c>
      <c r="D209" s="15">
        <f t="shared" ref="D209:D214" si="118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8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8"/>
        <v>0.9896596207139442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0.8482384823848238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8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0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20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26">
        <f>E216*0.45</f>
        <v>1395</v>
      </c>
      <c r="F218" s="26">
        <f t="shared" ref="F218:Y218" si="121">F216*0.45</f>
        <v>1003.5</v>
      </c>
      <c r="G218" s="26">
        <f t="shared" si="121"/>
        <v>5958</v>
      </c>
      <c r="H218" s="26">
        <f t="shared" si="121"/>
        <v>4608.9000000000005</v>
      </c>
      <c r="I218" s="26">
        <f t="shared" si="121"/>
        <v>3887.1</v>
      </c>
      <c r="J218" s="26">
        <f t="shared" si="121"/>
        <v>2754</v>
      </c>
      <c r="K218" s="26">
        <f t="shared" si="121"/>
        <v>3145.05</v>
      </c>
      <c r="L218" s="26">
        <f t="shared" si="121"/>
        <v>3549.6</v>
      </c>
      <c r="M218" s="26">
        <f t="shared" si="121"/>
        <v>1174.05</v>
      </c>
      <c r="N218" s="26">
        <f t="shared" si="121"/>
        <v>1827</v>
      </c>
      <c r="O218" s="26">
        <f t="shared" si="121"/>
        <v>1840.95</v>
      </c>
      <c r="P218" s="26">
        <f t="shared" si="121"/>
        <v>2472.75</v>
      </c>
      <c r="Q218" s="26">
        <f t="shared" si="121"/>
        <v>3091.9500000000003</v>
      </c>
      <c r="R218" s="26">
        <f t="shared" si="121"/>
        <v>1260</v>
      </c>
      <c r="S218" s="26">
        <f t="shared" si="121"/>
        <v>1367.1000000000001</v>
      </c>
      <c r="T218" s="26">
        <f t="shared" si="121"/>
        <v>1440.18</v>
      </c>
      <c r="U218" s="26">
        <f t="shared" si="121"/>
        <v>922.5</v>
      </c>
      <c r="V218" s="26">
        <f t="shared" si="121"/>
        <v>681.30000000000007</v>
      </c>
      <c r="W218" s="94">
        <f t="shared" si="121"/>
        <v>2692.35</v>
      </c>
      <c r="X218" s="26">
        <f t="shared" si="121"/>
        <v>3076.65</v>
      </c>
      <c r="Y218" s="26">
        <f t="shared" si="121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2">F216/F217</f>
        <v>0.75261559230509623</v>
      </c>
      <c r="G219" s="69">
        <f t="shared" si="122"/>
        <v>1.0903401136457218</v>
      </c>
      <c r="H219" s="69">
        <f t="shared" si="122"/>
        <v>0.61918868266731153</v>
      </c>
      <c r="I219" s="69">
        <f t="shared" si="122"/>
        <v>1.3209970943569354</v>
      </c>
      <c r="J219" s="69">
        <f t="shared" si="122"/>
        <v>1.3263979193758126</v>
      </c>
      <c r="K219" s="69">
        <f t="shared" si="122"/>
        <v>1.6178240740740741</v>
      </c>
      <c r="L219" s="69">
        <f t="shared" si="122"/>
        <v>0.99420216788505167</v>
      </c>
      <c r="M219" s="69">
        <f t="shared" si="122"/>
        <v>0.55404544489275853</v>
      </c>
      <c r="N219" s="69">
        <f t="shared" si="122"/>
        <v>1.0642201834862386</v>
      </c>
      <c r="O219" s="69">
        <f t="shared" si="122"/>
        <v>1.3519497686715136</v>
      </c>
      <c r="P219" s="69">
        <f t="shared" si="122"/>
        <v>1.0476644423260248</v>
      </c>
      <c r="Q219" s="69">
        <f t="shared" si="122"/>
        <v>0.81661516520085575</v>
      </c>
      <c r="R219" s="69">
        <f t="shared" si="122"/>
        <v>1.0122921185827911</v>
      </c>
      <c r="S219" s="69">
        <f t="shared" si="122"/>
        <v>0.64734711272107393</v>
      </c>
      <c r="T219" s="69">
        <f t="shared" si="122"/>
        <v>1.0834123222748815</v>
      </c>
      <c r="U219" s="69">
        <f t="shared" si="122"/>
        <v>1.0173697270471465</v>
      </c>
      <c r="V219" s="69">
        <f t="shared" si="122"/>
        <v>1.1949486977111285</v>
      </c>
      <c r="W219" s="191">
        <f t="shared" si="122"/>
        <v>1.0313739010515428</v>
      </c>
      <c r="X219" s="69">
        <f t="shared" si="122"/>
        <v>1.0279657194406857</v>
      </c>
      <c r="Y219" s="69">
        <f t="shared" si="122"/>
        <v>1.2216632139686299</v>
      </c>
    </row>
    <row r="220" spans="1:35" s="157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20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20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26">
        <f>E220*0.3</f>
        <v>90</v>
      </c>
      <c r="F222" s="26">
        <f t="shared" ref="F222:Y222" si="123">F220*0.3</f>
        <v>2520</v>
      </c>
      <c r="G222" s="26">
        <f t="shared" si="123"/>
        <v>8792.1</v>
      </c>
      <c r="H222" s="26">
        <f t="shared" si="123"/>
        <v>6572.7</v>
      </c>
      <c r="I222" s="26">
        <f t="shared" si="123"/>
        <v>2226.2999999999997</v>
      </c>
      <c r="J222" s="26">
        <f t="shared" si="123"/>
        <v>4323</v>
      </c>
      <c r="K222" s="26">
        <f t="shared" si="123"/>
        <v>1410</v>
      </c>
      <c r="L222" s="26">
        <f t="shared" si="123"/>
        <v>4716.5999999999995</v>
      </c>
      <c r="M222" s="26">
        <f t="shared" si="123"/>
        <v>3780</v>
      </c>
      <c r="N222" s="26">
        <f t="shared" si="123"/>
        <v>4590</v>
      </c>
      <c r="O222" s="26">
        <f t="shared" si="123"/>
        <v>3147</v>
      </c>
      <c r="P222" s="26">
        <f t="shared" si="123"/>
        <v>4306.5</v>
      </c>
      <c r="Q222" s="26">
        <f t="shared" si="123"/>
        <v>1042.2</v>
      </c>
      <c r="R222" s="26">
        <f t="shared" si="123"/>
        <v>2370</v>
      </c>
      <c r="S222" s="26">
        <f t="shared" si="123"/>
        <v>4380</v>
      </c>
      <c r="T222" s="26">
        <f t="shared" si="123"/>
        <v>12924.9</v>
      </c>
      <c r="U222" s="26">
        <f t="shared" si="123"/>
        <v>1350</v>
      </c>
      <c r="V222" s="26">
        <f t="shared" si="123"/>
        <v>300</v>
      </c>
      <c r="W222" s="94">
        <f t="shared" si="123"/>
        <v>2272.7999999999997</v>
      </c>
      <c r="X222" s="26">
        <f t="shared" si="123"/>
        <v>13528.199999999999</v>
      </c>
      <c r="Y222" s="26">
        <f t="shared" si="123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2">
        <f t="shared" ref="E223:Y223" si="124">E220/E221</f>
        <v>0.5</v>
      </c>
      <c r="F223" s="92">
        <f t="shared" si="124"/>
        <v>1.05</v>
      </c>
      <c r="G223" s="92">
        <f t="shared" si="124"/>
        <v>1.1665406201488675</v>
      </c>
      <c r="H223" s="92">
        <f t="shared" si="124"/>
        <v>1.1668619514273542</v>
      </c>
      <c r="I223" s="92">
        <f t="shared" si="124"/>
        <v>0.83419514388489213</v>
      </c>
      <c r="J223" s="92">
        <f t="shared" si="124"/>
        <v>1.1945618834452458</v>
      </c>
      <c r="K223" s="92">
        <f t="shared" si="124"/>
        <v>6.619718309859155</v>
      </c>
      <c r="L223" s="92">
        <f t="shared" si="124"/>
        <v>0.798800934864343</v>
      </c>
      <c r="M223" s="92">
        <f t="shared" si="124"/>
        <v>0.97005158210793752</v>
      </c>
      <c r="N223" s="92">
        <f t="shared" si="124"/>
        <v>1.1666920847948756</v>
      </c>
      <c r="O223" s="92">
        <f t="shared" si="124"/>
        <v>1.4307146753955264</v>
      </c>
      <c r="P223" s="92">
        <f t="shared" si="124"/>
        <v>0.93165887850467288</v>
      </c>
      <c r="Q223" s="92">
        <f t="shared" si="124"/>
        <v>1.3249427917620138</v>
      </c>
      <c r="R223" s="92">
        <f t="shared" si="124"/>
        <v>2.4412855377008653</v>
      </c>
      <c r="S223" s="92">
        <f t="shared" si="124"/>
        <v>1.4391325776244455</v>
      </c>
      <c r="T223" s="92">
        <f t="shared" si="124"/>
        <v>0.81031823653325308</v>
      </c>
      <c r="U223" s="92">
        <f t="shared" si="124"/>
        <v>1.3028372900984366</v>
      </c>
      <c r="V223" s="92">
        <f t="shared" si="124"/>
        <v>1.5772870662460567</v>
      </c>
      <c r="W223" s="116">
        <f t="shared" si="124"/>
        <v>1.024337479718767</v>
      </c>
      <c r="X223" s="92">
        <f t="shared" si="124"/>
        <v>1.0430699481865284</v>
      </c>
      <c r="Y223" s="92">
        <f t="shared" si="124"/>
        <v>0.95850005129783522</v>
      </c>
    </row>
    <row r="224" spans="1:35" s="157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20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20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26"/>
      <c r="F226" s="26">
        <f t="shared" ref="F226:Y226" si="125">F224*0.19</f>
        <v>1425</v>
      </c>
      <c r="G226" s="26">
        <f t="shared" si="125"/>
        <v>7429</v>
      </c>
      <c r="H226" s="26">
        <f t="shared" si="125"/>
        <v>5100.17</v>
      </c>
      <c r="I226" s="26">
        <f t="shared" si="125"/>
        <v>1573.01</v>
      </c>
      <c r="J226" s="26">
        <f t="shared" si="125"/>
        <v>798</v>
      </c>
      <c r="K226" s="26">
        <f t="shared" si="125"/>
        <v>440.8</v>
      </c>
      <c r="L226" s="26">
        <f t="shared" si="125"/>
        <v>5829.2</v>
      </c>
      <c r="M226" s="26">
        <f t="shared" si="125"/>
        <v>2128</v>
      </c>
      <c r="N226" s="26">
        <f t="shared" si="125"/>
        <v>1615</v>
      </c>
      <c r="O226" s="26">
        <f t="shared" si="125"/>
        <v>912</v>
      </c>
      <c r="P226" s="26">
        <f t="shared" si="125"/>
        <v>3361.1</v>
      </c>
      <c r="Q226" s="26">
        <f t="shared" si="125"/>
        <v>534.28</v>
      </c>
      <c r="R226" s="26">
        <f t="shared" si="125"/>
        <v>763.99</v>
      </c>
      <c r="S226" s="26">
        <f t="shared" si="125"/>
        <v>798</v>
      </c>
      <c r="T226" s="26">
        <f t="shared" si="125"/>
        <v>11219.291000000001</v>
      </c>
      <c r="U226" s="26">
        <f t="shared" si="125"/>
        <v>1235</v>
      </c>
      <c r="V226" s="26"/>
      <c r="W226" s="94">
        <f t="shared" si="125"/>
        <v>2161.44</v>
      </c>
      <c r="X226" s="26">
        <f t="shared" si="125"/>
        <v>6413.26</v>
      </c>
      <c r="Y226" s="26">
        <f t="shared" si="125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6">I224/I225</f>
        <v>1.2098494812216865</v>
      </c>
      <c r="J227" s="92">
        <f t="shared" ref="J227:P227" si="127">J224/J225</f>
        <v>3.1866464339908953</v>
      </c>
      <c r="K227" s="92">
        <f t="shared" si="127"/>
        <v>0.82532906438989684</v>
      </c>
      <c r="L227" s="92">
        <f t="shared" si="127"/>
        <v>1.2973064400186054</v>
      </c>
      <c r="M227" s="92">
        <f t="shared" si="127"/>
        <v>2.4572180781044319</v>
      </c>
      <c r="N227" s="92">
        <f t="shared" si="127"/>
        <v>1.0185739964050329</v>
      </c>
      <c r="O227" s="92">
        <f t="shared" si="127"/>
        <v>0.51557465091299681</v>
      </c>
      <c r="P227" s="92">
        <f t="shared" si="127"/>
        <v>1.1164405175134111</v>
      </c>
      <c r="Q227" s="92">
        <f t="shared" ref="Q227" si="128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9">U224/U225</f>
        <v>1.8065591995553085</v>
      </c>
      <c r="V227" s="92"/>
      <c r="W227" s="116">
        <f t="shared" si="129"/>
        <v>1.2068746021642267</v>
      </c>
      <c r="X227" s="92">
        <f t="shared" si="129"/>
        <v>1.5225078935498422</v>
      </c>
      <c r="Y227" s="92">
        <f t="shared" si="129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20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0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0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0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0">G231+G229+G226+G222+G218</f>
        <v>22179.1</v>
      </c>
      <c r="H233" s="26">
        <f>H231+H229+H226+H222+H218</f>
        <v>16281.77</v>
      </c>
      <c r="I233" s="26">
        <f t="shared" si="130"/>
        <v>7686.41</v>
      </c>
      <c r="J233" s="26">
        <f t="shared" si="130"/>
        <v>7875</v>
      </c>
      <c r="K233" s="26">
        <f t="shared" si="130"/>
        <v>4995.8500000000004</v>
      </c>
      <c r="L233" s="26">
        <f t="shared" si="130"/>
        <v>14095.4</v>
      </c>
      <c r="M233" s="26">
        <f t="shared" si="130"/>
        <v>7082.05</v>
      </c>
      <c r="N233" s="26">
        <f t="shared" si="130"/>
        <v>8032</v>
      </c>
      <c r="O233" s="26">
        <f>O231+O229+O226+O222+O218</f>
        <v>5899.95</v>
      </c>
      <c r="P233" s="124">
        <f t="shared" si="130"/>
        <v>10224.35</v>
      </c>
      <c r="Q233" s="94">
        <f t="shared" si="130"/>
        <v>4668.43</v>
      </c>
      <c r="R233" s="26">
        <f t="shared" si="130"/>
        <v>4393.99</v>
      </c>
      <c r="S233" s="26">
        <f t="shared" si="130"/>
        <v>6545.1</v>
      </c>
      <c r="T233" s="26">
        <f t="shared" si="130"/>
        <v>25584.370999999999</v>
      </c>
      <c r="U233" s="26">
        <f t="shared" si="130"/>
        <v>3507.5</v>
      </c>
      <c r="V233" s="26">
        <f t="shared" si="130"/>
        <v>981.30000000000007</v>
      </c>
      <c r="W233" s="94">
        <f t="shared" si="130"/>
        <v>7126.59</v>
      </c>
      <c r="X233" s="26">
        <f t="shared" si="130"/>
        <v>23018.11</v>
      </c>
      <c r="Y233" s="26">
        <f t="shared" si="130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20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1">G233/G234*10</f>
        <v>36.490186077886179</v>
      </c>
      <c r="H235" s="51">
        <f>H233/H234*10</f>
        <v>22.661725611368606</v>
      </c>
      <c r="I235" s="51">
        <f t="shared" si="131"/>
        <v>29.542662771927123</v>
      </c>
      <c r="J235" s="51">
        <f t="shared" si="131"/>
        <v>27.875119464797709</v>
      </c>
      <c r="K235" s="51">
        <f t="shared" si="131"/>
        <v>52.527073914414892</v>
      </c>
      <c r="L235" s="51">
        <f t="shared" si="131"/>
        <v>21.555895396849671</v>
      </c>
      <c r="M235" s="51">
        <f>M233/M234*10</f>
        <v>24.552088750216676</v>
      </c>
      <c r="N235" s="51">
        <f t="shared" si="131"/>
        <v>29.195594489476939</v>
      </c>
      <c r="O235" s="51">
        <f>O233/O234*10</f>
        <v>30.418385234068879</v>
      </c>
      <c r="P235" s="51">
        <f t="shared" si="131"/>
        <v>27.029238374705898</v>
      </c>
      <c r="Q235" s="123">
        <f t="shared" si="131"/>
        <v>22.31136493978207</v>
      </c>
      <c r="R235" s="51">
        <f t="shared" si="131"/>
        <v>35.307271996785857</v>
      </c>
      <c r="S235" s="51">
        <f t="shared" si="131"/>
        <v>31.61120502294132</v>
      </c>
      <c r="T235" s="51">
        <f t="shared" si="131"/>
        <v>30.315390904566677</v>
      </c>
      <c r="U235" s="51">
        <f t="shared" si="131"/>
        <v>31.139026988636363</v>
      </c>
      <c r="V235" s="51">
        <f t="shared" si="131"/>
        <v>29.682395644283122</v>
      </c>
      <c r="W235" s="123">
        <f t="shared" si="131"/>
        <v>32.762918352335419</v>
      </c>
      <c r="X235" s="51">
        <f t="shared" si="131"/>
        <v>28.840051119491811</v>
      </c>
      <c r="Y235" s="51">
        <f t="shared" si="131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209"/>
      <c r="B245" s="209"/>
      <c r="C245" s="209"/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09"/>
    </row>
    <row r="246" spans="1:25" ht="20.25" hidden="1" customHeight="1" x14ac:dyDescent="0.25">
      <c r="A246" s="207"/>
      <c r="B246" s="208"/>
      <c r="C246" s="208"/>
      <c r="D246" s="208"/>
      <c r="E246" s="208"/>
      <c r="F246" s="208"/>
      <c r="G246" s="208"/>
      <c r="H246" s="208"/>
      <c r="I246" s="208"/>
      <c r="J246" s="208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2023-03-27T04:30:27Z</cp:lastPrinted>
  <dcterms:created xsi:type="dcterms:W3CDTF">2017-06-08T05:54:08Z</dcterms:created>
  <dcterms:modified xsi:type="dcterms:W3CDTF">2023-03-28T13:13:28Z</dcterms:modified>
</cp:coreProperties>
</file>