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9255" activeTab="0"/>
  </bookViews>
  <sheets>
    <sheet name="Доходы-район" sheetId="1" r:id="rId1"/>
  </sheets>
  <definedNames>
    <definedName name="_xlnm.Print_Area" localSheetId="0">'Доходы-район'!$A$2:$I$89</definedName>
  </definedNames>
  <calcPr fullCalcOnLoad="1"/>
</workbook>
</file>

<file path=xl/sharedStrings.xml><?xml version="1.0" encoding="utf-8"?>
<sst xmlns="http://schemas.openxmlformats.org/spreadsheetml/2006/main" count="99" uniqueCount="97">
  <si>
    <t>Единый налог на вмененный доход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</si>
  <si>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</si>
  <si>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</si>
  <si>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</si>
  <si>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Дивиденды по акциям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</si>
  <si>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</si>
  <si>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</si>
  <si>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Штрафные санкции, возмещение ущерба</t>
  </si>
  <si>
    <t>Неналоговые доходы</t>
  </si>
  <si>
    <t>Наименование показателя</t>
  </si>
  <si>
    <t>тыс.рублей</t>
  </si>
  <si>
    <t>Налог на добычу прочих полезных ископаемых</t>
  </si>
  <si>
    <t>Задолженность и перерасчеты по отмененным налогам</t>
  </si>
  <si>
    <t xml:space="preserve">Налоговые доходы </t>
  </si>
  <si>
    <t xml:space="preserve">Налог на доходы физических лиц </t>
  </si>
  <si>
    <t>Прочие налоговые доходы</t>
  </si>
  <si>
    <t>Патентная система налогообложения</t>
  </si>
  <si>
    <t>Акцизы на нефтепродукты</t>
  </si>
  <si>
    <t>Транспортный налог</t>
  </si>
  <si>
    <t>Доходы от продажи муниципального имущества</t>
  </si>
  <si>
    <t>Доходы от продажи земельных участков</t>
  </si>
  <si>
    <t>Арендная плата за зем.участки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</si>
  <si>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</si>
  <si>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</si>
  <si>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</si>
  <si>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применением упрощенной системы налогообложения</t>
  </si>
  <si>
    <t>Прочие поступления неналоговые доходов от управления и распоряжения имуществом</t>
  </si>
  <si>
    <t>Налоговые и неналоговые доходы (без инициативных платежей)</t>
  </si>
  <si>
    <t>Инициативные платежи</t>
  </si>
  <si>
    <t>Безвозмездные поступления, в том числе:</t>
  </si>
  <si>
    <t xml:space="preserve"> - Дотация</t>
  </si>
  <si>
    <t xml:space="preserve"> - Субсидия</t>
  </si>
  <si>
    <t xml:space="preserve"> - Субвенция</t>
  </si>
  <si>
    <t xml:space="preserve"> - Иные межбюджетные трансферты</t>
  </si>
  <si>
    <t>ИТОГО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</si>
  <si>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</si>
  <si>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</si>
  <si>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(с учетом возвратов)</t>
  </si>
  <si>
    <t xml:space="preserve">Налоговые и неналоговые доходы </t>
  </si>
  <si>
    <t>ИТОГО РАСХОДЫ</t>
  </si>
  <si>
    <t>Плата за нестац.торг.объекты</t>
  </si>
  <si>
    <t xml:space="preserve"> - Прочие безвозмездные поступления</t>
  </si>
  <si>
    <t>0104</t>
  </si>
  <si>
    <t>0106</t>
  </si>
  <si>
    <t>0113</t>
  </si>
  <si>
    <t>0203</t>
  </si>
  <si>
    <t>0304</t>
  </si>
  <si>
    <t>0310</t>
  </si>
  <si>
    <t>0314</t>
  </si>
  <si>
    <t>0401</t>
  </si>
  <si>
    <t>0405</t>
  </si>
  <si>
    <t>0409</t>
  </si>
  <si>
    <t>0412</t>
  </si>
  <si>
    <t>0501</t>
  </si>
  <si>
    <t>0502</t>
  </si>
  <si>
    <t>0503</t>
  </si>
  <si>
    <t>0505</t>
  </si>
  <si>
    <t>0605</t>
  </si>
  <si>
    <t>0701</t>
  </si>
  <si>
    <t>0702</t>
  </si>
  <si>
    <t>0703</t>
  </si>
  <si>
    <t>0707</t>
  </si>
  <si>
    <t>0705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</si>
  <si>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</si>
  <si>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</si>
  <si>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</si>
  <si>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</si>
  <si>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</si>
  <si>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</si>
  <si>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</si>
  <si>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</si>
  <si>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</si>
  <si>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0100</t>
  </si>
  <si>
    <t>0300</t>
  </si>
  <si>
    <t>0400</t>
  </si>
  <si>
    <t>0500</t>
  </si>
  <si>
    <t>0700</t>
  </si>
  <si>
    <t>0800</t>
  </si>
  <si>
    <t>1000</t>
  </si>
  <si>
    <t>1100</t>
  </si>
  <si>
    <t>0105</t>
  </si>
  <si>
    <t>0111</t>
  </si>
  <si>
    <t>0406</t>
  </si>
  <si>
    <t>Дефицит (профицит)</t>
  </si>
  <si>
    <t>Х</t>
  </si>
  <si>
    <t>Доходы от сдачи в аренду имущество</t>
  </si>
  <si>
    <t>Прочие неналоговые доходы ( вкл. невыясненные поступления)</t>
  </si>
  <si>
    <t>Платежи от государственных и муниципальных унитарных предприятий</t>
  </si>
  <si>
    <r>
      <t xml:space="preserve">План на 2023 год                        (с учетом решения)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</t>
    </r>
  </si>
  <si>
    <t>План  2024 года</t>
  </si>
  <si>
    <t>Соотношение факт 2024/ план 2024</t>
  </si>
  <si>
    <t>ИСПОЛНЕНИЕ БЮДЖЕТА ЧЕБОКСАРСКОГО МУНИЦИПАЛЬНОГО ОКРУГА 
НА 01.04.2024 ГОД</t>
  </si>
  <si>
    <t>Факт.на 01.04.2023 года</t>
  </si>
  <si>
    <t>Исполнение на 01.04.2024 года</t>
  </si>
  <si>
    <t>Факт на 01.04.2024/ факт на 01.04.2023</t>
  </si>
  <si>
    <r>
      <t xml:space="preserve">Факт на 01.04.2024 год                       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2023 года</t>
    </r>
  </si>
  <si>
    <r>
      <t xml:space="preserve">Темп роста факта на 01.04.2024 год                        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2023 года
к факту на 01.04.2023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</si>
</sst>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8"/>
      <name val="TimesET"/>
      <family val="0"/>
    </font>
    <font>
      <b/>
      <sz val="12"/>
      <color indexed="8"/>
      <name val="TimesET"/>
      <family val="0"/>
    </font>
    <font>
      <b/>
      <sz val="11"/>
      <color indexed="8"/>
      <name val="TimesET"/>
      <family val="0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b/>
      <i/>
      <sz val="8"/>
      <name val="TimesET"/>
      <family val="0"/>
    </font>
    <font>
      <sz val="10"/>
      <name val="TimesET"/>
      <family val="0"/>
    </font>
    <font>
      <b/>
      <sz val="10"/>
      <name val="TimesET"/>
      <family val="0"/>
    </font>
    <font>
      <b/>
      <sz val="10"/>
      <color indexed="8"/>
      <name val="TimesET"/>
      <family val="0"/>
    </font>
    <font>
      <b/>
      <i/>
      <sz val="10"/>
      <color indexed="8"/>
      <name val="Times New Roman"/>
      <family val="1"/>
    </font>
    <font>
      <b/>
      <i/>
      <sz val="10"/>
      <name val="TimesET"/>
      <family val="0"/>
    </font>
    <font>
      <b/>
      <i/>
      <sz val="10"/>
      <color indexed="8"/>
      <name val="TimesET"/>
      <family val="0"/>
    </font>
    <font>
      <sz val="10"/>
      <color indexed="8"/>
      <name val="TimesET"/>
      <family val="0"/>
    </font>
    <font>
      <i/>
      <sz val="10"/>
      <color indexed="8"/>
      <name val="TimesET"/>
      <family val="0"/>
    </font>
    <font>
      <i/>
      <sz val="10"/>
      <name val="TimesET"/>
      <family val="0"/>
    </font>
    <font>
      <sz val="11"/>
      <name val="TimesET"/>
      <family val="0"/>
    </font>
    <font>
      <sz val="9"/>
      <name val="TimesET"/>
      <family val="0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ET"/>
      <family val="0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ET"/>
      <family val="0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" fontId="43" fillId="0" borderId="1">
      <alignment horizontal="center" vertical="center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175" fontId="8" fillId="33" borderId="11" xfId="0" applyNumberFormat="1" applyFont="1" applyFill="1" applyBorder="1" applyAlignment="1">
      <alignment horizontal="right" vertical="center" wrapText="1"/>
    </xf>
    <xf numFmtId="4" fontId="7" fillId="33" borderId="11" xfId="54" applyNumberFormat="1" applyFont="1" applyFill="1" applyBorder="1" applyAlignment="1">
      <alignment horizontal="right" vertical="center" wrapText="1"/>
      <protection/>
    </xf>
    <xf numFmtId="2" fontId="9" fillId="33" borderId="11" xfId="54" applyNumberFormat="1" applyFont="1" applyFill="1" applyBorder="1" applyAlignment="1">
      <alignment horizontal="left" vertical="center" wrapText="1"/>
      <protection/>
    </xf>
    <xf numFmtId="4" fontId="4" fillId="0" borderId="0" xfId="0" applyNumberFormat="1" applyFont="1" applyAlignment="1">
      <alignment vertical="center" wrapText="1"/>
    </xf>
    <xf numFmtId="2" fontId="10" fillId="0" borderId="11" xfId="54" applyNumberFormat="1" applyFont="1" applyFill="1" applyBorder="1" applyAlignment="1">
      <alignment horizontal="left" vertical="center" wrapText="1"/>
      <protection/>
    </xf>
    <xf numFmtId="2" fontId="5" fillId="0" borderId="0" xfId="0" applyNumberFormat="1" applyFont="1" applyAlignment="1">
      <alignment horizontal="center" vertical="center" wrapText="1"/>
    </xf>
    <xf numFmtId="2" fontId="11" fillId="0" borderId="11" xfId="54" applyNumberFormat="1" applyFont="1" applyFill="1" applyBorder="1" applyAlignment="1">
      <alignment horizontal="center" vertical="center" wrapText="1"/>
      <protection/>
    </xf>
    <xf numFmtId="174" fontId="11" fillId="0" borderId="11" xfId="54" applyNumberFormat="1" applyFont="1" applyFill="1" applyBorder="1" applyAlignment="1">
      <alignment horizontal="center" vertical="center" wrapText="1"/>
      <protection/>
    </xf>
    <xf numFmtId="2" fontId="12" fillId="0" borderId="11" xfId="0" applyNumberFormat="1" applyFont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5" borderId="11" xfId="0" applyNumberFormat="1" applyFont="1" applyFill="1" applyBorder="1" applyAlignment="1">
      <alignment horizontal="left" vertical="center" wrapText="1"/>
    </xf>
    <xf numFmtId="175" fontId="11" fillId="5" borderId="11" xfId="54" applyNumberFormat="1" applyFont="1" applyFill="1" applyBorder="1" applyAlignment="1">
      <alignment horizontal="right" vertical="center" wrapText="1"/>
      <protection/>
    </xf>
    <xf numFmtId="4" fontId="11" fillId="5" borderId="11" xfId="54" applyNumberFormat="1" applyFont="1" applyFill="1" applyBorder="1" applyAlignment="1">
      <alignment horizontal="right" vertical="center" wrapText="1"/>
      <protection/>
    </xf>
    <xf numFmtId="175" fontId="12" fillId="5" borderId="11" xfId="0" applyNumberFormat="1" applyFont="1" applyFill="1" applyBorder="1" applyAlignment="1">
      <alignment horizontal="right" vertical="center" wrapText="1"/>
    </xf>
    <xf numFmtId="174" fontId="12" fillId="5" borderId="11" xfId="0" applyNumberFormat="1" applyFont="1" applyFill="1" applyBorder="1" applyAlignment="1">
      <alignment horizontal="right" vertical="center" wrapText="1"/>
    </xf>
    <xf numFmtId="2" fontId="14" fillId="0" borderId="11" xfId="54" applyNumberFormat="1" applyFont="1" applyFill="1" applyBorder="1" applyAlignment="1">
      <alignment horizontal="left" vertical="center" wrapText="1"/>
      <protection/>
    </xf>
    <xf numFmtId="4" fontId="14" fillId="0" borderId="11" xfId="54" applyNumberFormat="1" applyFont="1" applyFill="1" applyBorder="1" applyAlignment="1">
      <alignment horizontal="right" vertical="center" wrapText="1"/>
      <protection/>
    </xf>
    <xf numFmtId="175" fontId="15" fillId="33" borderId="11" xfId="0" applyNumberFormat="1" applyFont="1" applyFill="1" applyBorder="1" applyAlignment="1">
      <alignment horizontal="right" vertical="center" wrapText="1"/>
    </xf>
    <xf numFmtId="4" fontId="10" fillId="0" borderId="11" xfId="54" applyNumberFormat="1" applyFont="1" applyFill="1" applyBorder="1" applyAlignment="1">
      <alignment horizontal="right" vertical="center" wrapText="1"/>
      <protection/>
    </xf>
    <xf numFmtId="4" fontId="16" fillId="33" borderId="12" xfId="0" applyNumberFormat="1" applyFont="1" applyFill="1" applyBorder="1" applyAlignment="1">
      <alignment vertical="center" wrapText="1"/>
    </xf>
    <xf numFmtId="175" fontId="16" fillId="33" borderId="11" xfId="0" applyNumberFormat="1" applyFont="1" applyFill="1" applyBorder="1" applyAlignment="1">
      <alignment horizontal="right" vertical="center" wrapText="1"/>
    </xf>
    <xf numFmtId="174" fontId="16" fillId="0" borderId="11" xfId="0" applyNumberFormat="1" applyFont="1" applyBorder="1" applyAlignment="1">
      <alignment vertical="center" wrapText="1"/>
    </xf>
    <xf numFmtId="4" fontId="10" fillId="33" borderId="12" xfId="0" applyNumberFormat="1" applyFont="1" applyFill="1" applyBorder="1" applyAlignment="1">
      <alignment vertical="center" wrapText="1"/>
    </xf>
    <xf numFmtId="174" fontId="61" fillId="0" borderId="11" xfId="0" applyNumberFormat="1" applyFont="1" applyBorder="1" applyAlignment="1">
      <alignment vertical="center" wrapText="1"/>
    </xf>
    <xf numFmtId="2" fontId="16" fillId="0" borderId="11" xfId="0" applyNumberFormat="1" applyFont="1" applyBorder="1" applyAlignment="1">
      <alignment vertical="center" wrapText="1"/>
    </xf>
    <xf numFmtId="4" fontId="12" fillId="5" borderId="11" xfId="0" applyNumberFormat="1" applyFont="1" applyFill="1" applyBorder="1" applyAlignment="1">
      <alignment horizontal="right" vertical="center" wrapText="1"/>
    </xf>
    <xf numFmtId="4" fontId="15" fillId="33" borderId="11" xfId="0" applyNumberFormat="1" applyFont="1" applyFill="1" applyBorder="1" applyAlignment="1">
      <alignment horizontal="right" vertical="center" wrapText="1"/>
    </xf>
    <xf numFmtId="174" fontId="16" fillId="0" borderId="11" xfId="0" applyNumberFormat="1" applyFont="1" applyBorder="1" applyAlignment="1">
      <alignment vertical="center" wrapText="1"/>
    </xf>
    <xf numFmtId="4" fontId="16" fillId="33" borderId="11" xfId="0" applyNumberFormat="1" applyFont="1" applyFill="1" applyBorder="1" applyAlignment="1">
      <alignment horizontal="right" vertical="center" wrapText="1"/>
    </xf>
    <xf numFmtId="175" fontId="17" fillId="33" borderId="11" xfId="0" applyNumberFormat="1" applyFont="1" applyFill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left" vertical="center" wrapText="1"/>
    </xf>
    <xf numFmtId="2" fontId="16" fillId="0" borderId="0" xfId="0" applyNumberFormat="1" applyFont="1" applyAlignment="1">
      <alignment vertical="center" wrapText="1"/>
    </xf>
    <xf numFmtId="2" fontId="18" fillId="33" borderId="11" xfId="54" applyNumberFormat="1" applyFont="1" applyFill="1" applyBorder="1" applyAlignment="1">
      <alignment horizontal="left" vertical="center" wrapText="1"/>
      <protection/>
    </xf>
    <xf numFmtId="4" fontId="14" fillId="33" borderId="11" xfId="54" applyNumberFormat="1" applyFont="1" applyFill="1" applyBorder="1" applyAlignment="1">
      <alignment horizontal="right" vertical="center" wrapText="1"/>
      <protection/>
    </xf>
    <xf numFmtId="2" fontId="10" fillId="33" borderId="11" xfId="54" applyNumberFormat="1" applyFont="1" applyFill="1" applyBorder="1" applyAlignment="1">
      <alignment horizontal="left" vertical="center" wrapText="1"/>
      <protection/>
    </xf>
    <xf numFmtId="4" fontId="10" fillId="33" borderId="11" xfId="54" applyNumberFormat="1" applyFont="1" applyFill="1" applyBorder="1" applyAlignment="1">
      <alignment horizontal="right" vertical="center" wrapText="1"/>
      <protection/>
    </xf>
    <xf numFmtId="4" fontId="16" fillId="33" borderId="11" xfId="0" applyNumberFormat="1" applyFont="1" applyFill="1" applyBorder="1" applyAlignment="1">
      <alignment vertical="center" wrapText="1"/>
    </xf>
    <xf numFmtId="2" fontId="11" fillId="5" borderId="11" xfId="54" applyNumberFormat="1" applyFont="1" applyFill="1" applyBorder="1" applyAlignment="1">
      <alignment horizontal="left" vertical="center" wrapText="1"/>
      <protection/>
    </xf>
    <xf numFmtId="4" fontId="11" fillId="5" borderId="11" xfId="54" applyNumberFormat="1" applyFont="1" applyFill="1" applyBorder="1" applyAlignment="1">
      <alignment horizontal="right" vertical="center" wrapText="1"/>
      <protection/>
    </xf>
    <xf numFmtId="175" fontId="12" fillId="5" borderId="11" xfId="0" applyNumberFormat="1" applyFont="1" applyFill="1" applyBorder="1" applyAlignment="1">
      <alignment horizontal="right" vertical="center" wrapText="1"/>
    </xf>
    <xf numFmtId="174" fontId="12" fillId="0" borderId="11" xfId="0" applyNumberFormat="1" applyFont="1" applyBorder="1" applyAlignment="1">
      <alignment vertical="center" wrapText="1"/>
    </xf>
    <xf numFmtId="2" fontId="11" fillId="33" borderId="11" xfId="54" applyNumberFormat="1" applyFont="1" applyFill="1" applyBorder="1" applyAlignment="1">
      <alignment horizontal="left" vertical="center" wrapText="1"/>
      <protection/>
    </xf>
    <xf numFmtId="4" fontId="11" fillId="33" borderId="11" xfId="54" applyNumberFormat="1" applyFont="1" applyFill="1" applyBorder="1" applyAlignment="1">
      <alignment horizontal="right" vertical="center" wrapText="1"/>
      <protection/>
    </xf>
    <xf numFmtId="175" fontId="12" fillId="33" borderId="11" xfId="0" applyNumberFormat="1" applyFont="1" applyFill="1" applyBorder="1" applyAlignment="1">
      <alignment horizontal="right" vertical="center" wrapText="1"/>
    </xf>
    <xf numFmtId="174" fontId="15" fillId="0" borderId="11" xfId="0" applyNumberFormat="1" applyFont="1" applyBorder="1" applyAlignment="1">
      <alignment horizontal="right" vertical="center" wrapText="1"/>
    </xf>
    <xf numFmtId="174" fontId="15" fillId="0" borderId="11" xfId="0" applyNumberFormat="1" applyFont="1" applyBorder="1" applyAlignment="1">
      <alignment vertical="center" wrapText="1"/>
    </xf>
    <xf numFmtId="174" fontId="12" fillId="5" borderId="11" xfId="0" applyNumberFormat="1" applyFont="1" applyFill="1" applyBorder="1" applyAlignment="1">
      <alignment vertical="center" wrapText="1"/>
    </xf>
    <xf numFmtId="4" fontId="61" fillId="0" borderId="11" xfId="54" applyNumberFormat="1" applyFont="1" applyFill="1" applyBorder="1" applyAlignment="1">
      <alignment horizontal="right" vertical="center" wrapText="1"/>
      <protection/>
    </xf>
    <xf numFmtId="1" fontId="62" fillId="5" borderId="11" xfId="33" applyNumberFormat="1" applyFont="1" applyFill="1" applyBorder="1" applyAlignment="1" applyProtection="1">
      <alignment horizontal="center" vertical="center" wrapText="1"/>
      <protection/>
    </xf>
    <xf numFmtId="175" fontId="62" fillId="5" borderId="11" xfId="33" applyNumberFormat="1" applyFont="1" applyFill="1" applyBorder="1" applyAlignment="1" applyProtection="1">
      <alignment vertical="center" wrapText="1"/>
      <protection/>
    </xf>
    <xf numFmtId="4" fontId="10" fillId="33" borderId="11" xfId="0" applyNumberFormat="1" applyFont="1" applyFill="1" applyBorder="1" applyAlignment="1">
      <alignment horizontal="right" vertical="center" wrapText="1"/>
    </xf>
    <xf numFmtId="4" fontId="19" fillId="0" borderId="11" xfId="54" applyNumberFormat="1" applyFont="1" applyFill="1" applyBorder="1" applyAlignment="1">
      <alignment horizontal="right" vertical="center" wrapText="1"/>
      <protection/>
    </xf>
    <xf numFmtId="2" fontId="20" fillId="0" borderId="11" xfId="54" applyNumberFormat="1" applyFont="1" applyFill="1" applyBorder="1" applyAlignment="1">
      <alignment horizontal="left" vertical="center" wrapText="1"/>
      <protection/>
    </xf>
    <xf numFmtId="4" fontId="19" fillId="33" borderId="11" xfId="54" applyNumberFormat="1" applyFont="1" applyFill="1" applyBorder="1" applyAlignment="1">
      <alignment horizontal="right" vertical="center" wrapText="1"/>
      <protection/>
    </xf>
    <xf numFmtId="4" fontId="8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" fontId="6" fillId="5" borderId="1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1" fontId="62" fillId="5" borderId="11" xfId="33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130" zoomScaleNormal="130" zoomScaleSheetLayoutView="12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7" sqref="C47"/>
    </sheetView>
  </sheetViews>
  <sheetFormatPr defaultColWidth="9.140625" defaultRowHeight="15"/>
  <cols>
    <col min="1" max="1" width="38.8515625" style="1" customWidth="1"/>
    <col min="2" max="2" width="13.00390625" style="1" customWidth="1"/>
    <col min="3" max="3" width="13.7109375" style="1" customWidth="1"/>
    <col min="4" max="4" width="14.421875" style="1" customWidth="1"/>
    <col min="5" max="5" width="14.28125" style="1" hidden="1" customWidth="1"/>
    <col min="6" max="6" width="14.140625" style="2" customWidth="1"/>
    <col min="7" max="7" width="13.140625" style="2" customWidth="1"/>
    <col min="8" max="8" width="13.28125" style="2" hidden="1" customWidth="1"/>
    <col min="9" max="9" width="14.8515625" style="2" hidden="1" customWidth="1"/>
    <col min="10" max="10" width="13.140625" style="2" customWidth="1"/>
    <col min="11" max="16384" width="9.140625" style="2" customWidth="1"/>
  </cols>
  <sheetData>
    <row r="1" spans="6:8" ht="21" customHeight="1" hidden="1">
      <c r="F1" s="68"/>
      <c r="G1" s="68"/>
      <c r="H1" s="3"/>
    </row>
    <row r="2" spans="1:8" ht="43.5" customHeight="1">
      <c r="A2" s="69" t="s">
        <v>91</v>
      </c>
      <c r="B2" s="69"/>
      <c r="C2" s="69"/>
      <c r="D2" s="69"/>
      <c r="E2" s="69"/>
      <c r="F2" s="69"/>
      <c r="G2" s="69"/>
      <c r="H2" s="11"/>
    </row>
    <row r="3" spans="6:8" ht="15">
      <c r="F3" s="3"/>
      <c r="G3" s="3" t="s">
        <v>10</v>
      </c>
      <c r="H3" s="3"/>
    </row>
    <row r="4" spans="1:9" s="4" customFormat="1" ht="129.75" customHeight="1">
      <c r="A4" s="12" t="s">
        <v>9</v>
      </c>
      <c r="B4" s="13" t="s">
        <v>92</v>
      </c>
      <c r="C4" s="14" t="s">
        <v>89</v>
      </c>
      <c r="D4" s="14" t="s">
        <v>93</v>
      </c>
      <c r="E4" s="70" t="s">
        <v>88</v>
      </c>
      <c r="F4" s="15" t="s">
        <v>90</v>
      </c>
      <c r="G4" s="15" t="s">
        <v>94</v>
      </c>
      <c r="H4" s="57" t="s">
        <v>95</v>
      </c>
      <c r="I4" s="57" t="s">
        <v>96</v>
      </c>
    </row>
    <row r="5" spans="1:9" s="4" customFormat="1" ht="24" customHeight="1">
      <c r="A5" s="16" t="s">
        <v>34</v>
      </c>
      <c r="B5" s="17">
        <f>B36+B38</f>
        <v>433823.9</v>
      </c>
      <c r="C5" s="18">
        <f>C36+C38</f>
        <v>2056601.5</v>
      </c>
      <c r="D5" s="17">
        <f>D36+D38</f>
        <v>491917.9</v>
      </c>
      <c r="E5" s="70"/>
      <c r="F5" s="19">
        <f>D5/C5*100</f>
        <v>23.91897020399917</v>
      </c>
      <c r="G5" s="20">
        <f>D5/B5*100</f>
        <v>113.39114788281603</v>
      </c>
      <c r="H5" s="58">
        <f>H6+H20+H38</f>
        <v>472889.5886649874</v>
      </c>
      <c r="I5" s="58">
        <f>H5/B5*100</f>
        <v>109.00496461006122</v>
      </c>
    </row>
    <row r="6" spans="1:9" s="4" customFormat="1" ht="24" customHeight="1">
      <c r="A6" s="21" t="s">
        <v>13</v>
      </c>
      <c r="B6" s="22">
        <f>SUM(B7:B19)</f>
        <v>86474.09999999999</v>
      </c>
      <c r="C6" s="22">
        <f>SUM(C7:C19)</f>
        <v>520433.9</v>
      </c>
      <c r="D6" s="22">
        <f>SUM(D7:D19)</f>
        <v>102893.6</v>
      </c>
      <c r="E6" s="22"/>
      <c r="F6" s="23">
        <f>D6/C6*100</f>
        <v>19.770733612856503</v>
      </c>
      <c r="G6" s="23">
        <f>D6/B6*100</f>
        <v>118.98776627915181</v>
      </c>
      <c r="H6" s="22">
        <f>H7+H8+H9+H10+H11+H12+H13+H14+H15+H17+H18</f>
        <v>98515.78866498741</v>
      </c>
      <c r="I6" s="53">
        <f>H6/B6*100</f>
        <v>113.92519686818068</v>
      </c>
    </row>
    <row r="7" spans="1:9" ht="16.5" customHeight="1">
      <c r="A7" s="10" t="s">
        <v>14</v>
      </c>
      <c r="B7" s="60">
        <v>49818.4</v>
      </c>
      <c r="C7" s="25">
        <v>319970</v>
      </c>
      <c r="D7" s="24">
        <v>67494.8</v>
      </c>
      <c r="E7" s="24">
        <f>C7/44.55*64.99</f>
        <v>466775.5398428731</v>
      </c>
      <c r="F7" s="26">
        <f>D7/C7*100</f>
        <v>21.094102572116135</v>
      </c>
      <c r="G7" s="26">
        <f>D7/B7*100</f>
        <v>135.48166942334558</v>
      </c>
      <c r="H7" s="56">
        <f>D7/47.64*44.55</f>
        <v>63116.9886649874</v>
      </c>
      <c r="I7" s="29">
        <f>H7/B7*100</f>
        <v>126.69413041162984</v>
      </c>
    </row>
    <row r="8" spans="1:9" ht="18" customHeight="1">
      <c r="A8" s="10" t="s">
        <v>17</v>
      </c>
      <c r="B8" s="60">
        <v>7176</v>
      </c>
      <c r="C8" s="28">
        <v>31460.9</v>
      </c>
      <c r="D8" s="24">
        <v>8000.7</v>
      </c>
      <c r="E8" s="24"/>
      <c r="F8" s="26">
        <f aca="true" t="shared" si="0" ref="F8:F18">D8/C8*100</f>
        <v>25.430613873093264</v>
      </c>
      <c r="G8" s="26">
        <f aca="true" t="shared" si="1" ref="G8:G18">D8/B8*100</f>
        <v>111.49247491638796</v>
      </c>
      <c r="H8" s="24">
        <f>D8</f>
        <v>8000.7</v>
      </c>
      <c r="I8" s="27">
        <f aca="true" t="shared" si="2" ref="I8:I18">H8/B8*100</f>
        <v>111.49247491638796</v>
      </c>
    </row>
    <row r="9" spans="1:9" ht="34.5" customHeight="1">
      <c r="A9" s="10" t="s">
        <v>25</v>
      </c>
      <c r="B9" s="60">
        <v>8261</v>
      </c>
      <c r="C9" s="25">
        <v>59990</v>
      </c>
      <c r="D9" s="24">
        <v>6947.6</v>
      </c>
      <c r="E9" s="24"/>
      <c r="F9" s="26">
        <f t="shared" si="0"/>
        <v>11.581263543923988</v>
      </c>
      <c r="G9" s="26">
        <f t="shared" si="1"/>
        <v>84.10119840213049</v>
      </c>
      <c r="H9" s="24">
        <f aca="true" t="shared" si="3" ref="H9:H19">D9</f>
        <v>6947.6</v>
      </c>
      <c r="I9" s="27">
        <f t="shared" si="2"/>
        <v>84.10119840213049</v>
      </c>
    </row>
    <row r="10" spans="1:9" ht="17.25" customHeight="1">
      <c r="A10" s="10" t="s">
        <v>0</v>
      </c>
      <c r="B10" s="60">
        <v>-208.9</v>
      </c>
      <c r="C10" s="25">
        <v>0</v>
      </c>
      <c r="D10" s="24">
        <v>2.9</v>
      </c>
      <c r="E10" s="24"/>
      <c r="F10" s="26">
        <v>0</v>
      </c>
      <c r="G10" s="26">
        <f t="shared" si="1"/>
        <v>-1.3882240306366682</v>
      </c>
      <c r="H10" s="24">
        <f t="shared" si="3"/>
        <v>2.9</v>
      </c>
      <c r="I10" s="27">
        <f t="shared" si="2"/>
        <v>-1.3882240306366682</v>
      </c>
    </row>
    <row r="11" spans="1:9" ht="18" customHeight="1">
      <c r="A11" s="10" t="s">
        <v>1</v>
      </c>
      <c r="B11" s="60">
        <v>18728.2</v>
      </c>
      <c r="C11" s="25">
        <v>19740</v>
      </c>
      <c r="D11" s="24">
        <v>1461.9</v>
      </c>
      <c r="E11" s="24"/>
      <c r="F11" s="34">
        <f t="shared" si="0"/>
        <v>7.405775075987843</v>
      </c>
      <c r="G11" s="26">
        <f t="shared" si="1"/>
        <v>7.805875631400776</v>
      </c>
      <c r="H11" s="24">
        <f t="shared" si="3"/>
        <v>1461.9</v>
      </c>
      <c r="I11" s="27">
        <f t="shared" si="2"/>
        <v>7.805875631400776</v>
      </c>
    </row>
    <row r="12" spans="1:9" ht="18" customHeight="1">
      <c r="A12" s="30" t="s">
        <v>16</v>
      </c>
      <c r="B12" s="60">
        <v>-529.7</v>
      </c>
      <c r="C12" s="25">
        <v>11240</v>
      </c>
      <c r="D12" s="24">
        <v>7349.1</v>
      </c>
      <c r="E12" s="24"/>
      <c r="F12" s="26">
        <f t="shared" si="0"/>
        <v>65.38345195729538</v>
      </c>
      <c r="G12" s="26">
        <f t="shared" si="1"/>
        <v>-1387.4079667736455</v>
      </c>
      <c r="H12" s="24">
        <f t="shared" si="3"/>
        <v>7349.1</v>
      </c>
      <c r="I12" s="27">
        <f t="shared" si="2"/>
        <v>-1387.4079667736455</v>
      </c>
    </row>
    <row r="13" spans="1:9" ht="15">
      <c r="A13" s="10" t="s">
        <v>22</v>
      </c>
      <c r="B13" s="60">
        <v>-1351.3</v>
      </c>
      <c r="C13" s="25">
        <v>18600</v>
      </c>
      <c r="D13" s="24">
        <v>1667.3</v>
      </c>
      <c r="E13" s="24"/>
      <c r="F13" s="26">
        <f t="shared" si="0"/>
        <v>8.963978494623657</v>
      </c>
      <c r="G13" s="26">
        <f t="shared" si="1"/>
        <v>-123.38488862576777</v>
      </c>
      <c r="H13" s="24">
        <f t="shared" si="3"/>
        <v>1667.3</v>
      </c>
      <c r="I13" s="27">
        <f t="shared" si="2"/>
        <v>-123.38488862576777</v>
      </c>
    </row>
    <row r="14" spans="1:9" ht="15">
      <c r="A14" s="10" t="s">
        <v>18</v>
      </c>
      <c r="B14" s="60">
        <v>546.1</v>
      </c>
      <c r="C14" s="25">
        <v>7140</v>
      </c>
      <c r="D14" s="24">
        <v>706.3</v>
      </c>
      <c r="E14" s="24"/>
      <c r="F14" s="26">
        <f t="shared" si="0"/>
        <v>9.892156862745097</v>
      </c>
      <c r="G14" s="26">
        <f t="shared" si="1"/>
        <v>129.33528657754988</v>
      </c>
      <c r="H14" s="24">
        <f t="shared" si="3"/>
        <v>706.3</v>
      </c>
      <c r="I14" s="27">
        <f t="shared" si="2"/>
        <v>129.33528657754988</v>
      </c>
    </row>
    <row r="15" spans="1:9" ht="15">
      <c r="A15" s="10" t="s">
        <v>23</v>
      </c>
      <c r="B15" s="60">
        <v>3562.5</v>
      </c>
      <c r="C15" s="25">
        <v>47180</v>
      </c>
      <c r="D15" s="24">
        <v>7819.6</v>
      </c>
      <c r="E15" s="24"/>
      <c r="F15" s="26">
        <f t="shared" si="0"/>
        <v>16.57397202204324</v>
      </c>
      <c r="G15" s="26">
        <f t="shared" si="1"/>
        <v>219.49754385964914</v>
      </c>
      <c r="H15" s="24">
        <f t="shared" si="3"/>
        <v>7819.6</v>
      </c>
      <c r="I15" s="27">
        <f t="shared" si="2"/>
        <v>219.49754385964914</v>
      </c>
    </row>
    <row r="16" spans="1:9" ht="46.5" customHeight="1" hidden="1">
      <c r="A16" s="10" t="s">
        <v>2</v>
      </c>
      <c r="B16" s="60"/>
      <c r="C16" s="25"/>
      <c r="D16" s="24"/>
      <c r="E16" s="24"/>
      <c r="F16" s="26" t="e">
        <f t="shared" si="0"/>
        <v>#DIV/0!</v>
      </c>
      <c r="G16" s="26" t="e">
        <f t="shared" si="1"/>
        <v>#DIV/0!</v>
      </c>
      <c r="H16" s="24">
        <f t="shared" si="3"/>
        <v>0</v>
      </c>
      <c r="I16" s="27" t="e">
        <f t="shared" si="2"/>
        <v>#DIV/0!</v>
      </c>
    </row>
    <row r="17" spans="1:9" ht="32.25" customHeight="1">
      <c r="A17" s="10" t="s">
        <v>11</v>
      </c>
      <c r="B17" s="60">
        <v>10.4</v>
      </c>
      <c r="C17" s="25">
        <v>23</v>
      </c>
      <c r="D17" s="24">
        <v>6.2</v>
      </c>
      <c r="E17" s="24"/>
      <c r="F17" s="26">
        <f t="shared" si="0"/>
        <v>26.956521739130434</v>
      </c>
      <c r="G17" s="26">
        <f t="shared" si="1"/>
        <v>59.61538461538461</v>
      </c>
      <c r="H17" s="24">
        <f t="shared" si="3"/>
        <v>6.2</v>
      </c>
      <c r="I17" s="27">
        <f t="shared" si="2"/>
        <v>59.61538461538461</v>
      </c>
    </row>
    <row r="18" spans="1:9" ht="19.5" customHeight="1">
      <c r="A18" s="10" t="s">
        <v>3</v>
      </c>
      <c r="B18" s="60">
        <v>461.4</v>
      </c>
      <c r="C18" s="25">
        <v>5090</v>
      </c>
      <c r="D18" s="24">
        <v>1437.2</v>
      </c>
      <c r="E18" s="24"/>
      <c r="F18" s="26">
        <f t="shared" si="0"/>
        <v>28.23575638506876</v>
      </c>
      <c r="G18" s="26">
        <f t="shared" si="1"/>
        <v>311.4867793671435</v>
      </c>
      <c r="H18" s="24">
        <f t="shared" si="3"/>
        <v>1437.2</v>
      </c>
      <c r="I18" s="27">
        <f t="shared" si="2"/>
        <v>311.4867793671435</v>
      </c>
    </row>
    <row r="19" spans="1:9" ht="20.25" customHeight="1">
      <c r="A19" s="30" t="s">
        <v>15</v>
      </c>
      <c r="B19" s="60">
        <v>0</v>
      </c>
      <c r="C19" s="25">
        <v>0</v>
      </c>
      <c r="D19" s="24">
        <v>0</v>
      </c>
      <c r="E19" s="24"/>
      <c r="F19" s="26">
        <v>0</v>
      </c>
      <c r="G19" s="26"/>
      <c r="H19" s="26">
        <f t="shared" si="3"/>
        <v>0</v>
      </c>
      <c r="I19" s="27"/>
    </row>
    <row r="20" spans="1:9" s="4" customFormat="1" ht="16.5" customHeight="1">
      <c r="A20" s="21" t="s">
        <v>8</v>
      </c>
      <c r="B20" s="22">
        <f>SUM(B21:B35)</f>
        <v>10699.3</v>
      </c>
      <c r="C20" s="22">
        <f>SUM(C21:C35)</f>
        <v>49308.5</v>
      </c>
      <c r="D20" s="22">
        <f>SUM(D21:D35)</f>
        <v>37991.600000000006</v>
      </c>
      <c r="E20" s="22"/>
      <c r="F20" s="23">
        <f>D20/C20*100</f>
        <v>77.04878469229445</v>
      </c>
      <c r="G20" s="23">
        <f>D20/B20*100</f>
        <v>355.0849120970532</v>
      </c>
      <c r="H20" s="23">
        <f>H23+H24+H25+H26+H27+H28+H29+H30+H31+H34+H35</f>
        <v>37976.100000000006</v>
      </c>
      <c r="I20" s="53">
        <f>H20/B20*100</f>
        <v>354.9400428065388</v>
      </c>
    </row>
    <row r="21" spans="1:9" ht="15">
      <c r="A21" s="10" t="s">
        <v>4</v>
      </c>
      <c r="B21" s="60"/>
      <c r="C21" s="25"/>
      <c r="D21" s="24"/>
      <c r="E21" s="24"/>
      <c r="F21" s="26"/>
      <c r="G21" s="26"/>
      <c r="H21" s="26"/>
      <c r="I21" s="27"/>
    </row>
    <row r="22" spans="1:9" ht="38.25" customHeight="1">
      <c r="A22" s="10" t="s">
        <v>12</v>
      </c>
      <c r="B22" s="60"/>
      <c r="C22" s="25"/>
      <c r="D22" s="24"/>
      <c r="E22" s="24"/>
      <c r="F22" s="26"/>
      <c r="G22" s="26"/>
      <c r="H22" s="26"/>
      <c r="I22" s="27"/>
    </row>
    <row r="23" spans="1:9" ht="15">
      <c r="A23" s="10" t="s">
        <v>21</v>
      </c>
      <c r="B23" s="60">
        <v>4844.6</v>
      </c>
      <c r="C23" s="25">
        <v>17330</v>
      </c>
      <c r="D23" s="24">
        <v>8903.7</v>
      </c>
      <c r="E23" s="24"/>
      <c r="F23" s="26">
        <f>D23/C23*100</f>
        <v>51.37738026543567</v>
      </c>
      <c r="G23" s="26">
        <f>D23/B23*100</f>
        <v>183.78607108946042</v>
      </c>
      <c r="H23" s="24">
        <f>D23</f>
        <v>8903.7</v>
      </c>
      <c r="I23" s="27">
        <f>H23/B23*100</f>
        <v>183.78607108946042</v>
      </c>
    </row>
    <row r="24" spans="1:11" ht="15">
      <c r="A24" s="10" t="s">
        <v>85</v>
      </c>
      <c r="B24" s="60">
        <v>856.7</v>
      </c>
      <c r="C24" s="25">
        <v>4000</v>
      </c>
      <c r="D24" s="24">
        <v>552.3</v>
      </c>
      <c r="E24" s="24"/>
      <c r="F24" s="26">
        <f aca="true" t="shared" si="4" ref="F24:F33">D24/C24*100</f>
        <v>13.807499999999997</v>
      </c>
      <c r="G24" s="26">
        <f aca="true" t="shared" si="5" ref="G24:G35">D24/B24*100</f>
        <v>64.46830862612349</v>
      </c>
      <c r="H24" s="24">
        <f aca="true" t="shared" si="6" ref="H24:H33">D24</f>
        <v>552.3</v>
      </c>
      <c r="I24" s="27">
        <f aca="true" t="shared" si="7" ref="I24:I34">H24/B24*100</f>
        <v>64.46830862612349</v>
      </c>
      <c r="K24" s="9"/>
    </row>
    <row r="25" spans="1:11" ht="99" customHeight="1">
      <c r="A25" s="61" t="s">
        <v>24</v>
      </c>
      <c r="B25" s="60">
        <v>336.2</v>
      </c>
      <c r="C25" s="25">
        <v>2728.5</v>
      </c>
      <c r="D25" s="24">
        <v>505.1</v>
      </c>
      <c r="E25" s="24"/>
      <c r="F25" s="26">
        <f t="shared" si="4"/>
        <v>18.512002932013928</v>
      </c>
      <c r="G25" s="26">
        <f t="shared" si="5"/>
        <v>150.23795359904818</v>
      </c>
      <c r="H25" s="24">
        <f t="shared" si="6"/>
        <v>505.1</v>
      </c>
      <c r="I25" s="27">
        <f t="shared" si="7"/>
        <v>150.23795359904818</v>
      </c>
      <c r="K25" s="9"/>
    </row>
    <row r="26" spans="1:9" ht="32.25" customHeight="1">
      <c r="A26" s="10" t="s">
        <v>87</v>
      </c>
      <c r="B26" s="60"/>
      <c r="C26" s="25"/>
      <c r="D26" s="24">
        <v>0</v>
      </c>
      <c r="E26" s="24"/>
      <c r="F26" s="26">
        <v>0</v>
      </c>
      <c r="G26" s="26">
        <v>0</v>
      </c>
      <c r="H26" s="24">
        <f t="shared" si="6"/>
        <v>0</v>
      </c>
      <c r="I26" s="27">
        <v>0</v>
      </c>
    </row>
    <row r="27" spans="1:9" ht="25.5">
      <c r="A27" s="10" t="s">
        <v>5</v>
      </c>
      <c r="B27" s="60">
        <v>1389.7</v>
      </c>
      <c r="C27" s="28">
        <v>2800</v>
      </c>
      <c r="D27" s="24">
        <v>424.7</v>
      </c>
      <c r="E27" s="24"/>
      <c r="F27" s="26">
        <f t="shared" si="4"/>
        <v>15.167857142857141</v>
      </c>
      <c r="G27" s="26">
        <f t="shared" si="5"/>
        <v>30.560552637259836</v>
      </c>
      <c r="H27" s="24">
        <f t="shared" si="6"/>
        <v>424.7</v>
      </c>
      <c r="I27" s="27">
        <f t="shared" si="7"/>
        <v>30.560552637259836</v>
      </c>
    </row>
    <row r="28" spans="1:9" ht="25.5">
      <c r="A28" s="10" t="s">
        <v>6</v>
      </c>
      <c r="B28" s="60">
        <v>1013.5</v>
      </c>
      <c r="C28" s="25">
        <v>5350</v>
      </c>
      <c r="D28" s="24">
        <v>2174.9</v>
      </c>
      <c r="E28" s="24"/>
      <c r="F28" s="26">
        <f t="shared" si="4"/>
        <v>40.65233644859813</v>
      </c>
      <c r="G28" s="26">
        <f t="shared" si="5"/>
        <v>214.59299457326097</v>
      </c>
      <c r="H28" s="24">
        <f t="shared" si="6"/>
        <v>2174.9</v>
      </c>
      <c r="I28" s="27">
        <f t="shared" si="7"/>
        <v>214.59299457326097</v>
      </c>
    </row>
    <row r="29" spans="1:9" ht="28.5" customHeight="1">
      <c r="A29" s="10" t="s">
        <v>19</v>
      </c>
      <c r="B29" s="60">
        <v>109.2</v>
      </c>
      <c r="C29" s="25">
        <v>0</v>
      </c>
      <c r="D29" s="24">
        <v>0</v>
      </c>
      <c r="E29" s="24"/>
      <c r="F29" s="26">
        <v>0</v>
      </c>
      <c r="G29" s="26">
        <f t="shared" si="5"/>
        <v>0</v>
      </c>
      <c r="H29" s="24">
        <f t="shared" si="6"/>
        <v>0</v>
      </c>
      <c r="I29" s="27">
        <f t="shared" si="7"/>
        <v>0</v>
      </c>
    </row>
    <row r="30" spans="1:9" ht="17.25" customHeight="1">
      <c r="A30" s="10" t="s">
        <v>20</v>
      </c>
      <c r="B30" s="60">
        <v>915.9</v>
      </c>
      <c r="C30" s="28">
        <v>15000</v>
      </c>
      <c r="D30" s="24">
        <v>21603.8</v>
      </c>
      <c r="E30" s="24"/>
      <c r="F30" s="26">
        <f t="shared" si="4"/>
        <v>144.02533333333335</v>
      </c>
      <c r="G30" s="26">
        <f t="shared" si="5"/>
        <v>2358.75095534447</v>
      </c>
      <c r="H30" s="24">
        <f t="shared" si="6"/>
        <v>21603.8</v>
      </c>
      <c r="I30" s="27">
        <f t="shared" si="7"/>
        <v>2358.75095534447</v>
      </c>
    </row>
    <row r="31" spans="1:9" ht="15">
      <c r="A31" s="10" t="s">
        <v>7</v>
      </c>
      <c r="B31" s="60">
        <v>428.3</v>
      </c>
      <c r="C31" s="25">
        <v>2000</v>
      </c>
      <c r="D31" s="24">
        <v>1872.9</v>
      </c>
      <c r="E31" s="24"/>
      <c r="F31" s="26">
        <f t="shared" si="4"/>
        <v>93.645</v>
      </c>
      <c r="G31" s="26">
        <f t="shared" si="5"/>
        <v>437.2869484006538</v>
      </c>
      <c r="H31" s="24">
        <f t="shared" si="6"/>
        <v>1872.9</v>
      </c>
      <c r="I31" s="27">
        <f t="shared" si="7"/>
        <v>437.2869484006538</v>
      </c>
    </row>
    <row r="32" spans="1:9" ht="34.5" customHeight="1">
      <c r="A32" s="10" t="s">
        <v>26</v>
      </c>
      <c r="B32" s="60"/>
      <c r="C32" s="25"/>
      <c r="D32" s="24"/>
      <c r="E32" s="24"/>
      <c r="F32" s="26"/>
      <c r="G32" s="26"/>
      <c r="H32" s="24"/>
      <c r="I32" s="27"/>
    </row>
    <row r="33" spans="1:9" ht="24" customHeight="1">
      <c r="A33" s="10" t="s">
        <v>40</v>
      </c>
      <c r="B33" s="60">
        <v>0</v>
      </c>
      <c r="C33" s="25">
        <v>100</v>
      </c>
      <c r="D33" s="24">
        <v>15.5</v>
      </c>
      <c r="E33" s="24"/>
      <c r="F33" s="26">
        <f t="shared" si="4"/>
        <v>15.5</v>
      </c>
      <c r="G33" s="26">
        <v>0</v>
      </c>
      <c r="H33" s="24">
        <f t="shared" si="6"/>
        <v>15.5</v>
      </c>
      <c r="I33" s="27">
        <v>0</v>
      </c>
    </row>
    <row r="34" spans="1:9" ht="30" customHeight="1">
      <c r="A34" s="10" t="s">
        <v>86</v>
      </c>
      <c r="B34" s="60">
        <v>63.9</v>
      </c>
      <c r="C34" s="45">
        <v>0</v>
      </c>
      <c r="D34" s="24">
        <v>118.4</v>
      </c>
      <c r="E34" s="24"/>
      <c r="F34" s="26">
        <v>0</v>
      </c>
      <c r="G34" s="26">
        <f t="shared" si="5"/>
        <v>185.28951486697966</v>
      </c>
      <c r="H34" s="24">
        <f>D34</f>
        <v>118.4</v>
      </c>
      <c r="I34" s="27">
        <f t="shared" si="7"/>
        <v>185.28951486697966</v>
      </c>
    </row>
    <row r="35" spans="1:9" ht="18.75" customHeight="1">
      <c r="A35" s="10" t="s">
        <v>28</v>
      </c>
      <c r="B35" s="60">
        <v>741.3</v>
      </c>
      <c r="C35" s="45">
        <v>0</v>
      </c>
      <c r="D35" s="24">
        <v>1820.3</v>
      </c>
      <c r="E35" s="24"/>
      <c r="F35" s="26">
        <v>0</v>
      </c>
      <c r="G35" s="26">
        <f t="shared" si="5"/>
        <v>245.55510589504922</v>
      </c>
      <c r="H35" s="24">
        <f>D35</f>
        <v>1820.3</v>
      </c>
      <c r="I35" s="27">
        <v>0</v>
      </c>
    </row>
    <row r="36" spans="1:9" s="5" customFormat="1" ht="24.75" customHeight="1">
      <c r="A36" s="46" t="s">
        <v>38</v>
      </c>
      <c r="B36" s="47">
        <f>B6+B20</f>
        <v>97173.4</v>
      </c>
      <c r="C36" s="47">
        <f>C6+C20</f>
        <v>569742.4</v>
      </c>
      <c r="D36" s="47">
        <f>D6+D20</f>
        <v>140885.2</v>
      </c>
      <c r="E36" s="47"/>
      <c r="F36" s="48">
        <f>D36/C36*100</f>
        <v>24.72787701950917</v>
      </c>
      <c r="G36" s="48">
        <f>D36/B36*100</f>
        <v>144.98329789839607</v>
      </c>
      <c r="H36" s="48">
        <f>H6+H20</f>
        <v>136491.8886649874</v>
      </c>
      <c r="I36" s="55">
        <f>H36/B36*100</f>
        <v>140.46219301268394</v>
      </c>
    </row>
    <row r="37" spans="1:9" s="5" customFormat="1" ht="32.25" customHeight="1">
      <c r="A37" s="50" t="s">
        <v>27</v>
      </c>
      <c r="B37" s="51">
        <f>B36-B35</f>
        <v>96432.09999999999</v>
      </c>
      <c r="C37" s="51">
        <f>C36-C35</f>
        <v>569742.4</v>
      </c>
      <c r="D37" s="51">
        <f>D36-D35</f>
        <v>139064.90000000002</v>
      </c>
      <c r="E37" s="51"/>
      <c r="F37" s="52">
        <f>D37/C37*100</f>
        <v>24.40838175287639</v>
      </c>
      <c r="G37" s="52">
        <f>D37/B37*100</f>
        <v>144.2101748276767</v>
      </c>
      <c r="H37" s="52">
        <f>H36-H35</f>
        <v>134671.58866498742</v>
      </c>
      <c r="I37" s="49">
        <f>H37/B37*100</f>
        <v>139.65431496875772</v>
      </c>
    </row>
    <row r="38" spans="1:9" s="5" customFormat="1" ht="34.5" customHeight="1">
      <c r="A38" s="46" t="s">
        <v>37</v>
      </c>
      <c r="B38" s="47">
        <f>B39+B45+B46</f>
        <v>336650.5</v>
      </c>
      <c r="C38" s="47">
        <f>C39+C45+C46+C44</f>
        <v>1486859.0999999999</v>
      </c>
      <c r="D38" s="47">
        <f>D39+D45+D46+D44</f>
        <v>351032.7</v>
      </c>
      <c r="E38" s="47"/>
      <c r="F38" s="48">
        <f aca="true" t="shared" si="8" ref="F38:F44">D38/C38*100</f>
        <v>23.609009084989964</v>
      </c>
      <c r="G38" s="48">
        <f>D38/B38*100</f>
        <v>104.27214574165195</v>
      </c>
      <c r="H38" s="48">
        <f>H39+H44+H45+H46</f>
        <v>336397.7</v>
      </c>
      <c r="I38" s="55">
        <f>H38/B38*100</f>
        <v>99.92490728515182</v>
      </c>
    </row>
    <row r="39" spans="1:9" s="5" customFormat="1" ht="36" customHeight="1">
      <c r="A39" s="41" t="s">
        <v>29</v>
      </c>
      <c r="B39" s="42">
        <f>B40+B41+B42+B43+B44</f>
        <v>338365.9</v>
      </c>
      <c r="C39" s="42">
        <f>C40+C41+C42+C43</f>
        <v>1441791.0999999999</v>
      </c>
      <c r="D39" s="42">
        <f>D40+D41+D42+D43</f>
        <v>344129.39999999997</v>
      </c>
      <c r="E39" s="42"/>
      <c r="F39" s="23">
        <f t="shared" si="8"/>
        <v>23.868187284551833</v>
      </c>
      <c r="G39" s="23">
        <f>D39/B39*100</f>
        <v>101.70333358060016</v>
      </c>
      <c r="H39" s="23">
        <f>H40+H41+H42+H43</f>
        <v>344129.39999999997</v>
      </c>
      <c r="I39" s="54">
        <f aca="true" t="shared" si="9" ref="I39:I44">H39/B39*100</f>
        <v>101.70333358060016</v>
      </c>
    </row>
    <row r="40" spans="1:9" s="5" customFormat="1" ht="21" customHeight="1">
      <c r="A40" s="43" t="s">
        <v>30</v>
      </c>
      <c r="B40" s="62">
        <v>81183.3</v>
      </c>
      <c r="C40" s="44">
        <v>197434.8</v>
      </c>
      <c r="D40" s="44">
        <v>49358.7</v>
      </c>
      <c r="E40" s="44"/>
      <c r="F40" s="26">
        <f t="shared" si="8"/>
        <v>25</v>
      </c>
      <c r="G40" s="26">
        <f aca="true" t="shared" si="10" ref="G40:G46">D40/B40*100</f>
        <v>60.799080599088725</v>
      </c>
      <c r="H40" s="44">
        <f>D40</f>
        <v>49358.7</v>
      </c>
      <c r="I40" s="33">
        <f t="shared" si="9"/>
        <v>60.799080599088725</v>
      </c>
    </row>
    <row r="41" spans="1:9" s="5" customFormat="1" ht="20.25" customHeight="1">
      <c r="A41" s="43" t="s">
        <v>31</v>
      </c>
      <c r="B41" s="62">
        <v>74008.1</v>
      </c>
      <c r="C41" s="44">
        <v>423823</v>
      </c>
      <c r="D41" s="44">
        <v>99722.2</v>
      </c>
      <c r="E41" s="44"/>
      <c r="F41" s="26">
        <f t="shared" si="8"/>
        <v>23.529209127395163</v>
      </c>
      <c r="G41" s="26">
        <f t="shared" si="10"/>
        <v>134.7449806169865</v>
      </c>
      <c r="H41" s="44">
        <f>D41</f>
        <v>99722.2</v>
      </c>
      <c r="I41" s="33">
        <f t="shared" si="9"/>
        <v>134.7449806169865</v>
      </c>
    </row>
    <row r="42" spans="1:9" s="5" customFormat="1" ht="21.75" customHeight="1">
      <c r="A42" s="43" t="s">
        <v>32</v>
      </c>
      <c r="B42" s="62">
        <v>175608.2</v>
      </c>
      <c r="C42" s="44">
        <v>788986.6</v>
      </c>
      <c r="D42" s="44">
        <v>186323.3</v>
      </c>
      <c r="E42" s="44"/>
      <c r="F42" s="26">
        <f t="shared" si="8"/>
        <v>23.615521480339464</v>
      </c>
      <c r="G42" s="26">
        <f t="shared" si="10"/>
        <v>106.1017082345813</v>
      </c>
      <c r="H42" s="44">
        <f>D42</f>
        <v>186323.3</v>
      </c>
      <c r="I42" s="33">
        <f t="shared" si="9"/>
        <v>106.1017082345813</v>
      </c>
    </row>
    <row r="43" spans="1:9" s="5" customFormat="1" ht="21" customHeight="1">
      <c r="A43" s="43" t="s">
        <v>33</v>
      </c>
      <c r="B43" s="62">
        <v>7566.3</v>
      </c>
      <c r="C43" s="44">
        <v>31546.7</v>
      </c>
      <c r="D43" s="44">
        <v>8725.2</v>
      </c>
      <c r="E43" s="44"/>
      <c r="F43" s="26">
        <f t="shared" si="8"/>
        <v>27.658043472058885</v>
      </c>
      <c r="G43" s="26">
        <v>0</v>
      </c>
      <c r="H43" s="44">
        <f>D43</f>
        <v>8725.2</v>
      </c>
      <c r="I43" s="33">
        <f t="shared" si="9"/>
        <v>115.31660124499426</v>
      </c>
    </row>
    <row r="44" spans="1:9" s="5" customFormat="1" ht="22.5" customHeight="1" hidden="1">
      <c r="A44" s="43" t="s">
        <v>41</v>
      </c>
      <c r="B44" s="62">
        <v>0</v>
      </c>
      <c r="C44" s="44">
        <v>0</v>
      </c>
      <c r="D44" s="44">
        <v>0</v>
      </c>
      <c r="E44" s="44"/>
      <c r="F44" s="26" t="e">
        <f t="shared" si="8"/>
        <v>#DIV/0!</v>
      </c>
      <c r="G44" s="26">
        <v>0</v>
      </c>
      <c r="H44" s="44">
        <f>D44</f>
        <v>0</v>
      </c>
      <c r="I44" s="54" t="e">
        <f t="shared" si="9"/>
        <v>#DIV/0!</v>
      </c>
    </row>
    <row r="45" spans="1:9" s="5" customFormat="1" ht="60.75" customHeight="1">
      <c r="A45" s="8" t="s">
        <v>35</v>
      </c>
      <c r="B45" s="7">
        <v>1168.3</v>
      </c>
      <c r="C45" s="7">
        <v>0</v>
      </c>
      <c r="D45" s="7">
        <v>15810.9</v>
      </c>
      <c r="E45" s="7"/>
      <c r="F45" s="26">
        <v>0</v>
      </c>
      <c r="G45" s="6">
        <f t="shared" si="10"/>
        <v>1353.3253445176751</v>
      </c>
      <c r="H45" s="7">
        <v>1175.9</v>
      </c>
      <c r="I45" s="49">
        <f>H45/B45*100</f>
        <v>100.65051784644356</v>
      </c>
    </row>
    <row r="46" spans="1:9" s="5" customFormat="1" ht="46.5" customHeight="1">
      <c r="A46" s="8" t="s">
        <v>36</v>
      </c>
      <c r="B46" s="7">
        <v>-2883.7</v>
      </c>
      <c r="C46" s="7">
        <v>45068</v>
      </c>
      <c r="D46" s="7">
        <v>-8907.6</v>
      </c>
      <c r="E46" s="7"/>
      <c r="F46" s="26">
        <v>0</v>
      </c>
      <c r="G46" s="6">
        <f t="shared" si="10"/>
        <v>308.8948226237126</v>
      </c>
      <c r="H46" s="7">
        <f>D46</f>
        <v>-8907.6</v>
      </c>
      <c r="I46" s="49">
        <f>H46/B46*100</f>
        <v>308.8948226237126</v>
      </c>
    </row>
    <row r="47" spans="1:9" ht="20.25" customHeight="1">
      <c r="A47" s="16" t="s">
        <v>39</v>
      </c>
      <c r="B47" s="67">
        <f>B48+B55+B59+B65+B54+B70+B71+B78+B81+B86</f>
        <v>375471.3</v>
      </c>
      <c r="C47" s="67">
        <f>C48+C55+C59+C65+C54+C70+C71+C78+C81+C86</f>
        <v>2094189.1</v>
      </c>
      <c r="D47" s="67">
        <f>D48+D55+D59+D65+D54+D70+D71+D78+D81+D86</f>
        <v>432893.7</v>
      </c>
      <c r="E47" s="31"/>
      <c r="F47" s="19">
        <f aca="true" t="shared" si="11" ref="F47:F55">D47/C47*100</f>
        <v>20.67118485145396</v>
      </c>
      <c r="G47" s="19">
        <f>D47/B47*100</f>
        <v>115.29341923071085</v>
      </c>
      <c r="H47" s="67">
        <f>H48+H55+H59+H65+H54+H70+H71+H78+H81+H86</f>
        <v>432893.7</v>
      </c>
      <c r="I47" s="19">
        <f>H47/B47*100</f>
        <v>115.29341923071085</v>
      </c>
    </row>
    <row r="48" spans="1:9" ht="20.25" customHeight="1">
      <c r="A48" s="65" t="s">
        <v>72</v>
      </c>
      <c r="B48" s="63">
        <f>B49+B51+B53+B50+B52</f>
        <v>25124.199999999997</v>
      </c>
      <c r="C48" s="63">
        <f>C49+C51+C53+C50+C52</f>
        <v>138719.1</v>
      </c>
      <c r="D48" s="63">
        <f>D49+D51+D53+D50+D52</f>
        <v>24230.6</v>
      </c>
      <c r="E48" s="32"/>
      <c r="F48" s="23">
        <f t="shared" si="11"/>
        <v>17.467385529462053</v>
      </c>
      <c r="G48" s="23">
        <f>D48/B48*100</f>
        <v>96.44326983545746</v>
      </c>
      <c r="H48" s="63">
        <f>H49+H51+H53+H50+H52</f>
        <v>24230.6</v>
      </c>
      <c r="I48" s="54">
        <f>H48/B48*100</f>
        <v>96.44326983545746</v>
      </c>
    </row>
    <row r="49" spans="1:9" ht="20.25" customHeight="1">
      <c r="A49" s="66" t="s">
        <v>42</v>
      </c>
      <c r="B49" s="64">
        <v>17903.3</v>
      </c>
      <c r="C49" s="34">
        <v>97181.8</v>
      </c>
      <c r="D49" s="34">
        <v>16819.1</v>
      </c>
      <c r="E49" s="34"/>
      <c r="F49" s="26">
        <f t="shared" si="11"/>
        <v>17.306841404460506</v>
      </c>
      <c r="G49" s="26">
        <f aca="true" t="shared" si="12" ref="G49:G88">D49/B49*100</f>
        <v>93.94413320449301</v>
      </c>
      <c r="H49" s="34">
        <f aca="true" t="shared" si="13" ref="H49:H56">D49</f>
        <v>16819.1</v>
      </c>
      <c r="I49" s="33">
        <f aca="true" t="shared" si="14" ref="I49:I88">H49/B49*100</f>
        <v>93.94413320449301</v>
      </c>
    </row>
    <row r="50" spans="1:9" ht="20.25" customHeight="1">
      <c r="A50" s="66" t="s">
        <v>80</v>
      </c>
      <c r="B50" s="64">
        <v>0</v>
      </c>
      <c r="C50" s="34">
        <v>11.3</v>
      </c>
      <c r="D50" s="34">
        <v>0</v>
      </c>
      <c r="E50" s="34"/>
      <c r="F50" s="26">
        <f t="shared" si="11"/>
        <v>0</v>
      </c>
      <c r="G50" s="26">
        <v>0</v>
      </c>
      <c r="H50" s="34">
        <f t="shared" si="13"/>
        <v>0</v>
      </c>
      <c r="I50" s="33">
        <v>0</v>
      </c>
    </row>
    <row r="51" spans="1:9" ht="20.25" customHeight="1">
      <c r="A51" s="66" t="s">
        <v>43</v>
      </c>
      <c r="B51" s="64">
        <v>1729.3</v>
      </c>
      <c r="C51" s="34">
        <v>7758.4</v>
      </c>
      <c r="D51" s="34">
        <v>1821.1</v>
      </c>
      <c r="E51" s="34"/>
      <c r="F51" s="26">
        <f t="shared" si="11"/>
        <v>23.47262322128274</v>
      </c>
      <c r="G51" s="26">
        <f t="shared" si="12"/>
        <v>105.30850633204187</v>
      </c>
      <c r="H51" s="34">
        <f t="shared" si="13"/>
        <v>1821.1</v>
      </c>
      <c r="I51" s="33">
        <f t="shared" si="14"/>
        <v>105.30850633204187</v>
      </c>
    </row>
    <row r="52" spans="1:9" ht="20.25" customHeight="1">
      <c r="A52" s="66" t="s">
        <v>81</v>
      </c>
      <c r="B52" s="64">
        <v>0</v>
      </c>
      <c r="C52" s="34">
        <v>25.7</v>
      </c>
      <c r="D52" s="34">
        <v>0</v>
      </c>
      <c r="E52" s="34"/>
      <c r="F52" s="26">
        <f t="shared" si="11"/>
        <v>0</v>
      </c>
      <c r="G52" s="26">
        <v>0</v>
      </c>
      <c r="H52" s="34">
        <f t="shared" si="13"/>
        <v>0</v>
      </c>
      <c r="I52" s="33">
        <v>0</v>
      </c>
    </row>
    <row r="53" spans="1:9" ht="20.25" customHeight="1">
      <c r="A53" s="66" t="s">
        <v>44</v>
      </c>
      <c r="B53" s="64">
        <v>5491.6</v>
      </c>
      <c r="C53" s="34">
        <v>33741.9</v>
      </c>
      <c r="D53" s="34">
        <v>5590.4</v>
      </c>
      <c r="E53" s="34"/>
      <c r="F53" s="26">
        <f t="shared" si="11"/>
        <v>16.56812449802767</v>
      </c>
      <c r="G53" s="26">
        <f t="shared" si="12"/>
        <v>101.7991113700925</v>
      </c>
      <c r="H53" s="34">
        <f t="shared" si="13"/>
        <v>5590.4</v>
      </c>
      <c r="I53" s="33">
        <v>0</v>
      </c>
    </row>
    <row r="54" spans="1:9" ht="20.25" customHeight="1">
      <c r="A54" s="65" t="s">
        <v>45</v>
      </c>
      <c r="B54" s="63">
        <v>496</v>
      </c>
      <c r="C54" s="32">
        <v>3990.6</v>
      </c>
      <c r="D54" s="32">
        <v>560.9</v>
      </c>
      <c r="E54" s="32"/>
      <c r="F54" s="23">
        <f t="shared" si="11"/>
        <v>14.055530496667167</v>
      </c>
      <c r="G54" s="23">
        <v>0</v>
      </c>
      <c r="H54" s="32">
        <f t="shared" si="13"/>
        <v>560.9</v>
      </c>
      <c r="I54" s="54">
        <v>0</v>
      </c>
    </row>
    <row r="55" spans="1:9" ht="20.25" customHeight="1">
      <c r="A55" s="65" t="s">
        <v>73</v>
      </c>
      <c r="B55" s="63">
        <f>B56+B57+B58</f>
        <v>2220.7999999999997</v>
      </c>
      <c r="C55" s="63">
        <f>C56+C57+C58</f>
        <v>43057.4</v>
      </c>
      <c r="D55" s="63">
        <f>D56+D57+D58</f>
        <v>2606.3999999999996</v>
      </c>
      <c r="E55" s="34"/>
      <c r="F55" s="23">
        <f t="shared" si="11"/>
        <v>6.053314877349769</v>
      </c>
      <c r="G55" s="23">
        <f>D55/B55*100</f>
        <v>117.36311239193083</v>
      </c>
      <c r="H55" s="32">
        <f t="shared" si="13"/>
        <v>2606.3999999999996</v>
      </c>
      <c r="I55" s="54">
        <f t="shared" si="14"/>
        <v>117.36311239193083</v>
      </c>
    </row>
    <row r="56" spans="1:9" ht="20.25" customHeight="1">
      <c r="A56" s="66" t="s">
        <v>46</v>
      </c>
      <c r="B56" s="64">
        <v>577.6</v>
      </c>
      <c r="C56" s="34">
        <v>2766</v>
      </c>
      <c r="D56" s="34">
        <v>600.8</v>
      </c>
      <c r="E56" s="34"/>
      <c r="F56" s="26">
        <f aca="true" t="shared" si="15" ref="F56:F88">D56/C56*100</f>
        <v>21.72089660159074</v>
      </c>
      <c r="G56" s="26">
        <f t="shared" si="12"/>
        <v>104.01662049861496</v>
      </c>
      <c r="H56" s="34">
        <f t="shared" si="13"/>
        <v>600.8</v>
      </c>
      <c r="I56" s="33">
        <f t="shared" si="14"/>
        <v>104.01662049861496</v>
      </c>
    </row>
    <row r="57" spans="1:9" ht="20.25" customHeight="1">
      <c r="A57" s="66" t="s">
        <v>47</v>
      </c>
      <c r="B57" s="64">
        <v>1544.6</v>
      </c>
      <c r="C57" s="34">
        <v>23484.4</v>
      </c>
      <c r="D57" s="34">
        <v>1876.6</v>
      </c>
      <c r="E57" s="34"/>
      <c r="F57" s="26">
        <f t="shared" si="15"/>
        <v>7.99083647016743</v>
      </c>
      <c r="G57" s="26">
        <f t="shared" si="12"/>
        <v>121.49423799041823</v>
      </c>
      <c r="H57" s="34">
        <f>H58+H59+H60</f>
        <v>32746.6</v>
      </c>
      <c r="I57" s="33">
        <f t="shared" si="14"/>
        <v>2120.0699210151492</v>
      </c>
    </row>
    <row r="58" spans="1:9" ht="20.25" customHeight="1">
      <c r="A58" s="66" t="s">
        <v>48</v>
      </c>
      <c r="B58" s="64">
        <v>98.6</v>
      </c>
      <c r="C58" s="34">
        <v>16807</v>
      </c>
      <c r="D58" s="34">
        <v>129</v>
      </c>
      <c r="E58" s="34"/>
      <c r="F58" s="34">
        <f t="shared" si="15"/>
        <v>0.767537335633962</v>
      </c>
      <c r="G58" s="26">
        <f t="shared" si="12"/>
        <v>130.83164300202841</v>
      </c>
      <c r="H58" s="34">
        <f>D58</f>
        <v>129</v>
      </c>
      <c r="I58" s="33">
        <f t="shared" si="14"/>
        <v>130.83164300202841</v>
      </c>
    </row>
    <row r="59" spans="1:9" ht="20.25" customHeight="1">
      <c r="A59" s="65" t="s">
        <v>74</v>
      </c>
      <c r="B59" s="63">
        <f>B60+B61+B63+B64+B62</f>
        <v>21781.1</v>
      </c>
      <c r="C59" s="63">
        <f>C60+C61+C63+C64+C62</f>
        <v>314801.7</v>
      </c>
      <c r="D59" s="63">
        <f>D60+D61+D63+D64+D62</f>
        <v>32537.3</v>
      </c>
      <c r="E59" s="34"/>
      <c r="F59" s="23">
        <f t="shared" si="15"/>
        <v>10.33580822466969</v>
      </c>
      <c r="G59" s="23">
        <f t="shared" si="12"/>
        <v>149.38318083108751</v>
      </c>
      <c r="H59" s="32">
        <f>D59</f>
        <v>32537.3</v>
      </c>
      <c r="I59" s="54">
        <f t="shared" si="14"/>
        <v>149.38318083108751</v>
      </c>
    </row>
    <row r="60" spans="1:9" ht="20.25" customHeight="1">
      <c r="A60" s="66" t="s">
        <v>49</v>
      </c>
      <c r="B60" s="64">
        <v>220.3</v>
      </c>
      <c r="C60" s="34">
        <v>2418</v>
      </c>
      <c r="D60" s="34">
        <v>80.3</v>
      </c>
      <c r="E60" s="34"/>
      <c r="F60" s="26">
        <f t="shared" si="15"/>
        <v>3.3209263854425144</v>
      </c>
      <c r="G60" s="26">
        <f t="shared" si="12"/>
        <v>36.45029505220154</v>
      </c>
      <c r="H60" s="34">
        <f>D60</f>
        <v>80.3</v>
      </c>
      <c r="I60" s="33">
        <f t="shared" si="14"/>
        <v>36.45029505220154</v>
      </c>
    </row>
    <row r="61" spans="1:9" ht="19.5" customHeight="1">
      <c r="A61" s="66" t="s">
        <v>50</v>
      </c>
      <c r="B61" s="64">
        <v>0</v>
      </c>
      <c r="C61" s="34">
        <v>1193.7</v>
      </c>
      <c r="D61" s="34">
        <v>0</v>
      </c>
      <c r="E61" s="34"/>
      <c r="F61" s="26">
        <f t="shared" si="15"/>
        <v>0</v>
      </c>
      <c r="G61" s="26">
        <v>0</v>
      </c>
      <c r="H61" s="34">
        <f>H62+H63+H65+H66+H64</f>
        <v>52448.100000000006</v>
      </c>
      <c r="I61" s="33">
        <v>0</v>
      </c>
    </row>
    <row r="62" spans="1:9" ht="20.25" customHeight="1" hidden="1">
      <c r="A62" s="66" t="s">
        <v>82</v>
      </c>
      <c r="B62" s="64">
        <v>0</v>
      </c>
      <c r="C62" s="34">
        <v>0</v>
      </c>
      <c r="D62" s="34"/>
      <c r="E62" s="34"/>
      <c r="F62" s="26" t="e">
        <f t="shared" si="15"/>
        <v>#DIV/0!</v>
      </c>
      <c r="G62" s="26" t="e">
        <f t="shared" si="12"/>
        <v>#DIV/0!</v>
      </c>
      <c r="H62" s="34">
        <f>D62</f>
        <v>0</v>
      </c>
      <c r="I62" s="33" t="e">
        <f t="shared" si="14"/>
        <v>#DIV/0!</v>
      </c>
    </row>
    <row r="63" spans="1:9" ht="20.25" customHeight="1">
      <c r="A63" s="66" t="s">
        <v>51</v>
      </c>
      <c r="B63" s="64">
        <v>21443.8</v>
      </c>
      <c r="C63" s="34">
        <v>309179.3</v>
      </c>
      <c r="D63" s="34">
        <v>32135.5</v>
      </c>
      <c r="E63" s="34"/>
      <c r="F63" s="26">
        <f t="shared" si="15"/>
        <v>10.393807088637566</v>
      </c>
      <c r="G63" s="26">
        <f t="shared" si="12"/>
        <v>149.85916675216146</v>
      </c>
      <c r="H63" s="34">
        <f>D63</f>
        <v>32135.5</v>
      </c>
      <c r="I63" s="33">
        <f t="shared" si="14"/>
        <v>149.85916675216146</v>
      </c>
    </row>
    <row r="64" spans="1:9" ht="20.25" customHeight="1">
      <c r="A64" s="66" t="s">
        <v>52</v>
      </c>
      <c r="B64" s="64">
        <v>117</v>
      </c>
      <c r="C64" s="34">
        <v>2010.7</v>
      </c>
      <c r="D64" s="34">
        <v>321.5</v>
      </c>
      <c r="E64" s="34"/>
      <c r="F64" s="26">
        <f t="shared" si="15"/>
        <v>15.989456408216043</v>
      </c>
      <c r="G64" s="26">
        <f t="shared" si="12"/>
        <v>274.78632478632477</v>
      </c>
      <c r="H64" s="34">
        <f>D64</f>
        <v>321.5</v>
      </c>
      <c r="I64" s="33">
        <f t="shared" si="14"/>
        <v>274.78632478632477</v>
      </c>
    </row>
    <row r="65" spans="1:9" ht="20.25" customHeight="1">
      <c r="A65" s="65" t="s">
        <v>75</v>
      </c>
      <c r="B65" s="63">
        <f>B66+B67+B68+B69</f>
        <v>29028.5</v>
      </c>
      <c r="C65" s="63">
        <f>C66+C67+C68+C69</f>
        <v>243975.90000000002</v>
      </c>
      <c r="D65" s="63">
        <f>D66+D67+D68+D69</f>
        <v>18403.3</v>
      </c>
      <c r="E65" s="34"/>
      <c r="F65" s="23">
        <f>D65/C65*100</f>
        <v>7.54308109940367</v>
      </c>
      <c r="G65" s="23">
        <f>D65/B65*100</f>
        <v>63.39735087930827</v>
      </c>
      <c r="H65" s="32">
        <f>D65</f>
        <v>18403.3</v>
      </c>
      <c r="I65" s="54">
        <f t="shared" si="14"/>
        <v>63.39735087930827</v>
      </c>
    </row>
    <row r="66" spans="1:9" ht="20.25" customHeight="1">
      <c r="A66" s="66" t="s">
        <v>53</v>
      </c>
      <c r="B66" s="64">
        <v>19046</v>
      </c>
      <c r="C66" s="34">
        <v>5207</v>
      </c>
      <c r="D66" s="34">
        <v>1587.8</v>
      </c>
      <c r="E66" s="34"/>
      <c r="F66" s="26">
        <f>D66/C66*100</f>
        <v>30.493566352986363</v>
      </c>
      <c r="G66" s="35">
        <v>0</v>
      </c>
      <c r="H66" s="34">
        <f>D66</f>
        <v>1587.8</v>
      </c>
      <c r="I66" s="33">
        <f t="shared" si="14"/>
        <v>8.336658615982358</v>
      </c>
    </row>
    <row r="67" spans="1:9" ht="20.25" customHeight="1">
      <c r="A67" s="66" t="s">
        <v>54</v>
      </c>
      <c r="B67" s="64">
        <v>4516.7</v>
      </c>
      <c r="C67" s="34">
        <v>103354.2</v>
      </c>
      <c r="D67" s="34">
        <v>9466.5</v>
      </c>
      <c r="E67" s="34"/>
      <c r="F67" s="26">
        <f>D67/C67*100</f>
        <v>9.159279448730675</v>
      </c>
      <c r="G67" s="26">
        <f t="shared" si="12"/>
        <v>209.5888591228109</v>
      </c>
      <c r="H67" s="34">
        <f>H68+H69+H70+H71</f>
        <v>233134.4</v>
      </c>
      <c r="I67" s="33">
        <f t="shared" si="14"/>
        <v>5161.609139415946</v>
      </c>
    </row>
    <row r="68" spans="1:9" ht="19.5" customHeight="1">
      <c r="A68" s="66" t="s">
        <v>55</v>
      </c>
      <c r="B68" s="64">
        <v>5465.8</v>
      </c>
      <c r="C68" s="34">
        <v>135414.7</v>
      </c>
      <c r="D68" s="34">
        <v>7349</v>
      </c>
      <c r="E68" s="34"/>
      <c r="F68" s="26">
        <f>D68/C68*100</f>
        <v>5.42703266336668</v>
      </c>
      <c r="G68" s="26">
        <f t="shared" si="12"/>
        <v>134.45424274580117</v>
      </c>
      <c r="H68" s="34">
        <f>D68</f>
        <v>7349</v>
      </c>
      <c r="I68" s="33">
        <f t="shared" si="14"/>
        <v>134.45424274580117</v>
      </c>
    </row>
    <row r="69" spans="1:9" ht="20.25" customHeight="1" hidden="1">
      <c r="A69" s="66" t="s">
        <v>56</v>
      </c>
      <c r="B69" s="64">
        <v>0</v>
      </c>
      <c r="C69" s="34"/>
      <c r="D69" s="59"/>
      <c r="E69" s="34"/>
      <c r="F69" s="26" t="e">
        <f>D69/C69*100</f>
        <v>#DIV/0!</v>
      </c>
      <c r="G69" s="26" t="e">
        <f t="shared" si="12"/>
        <v>#DIV/0!</v>
      </c>
      <c r="H69" s="34">
        <f>D69</f>
        <v>0</v>
      </c>
      <c r="I69" s="33" t="e">
        <f t="shared" si="14"/>
        <v>#DIV/0!</v>
      </c>
    </row>
    <row r="70" spans="1:9" ht="21.75" customHeight="1">
      <c r="A70" s="65" t="s">
        <v>57</v>
      </c>
      <c r="B70" s="63">
        <v>0</v>
      </c>
      <c r="C70" s="32">
        <v>4721.9</v>
      </c>
      <c r="D70" s="32">
        <v>455.2</v>
      </c>
      <c r="E70" s="32"/>
      <c r="F70" s="23">
        <f t="shared" si="15"/>
        <v>9.640187212774519</v>
      </c>
      <c r="G70" s="23">
        <v>0</v>
      </c>
      <c r="H70" s="32">
        <f>D70</f>
        <v>455.2</v>
      </c>
      <c r="I70" s="54" t="e">
        <f t="shared" si="14"/>
        <v>#DIV/0!</v>
      </c>
    </row>
    <row r="71" spans="1:9" ht="22.5" customHeight="1">
      <c r="A71" s="65" t="s">
        <v>76</v>
      </c>
      <c r="B71" s="63">
        <f>B72+B73+B74+B75+B76+B77</f>
        <v>237706.7</v>
      </c>
      <c r="C71" s="63">
        <f>C72+C73+C74+C75+C76+C77</f>
        <v>931776.7000000001</v>
      </c>
      <c r="D71" s="63">
        <f>D72+D73+D74+D75+D76+D77</f>
        <v>225330.19999999998</v>
      </c>
      <c r="E71" s="34"/>
      <c r="F71" s="23">
        <f t="shared" si="15"/>
        <v>24.182854110861538</v>
      </c>
      <c r="G71" s="23">
        <f t="shared" si="12"/>
        <v>94.79337351450337</v>
      </c>
      <c r="H71" s="32">
        <f>D71</f>
        <v>225330.19999999998</v>
      </c>
      <c r="I71" s="54">
        <f t="shared" si="14"/>
        <v>94.79337351450337</v>
      </c>
    </row>
    <row r="72" spans="1:9" ht="20.25" customHeight="1">
      <c r="A72" s="66" t="s">
        <v>58</v>
      </c>
      <c r="B72" s="64">
        <v>59263.3</v>
      </c>
      <c r="C72" s="34">
        <v>242297.7</v>
      </c>
      <c r="D72" s="34">
        <v>59042.9</v>
      </c>
      <c r="E72" s="34"/>
      <c r="F72" s="26">
        <f t="shared" si="15"/>
        <v>24.367915997551773</v>
      </c>
      <c r="G72" s="26">
        <f t="shared" si="12"/>
        <v>99.62810035890678</v>
      </c>
      <c r="H72" s="34">
        <f>D72</f>
        <v>59042.9</v>
      </c>
      <c r="I72" s="33">
        <f t="shared" si="14"/>
        <v>99.62810035890678</v>
      </c>
    </row>
    <row r="73" spans="1:9" ht="20.25" customHeight="1">
      <c r="A73" s="66" t="s">
        <v>59</v>
      </c>
      <c r="B73" s="64">
        <v>162104.9</v>
      </c>
      <c r="C73" s="34">
        <v>626190.9</v>
      </c>
      <c r="D73" s="34">
        <v>153409.9</v>
      </c>
      <c r="E73" s="34"/>
      <c r="F73" s="26">
        <f aca="true" t="shared" si="16" ref="F73:F80">D73/C73*100</f>
        <v>24.498902810628515</v>
      </c>
      <c r="G73" s="26">
        <f aca="true" t="shared" si="17" ref="G73:G80">D73/B73*100</f>
        <v>94.6361892823721</v>
      </c>
      <c r="H73" s="34">
        <f>H74+H75+H76+H77+H78+H79</f>
        <v>165168.09999999998</v>
      </c>
      <c r="I73" s="33">
        <f t="shared" si="14"/>
        <v>101.88964059692212</v>
      </c>
    </row>
    <row r="74" spans="1:9" ht="20.25" customHeight="1">
      <c r="A74" s="66" t="s">
        <v>60</v>
      </c>
      <c r="B74" s="64">
        <v>14712.4</v>
      </c>
      <c r="C74" s="34">
        <v>44439.1</v>
      </c>
      <c r="D74" s="34">
        <v>11399.3</v>
      </c>
      <c r="E74" s="34"/>
      <c r="F74" s="26">
        <f t="shared" si="16"/>
        <v>25.65150959402868</v>
      </c>
      <c r="G74" s="26">
        <f t="shared" si="17"/>
        <v>77.48090046491394</v>
      </c>
      <c r="H74" s="34">
        <f aca="true" t="shared" si="18" ref="H74:H79">D74</f>
        <v>11399.3</v>
      </c>
      <c r="I74" s="33">
        <f t="shared" si="14"/>
        <v>77.48090046491394</v>
      </c>
    </row>
    <row r="75" spans="1:9" ht="20.25" customHeight="1">
      <c r="A75" s="66" t="s">
        <v>62</v>
      </c>
      <c r="B75" s="64">
        <v>16.7</v>
      </c>
      <c r="C75" s="34">
        <v>50</v>
      </c>
      <c r="D75" s="34">
        <v>0</v>
      </c>
      <c r="E75" s="34"/>
      <c r="F75" s="26">
        <f>D75/C75*100</f>
        <v>0</v>
      </c>
      <c r="G75" s="26">
        <f>D75/B75*100</f>
        <v>0</v>
      </c>
      <c r="H75" s="34">
        <f t="shared" si="18"/>
        <v>0</v>
      </c>
      <c r="I75" s="33">
        <f t="shared" si="14"/>
        <v>0</v>
      </c>
    </row>
    <row r="76" spans="1:9" ht="20.25" customHeight="1" hidden="1">
      <c r="A76" s="66" t="s">
        <v>61</v>
      </c>
      <c r="B76" s="64">
        <v>0</v>
      </c>
      <c r="C76" s="34"/>
      <c r="D76" s="34"/>
      <c r="E76" s="34"/>
      <c r="F76" s="26" t="e">
        <f t="shared" si="16"/>
        <v>#DIV/0!</v>
      </c>
      <c r="G76" s="26" t="e">
        <f t="shared" si="17"/>
        <v>#DIV/0!</v>
      </c>
      <c r="H76" s="34">
        <f t="shared" si="18"/>
        <v>0</v>
      </c>
      <c r="I76" s="33" t="e">
        <f t="shared" si="14"/>
        <v>#DIV/0!</v>
      </c>
    </row>
    <row r="77" spans="1:9" ht="20.25" customHeight="1">
      <c r="A77" s="66" t="s">
        <v>63</v>
      </c>
      <c r="B77" s="64">
        <v>1609.4</v>
      </c>
      <c r="C77" s="34">
        <v>18799</v>
      </c>
      <c r="D77" s="34">
        <v>1478.1</v>
      </c>
      <c r="E77" s="34"/>
      <c r="F77" s="26">
        <f t="shared" si="16"/>
        <v>7.862652268737698</v>
      </c>
      <c r="G77" s="26">
        <f t="shared" si="17"/>
        <v>91.8416801292407</v>
      </c>
      <c r="H77" s="34">
        <f t="shared" si="18"/>
        <v>1478.1</v>
      </c>
      <c r="I77" s="33">
        <v>0</v>
      </c>
    </row>
    <row r="78" spans="1:9" ht="20.25" customHeight="1">
      <c r="A78" s="65" t="s">
        <v>77</v>
      </c>
      <c r="B78" s="63">
        <f>B79+B80</f>
        <v>51438.5</v>
      </c>
      <c r="C78" s="63">
        <f>C79+C80</f>
        <v>202770</v>
      </c>
      <c r="D78" s="63">
        <f>D79+D80</f>
        <v>76514.7</v>
      </c>
      <c r="E78" s="63">
        <f>E79+E80</f>
        <v>0</v>
      </c>
      <c r="F78" s="23">
        <f t="shared" si="16"/>
        <v>37.73472407160822</v>
      </c>
      <c r="G78" s="23">
        <f t="shared" si="17"/>
        <v>148.74986634524723</v>
      </c>
      <c r="H78" s="32">
        <f t="shared" si="18"/>
        <v>76514.7</v>
      </c>
      <c r="I78" s="54">
        <f t="shared" si="14"/>
        <v>148.74986634524723</v>
      </c>
    </row>
    <row r="79" spans="1:9" ht="20.25" customHeight="1">
      <c r="A79" s="66" t="s">
        <v>64</v>
      </c>
      <c r="B79" s="64">
        <v>50812.1</v>
      </c>
      <c r="C79" s="34">
        <v>197327.5</v>
      </c>
      <c r="D79" s="34">
        <v>75776</v>
      </c>
      <c r="E79" s="34"/>
      <c r="F79" s="26">
        <f t="shared" si="16"/>
        <v>38.40113516869164</v>
      </c>
      <c r="G79" s="26">
        <f t="shared" si="17"/>
        <v>149.12983324837984</v>
      </c>
      <c r="H79" s="34">
        <f t="shared" si="18"/>
        <v>75776</v>
      </c>
      <c r="I79" s="33">
        <f t="shared" si="14"/>
        <v>149.12983324837984</v>
      </c>
    </row>
    <row r="80" spans="1:9" ht="20.25" customHeight="1">
      <c r="A80" s="66" t="s">
        <v>65</v>
      </c>
      <c r="B80" s="64">
        <v>626.4</v>
      </c>
      <c r="C80" s="34">
        <v>5442.5</v>
      </c>
      <c r="D80" s="34">
        <v>738.7</v>
      </c>
      <c r="E80" s="32"/>
      <c r="F80" s="26">
        <f t="shared" si="16"/>
        <v>13.572806614607257</v>
      </c>
      <c r="G80" s="26">
        <f t="shared" si="17"/>
        <v>117.9278416347382</v>
      </c>
      <c r="H80" s="34">
        <f>H81+H82</f>
        <v>36638.2</v>
      </c>
      <c r="I80" s="33">
        <f t="shared" si="14"/>
        <v>5849.010217113665</v>
      </c>
    </row>
    <row r="81" spans="1:9" ht="20.25" customHeight="1">
      <c r="A81" s="65" t="s">
        <v>78</v>
      </c>
      <c r="B81" s="63">
        <f>B82+B83+B84+B85</f>
        <v>4141.3</v>
      </c>
      <c r="C81" s="63">
        <f>C82+C83+C84+C85</f>
        <v>149041.4</v>
      </c>
      <c r="D81" s="63">
        <f>D82+D83+D84+D85</f>
        <v>36638.2</v>
      </c>
      <c r="E81" s="34"/>
      <c r="F81" s="23">
        <f t="shared" si="15"/>
        <v>24.582565649544357</v>
      </c>
      <c r="G81" s="23">
        <f t="shared" si="12"/>
        <v>884.7028710791296</v>
      </c>
      <c r="H81" s="32">
        <f>D81</f>
        <v>36638.2</v>
      </c>
      <c r="I81" s="54">
        <f t="shared" si="14"/>
        <v>884.7028710791296</v>
      </c>
    </row>
    <row r="82" spans="1:9" ht="20.25" customHeight="1">
      <c r="A82" s="66" t="s">
        <v>66</v>
      </c>
      <c r="B82" s="64">
        <v>0</v>
      </c>
      <c r="C82" s="34">
        <v>1028.5</v>
      </c>
      <c r="D82" s="34">
        <v>0</v>
      </c>
      <c r="E82" s="34"/>
      <c r="F82" s="26">
        <f t="shared" si="15"/>
        <v>0</v>
      </c>
      <c r="G82" s="26">
        <v>0</v>
      </c>
      <c r="H82" s="34">
        <f>D82</f>
        <v>0</v>
      </c>
      <c r="I82" s="33" t="e">
        <f t="shared" si="14"/>
        <v>#DIV/0!</v>
      </c>
    </row>
    <row r="83" spans="1:9" ht="20.25" customHeight="1">
      <c r="A83" s="66" t="s">
        <v>67</v>
      </c>
      <c r="B83" s="64">
        <v>3912.2</v>
      </c>
      <c r="C83" s="34">
        <v>15132.9</v>
      </c>
      <c r="D83" s="34">
        <v>2357.5</v>
      </c>
      <c r="E83" s="34"/>
      <c r="F83" s="26">
        <f t="shared" si="15"/>
        <v>15.578639917002029</v>
      </c>
      <c r="G83" s="26">
        <f t="shared" si="12"/>
        <v>60.260211645621396</v>
      </c>
      <c r="H83" s="34">
        <f>H84+H85+H86+H87</f>
        <v>65169.5</v>
      </c>
      <c r="I83" s="33">
        <f t="shared" si="14"/>
        <v>1665.8018506211338</v>
      </c>
    </row>
    <row r="84" spans="1:9" ht="20.25" customHeight="1">
      <c r="A84" s="66" t="s">
        <v>68</v>
      </c>
      <c r="B84" s="64">
        <v>199.8</v>
      </c>
      <c r="C84" s="34">
        <v>132752.7</v>
      </c>
      <c r="D84" s="34">
        <v>34249.7</v>
      </c>
      <c r="E84" s="34"/>
      <c r="F84" s="26">
        <f t="shared" si="15"/>
        <v>25.79962592097938</v>
      </c>
      <c r="G84" s="26">
        <f t="shared" si="12"/>
        <v>17141.99199199199</v>
      </c>
      <c r="H84" s="34">
        <f>D84</f>
        <v>34249.7</v>
      </c>
      <c r="I84" s="33">
        <f t="shared" si="14"/>
        <v>17141.99199199199</v>
      </c>
    </row>
    <row r="85" spans="1:9" ht="20.25" customHeight="1">
      <c r="A85" s="66" t="s">
        <v>69</v>
      </c>
      <c r="B85" s="64">
        <v>29.3</v>
      </c>
      <c r="C85" s="34">
        <v>127.3</v>
      </c>
      <c r="D85" s="34">
        <v>31</v>
      </c>
      <c r="E85" s="34"/>
      <c r="F85" s="26">
        <f t="shared" si="15"/>
        <v>24.351924587588375</v>
      </c>
      <c r="G85" s="26">
        <f t="shared" si="12"/>
        <v>105.80204778156997</v>
      </c>
      <c r="H85" s="34">
        <f>D85</f>
        <v>31</v>
      </c>
      <c r="I85" s="33">
        <f t="shared" si="14"/>
        <v>105.80204778156997</v>
      </c>
    </row>
    <row r="86" spans="1:9" ht="20.25" customHeight="1">
      <c r="A86" s="65" t="s">
        <v>79</v>
      </c>
      <c r="B86" s="63">
        <f>B87+B88</f>
        <v>3534.2</v>
      </c>
      <c r="C86" s="63">
        <f>C87+C88</f>
        <v>61334.4</v>
      </c>
      <c r="D86" s="63">
        <f>D87+D88</f>
        <v>15616.9</v>
      </c>
      <c r="E86" s="34"/>
      <c r="F86" s="23">
        <f t="shared" si="15"/>
        <v>25.46189414097146</v>
      </c>
      <c r="G86" s="23">
        <f t="shared" si="12"/>
        <v>441.87935034802786</v>
      </c>
      <c r="H86" s="32">
        <f>D86</f>
        <v>15616.9</v>
      </c>
      <c r="I86" s="54">
        <f t="shared" si="14"/>
        <v>441.87935034802786</v>
      </c>
    </row>
    <row r="87" spans="1:9" ht="20.25" customHeight="1">
      <c r="A87" s="66" t="s">
        <v>70</v>
      </c>
      <c r="B87" s="64">
        <v>3189.5</v>
      </c>
      <c r="C87" s="34">
        <v>59964.4</v>
      </c>
      <c r="D87" s="34">
        <v>15271.9</v>
      </c>
      <c r="E87" s="34"/>
      <c r="F87" s="26">
        <f t="shared" si="15"/>
        <v>25.468277844854615</v>
      </c>
      <c r="G87" s="35">
        <f t="shared" si="12"/>
        <v>478.8179965511835</v>
      </c>
      <c r="H87" s="34">
        <f>D87</f>
        <v>15271.9</v>
      </c>
      <c r="I87" s="33">
        <f t="shared" si="14"/>
        <v>478.8179965511835</v>
      </c>
    </row>
    <row r="88" spans="1:9" ht="20.25" customHeight="1">
      <c r="A88" s="66" t="s">
        <v>71</v>
      </c>
      <c r="B88" s="64">
        <v>344.7</v>
      </c>
      <c r="C88" s="34">
        <v>1370</v>
      </c>
      <c r="D88" s="34">
        <v>345</v>
      </c>
      <c r="E88" s="34"/>
      <c r="F88" s="26">
        <f t="shared" si="15"/>
        <v>25.18248175182482</v>
      </c>
      <c r="G88" s="35">
        <f t="shared" si="12"/>
        <v>100.08703220191471</v>
      </c>
      <c r="H88" s="34">
        <f>D88</f>
        <v>345</v>
      </c>
      <c r="I88" s="33">
        <f t="shared" si="14"/>
        <v>100.08703220191471</v>
      </c>
    </row>
    <row r="89" spans="1:9" ht="20.25" customHeight="1">
      <c r="A89" s="36" t="s">
        <v>83</v>
      </c>
      <c r="B89" s="37">
        <f>B5-B47</f>
        <v>58352.600000000035</v>
      </c>
      <c r="C89" s="37">
        <f>C5-C47</f>
        <v>-37587.60000000009</v>
      </c>
      <c r="D89" s="37">
        <f>D5-D47</f>
        <v>59024.20000000001</v>
      </c>
      <c r="E89" s="37"/>
      <c r="F89" s="38" t="s">
        <v>84</v>
      </c>
      <c r="G89" s="38" t="s">
        <v>84</v>
      </c>
      <c r="H89" s="37">
        <f>H5-H47</f>
        <v>39995.888664987404</v>
      </c>
      <c r="I89" s="38" t="s">
        <v>84</v>
      </c>
    </row>
    <row r="90" spans="1:9" ht="20.25" customHeight="1">
      <c r="A90" s="39"/>
      <c r="B90" s="39"/>
      <c r="C90" s="39"/>
      <c r="D90" s="39"/>
      <c r="E90" s="39"/>
      <c r="F90" s="40"/>
      <c r="G90" s="40"/>
      <c r="H90" s="40"/>
      <c r="I90" s="40"/>
    </row>
  </sheetData>
  <sheetProtection/>
  <mergeCells count="3">
    <mergeCell ref="F1:G1"/>
    <mergeCell ref="A2:G2"/>
    <mergeCell ref="E4:E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Чеб. р-н Иванова М.И.</cp:lastModifiedBy>
  <cp:lastPrinted>2024-03-14T15:54:13Z</cp:lastPrinted>
  <dcterms:created xsi:type="dcterms:W3CDTF">2008-11-10T05:44:55Z</dcterms:created>
  <dcterms:modified xsi:type="dcterms:W3CDTF">2024-04-13T09:54:40Z</dcterms:modified>
  <cp:category/>
  <cp:version/>
  <cp:contentType/>
  <cp:contentStatus/>
</cp:coreProperties>
</file>