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412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310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revisions/revisionLog1332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7311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revisions/revisionLog1392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Log1461111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031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8111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1332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50111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6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3112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24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311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37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6112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75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46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53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4211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28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4111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611212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38211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371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3711111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392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1611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53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7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4911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291111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61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3112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2011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813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812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48111.xml" ContentType="application/vnd.openxmlformats-officedocument.spreadsheetml.revisionLog+xml"/>
  <Override PartName="/xl/revisions/revisionLog119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5011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9212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251112.xml" ContentType="application/vnd.openxmlformats-officedocument.spreadsheetml.revisionLog+xml"/>
  <Override PartName="/xl/revisions/revisionLog13212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2512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47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132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4112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8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461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21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1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281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141111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2112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район!$19:$19,район!$23:$23,район!$33:$35,район!$57:$58,район!#REF!,район!#REF!,район!#REF!,район!#REF!,район!#REF!,район!$196:$197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район!$A$1:$G$205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район!$196:$196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$140:$140,район!$196:$197,район!$200:$201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район!$A$1:$G$205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район!#REF!,район!$30:$31,район!$40:$40,район!$44:$44,район!$57:$58,район!#REF!,район!$196:$196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район!$A$1:$G$205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район!$201:$201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район!$19:$19,район!$23:$23,район!$30:$30,район!$32:$36,район!$40:$40,район!$44:$44,район!$57:$58,район!#REF!,район!#REF!,район!#REF!,район!#REF!,район!#REF!,район!$196:$197,район!$200:$201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район!$19:$19,район!$23:$23,район!$33:$35,район!$57:$58,район!#REF!,район!#REF!,район!#REF!,район!#REF!,район!$196:$197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район!$A$1:$G$205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район!$A$1:$G$205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район!$A$1:$G$205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</customWorkbookViews>
</workbook>
</file>

<file path=xl/calcChain.xml><?xml version="1.0" encoding="utf-8"?>
<calcChain xmlns="http://schemas.openxmlformats.org/spreadsheetml/2006/main">
  <c r="F23" i="3"/>
  <c r="F20"/>
  <c r="E164"/>
  <c r="E165"/>
  <c r="E166"/>
  <c r="E167"/>
  <c r="E159"/>
  <c r="E160"/>
  <c r="E161"/>
  <c r="E162"/>
  <c r="E155"/>
  <c r="E156"/>
  <c r="E157"/>
  <c r="D129"/>
  <c r="C23"/>
  <c r="E192"/>
  <c r="D20"/>
  <c r="C129"/>
  <c r="E174"/>
  <c r="D150"/>
  <c r="F126"/>
  <c r="F53" l="1"/>
  <c r="G56"/>
  <c r="D53" l="1"/>
  <c r="C53"/>
  <c r="E56"/>
  <c r="E102"/>
  <c r="D23"/>
  <c r="E195"/>
  <c r="E194"/>
  <c r="E184"/>
  <c r="E183"/>
  <c r="E182"/>
  <c r="D141"/>
  <c r="C141"/>
  <c r="E138"/>
  <c r="E107"/>
  <c r="E105"/>
  <c r="E104"/>
  <c r="E103"/>
  <c r="E90"/>
  <c r="E123"/>
  <c r="E121"/>
  <c r="E120"/>
  <c r="E146"/>
  <c r="E131"/>
  <c r="D110"/>
  <c r="C110"/>
  <c r="F172" l="1"/>
  <c r="D172"/>
  <c r="C172"/>
  <c r="C153"/>
  <c r="E130"/>
  <c r="E100"/>
  <c r="E171"/>
  <c r="E177"/>
  <c r="E176"/>
  <c r="E175"/>
  <c r="F150"/>
  <c r="C179"/>
  <c r="E188"/>
  <c r="E187"/>
  <c r="E186"/>
  <c r="E141"/>
  <c r="E142"/>
  <c r="E143"/>
  <c r="E144"/>
  <c r="E145"/>
  <c r="E147"/>
  <c r="E148"/>
  <c r="E133"/>
  <c r="E134"/>
  <c r="E135"/>
  <c r="E136"/>
  <c r="E137"/>
  <c r="E139"/>
  <c r="E125"/>
  <c r="E119"/>
  <c r="E122"/>
  <c r="E124"/>
  <c r="E114"/>
  <c r="E115"/>
  <c r="E116"/>
  <c r="E117"/>
  <c r="E113"/>
  <c r="E112"/>
  <c r="E111"/>
  <c r="E118"/>
  <c r="G118"/>
  <c r="D126"/>
  <c r="D98"/>
  <c r="F98"/>
  <c r="G148"/>
  <c r="G147"/>
  <c r="G141"/>
  <c r="E129"/>
  <c r="E128"/>
  <c r="F26" l="1"/>
  <c r="G25" l="1"/>
  <c r="G24"/>
  <c r="G22"/>
  <c r="G21"/>
  <c r="E110"/>
  <c r="C126"/>
  <c r="C98"/>
  <c r="D18"/>
  <c r="C20"/>
  <c r="C18" s="1"/>
  <c r="E22"/>
  <c r="E21"/>
  <c r="E25"/>
  <c r="E24"/>
  <c r="E109"/>
  <c r="F179"/>
  <c r="F153"/>
  <c r="F190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6"/>
  <c r="E108"/>
  <c r="E127"/>
  <c r="E132"/>
  <c r="E140"/>
  <c r="E149"/>
  <c r="E152"/>
  <c r="E154"/>
  <c r="E158"/>
  <c r="E163"/>
  <c r="E168"/>
  <c r="E169"/>
  <c r="E170"/>
  <c r="E173"/>
  <c r="E178"/>
  <c r="E180"/>
  <c r="E181"/>
  <c r="E185"/>
  <c r="E189"/>
  <c r="E191"/>
  <c r="E193"/>
  <c r="G83"/>
  <c r="G84"/>
  <c r="G85"/>
  <c r="G86"/>
  <c r="G89"/>
  <c r="G92"/>
  <c r="G94"/>
  <c r="G95"/>
  <c r="G96"/>
  <c r="G97"/>
  <c r="G99"/>
  <c r="G101"/>
  <c r="G106"/>
  <c r="G108"/>
  <c r="G127"/>
  <c r="G132"/>
  <c r="G140"/>
  <c r="G152"/>
  <c r="G154"/>
  <c r="G158"/>
  <c r="G163"/>
  <c r="G168"/>
  <c r="G169"/>
  <c r="G170"/>
  <c r="G173"/>
  <c r="G178"/>
  <c r="G180"/>
  <c r="G181"/>
  <c r="G185"/>
  <c r="G189"/>
  <c r="G191"/>
  <c r="G193"/>
  <c r="F69"/>
  <c r="E7"/>
  <c r="E9"/>
  <c r="E10"/>
  <c r="E11"/>
  <c r="E12"/>
  <c r="E14"/>
  <c r="E16"/>
  <c r="E17"/>
  <c r="E19"/>
  <c r="E20"/>
  <c r="E23"/>
  <c r="E27"/>
  <c r="E29"/>
  <c r="E30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4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202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53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3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200" i="3"/>
  <c r="D198"/>
  <c r="C198"/>
  <c r="D190"/>
  <c r="C190"/>
  <c r="D179"/>
  <c r="E153"/>
  <c r="C150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2" i="3" l="1"/>
  <c r="C202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50"/>
  <c r="G150"/>
  <c r="E98"/>
  <c r="G98"/>
  <c r="E126"/>
  <c r="G126"/>
  <c r="E91"/>
  <c r="G91"/>
  <c r="E172"/>
  <c r="G172"/>
  <c r="E190"/>
  <c r="G190"/>
  <c r="E38"/>
  <c r="G38"/>
  <c r="E59"/>
  <c r="G59"/>
  <c r="E26"/>
  <c r="G26"/>
  <c r="E82"/>
  <c r="G82"/>
  <c r="G73" s="1"/>
  <c r="E93"/>
  <c r="G93"/>
  <c r="E179"/>
  <c r="G179"/>
  <c r="G13"/>
  <c r="E13"/>
  <c r="F42" i="5"/>
  <c r="E42"/>
  <c r="D25" i="4"/>
  <c r="C25"/>
  <c r="CW17" i="2"/>
  <c r="CW14"/>
  <c r="C5" i="3"/>
  <c r="D5"/>
  <c r="C37"/>
  <c r="D37"/>
  <c r="D40" i="16"/>
  <c r="E202" i="3" l="1"/>
  <c r="G5"/>
  <c r="E5"/>
  <c r="G202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<sst xmlns="http://schemas.openxmlformats.org/spreadsheetml/2006/main" count="2979" uniqueCount="565">
  <si>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</si>
  <si>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</si>
  <si>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</si>
  <si>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</si>
  <si>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</si>
  <si>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</si>
  <si>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</si>
  <si>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</si>
  <si>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</si>
  <si>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</si>
  <si>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</si>
  <si>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</si>
  <si>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</si>
  <si>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</si>
  <si>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</si>
  <si>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</si>
  <si>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</si>
  <si>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</si>
  <si>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</si>
  <si>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</si>
  <si>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</si>
  <si>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</si>
  <si>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</si>
  <si>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</si>
  <si>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</si>
  <si>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</si>
  <si>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</si>
  <si>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</si>
  <si>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</si>
  <si>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</si>
  <si>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</si>
  <si>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</si>
  <si>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</si>
  <si>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</si>
  <si>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</si>
  <si>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</si>
  <si>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</si>
  <si>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</si>
  <si>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</si>
  <si>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</si>
  <si>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</si>
  <si>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</si>
  <si>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</si>
  <si>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</si>
  <si>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</si>
  <si>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</si>
  <si>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</si>
  <si>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</si>
  <si>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</si>
  <si>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</si>
  <si>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</si>
  <si>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</si>
  <si>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</si>
  <si>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</si>
  <si>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</si>
  <si>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</si>
  <si>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</si>
  <si>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</si>
  <si>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</si>
  <si>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</si>
  <si>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</si>
  <si>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</si>
  <si>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</si>
  <si>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</si>
  <si>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</si>
  <si>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</si>
  <si>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</si>
  <si>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</si>
  <si>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</si>
  <si>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</si>
  <si>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</si>
  <si>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</si>
  <si>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</si>
  <si>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</si>
  <si>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</si>
  <si>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</si>
  <si>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</si>
  <si>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</si>
  <si>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</si>
  <si>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</si>
  <si>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</si>
  <si>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</si>
  <si>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</si>
  <si>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</si>
  <si>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</si>
  <si>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</si>
  <si>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</si>
  <si>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</si>
  <si>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</si>
  <si>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</si>
  <si>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</si>
  <si>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</si>
  <si>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</si>
  <si>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</si>
  <si>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</si>
  <si>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</si>
  <si>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</si>
  <si>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</si>
  <si>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</si>
  <si>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</si>
  <si>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</si>
  <si>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</si>
  <si>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</si>
  <si>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</si>
  <si>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</si>
  <si>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</si>
  <si>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</si>
  <si>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</si>
  <si>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</si>
  <si>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</si>
  <si>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</si>
  <si>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</si>
  <si>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</si>
  <si>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</si>
  <si>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</si>
  <si>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</si>
  <si>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</si>
  <si>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</si>
  <si>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</si>
  <si>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</si>
  <si>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</si>
  <si>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</si>
  <si>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</si>
  <si>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</si>
  <si>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</si>
  <si>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</si>
  <si>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</si>
  <si>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</si>
  <si>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</si>
  <si>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</si>
  <si>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</si>
  <si>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</si>
  <si>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</si>
  <si>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</si>
  <si>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</si>
  <si>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</si>
  <si>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</si>
  <si>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</si>
  <si>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</si>
  <si>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</si>
  <si>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</si>
  <si>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</si>
  <si>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</si>
  <si>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</si>
  <si>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</si>
  <si>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</si>
  <si>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</si>
  <si>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</si>
  <si>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</si>
  <si>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</si>
  <si>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</si>
  <si>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</si>
  <si>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</si>
  <si>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</si>
  <si>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</si>
  <si>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</si>
  <si>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</si>
  <si>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</si>
  <si>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</si>
  <si>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</si>
  <si>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</si>
  <si>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</si>
  <si>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</si>
  <si>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</si>
  <si>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</si>
  <si>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</si>
  <si>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</si>
  <si>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</si>
  <si>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</si>
  <si>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</si>
  <si>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</si>
  <si>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</si>
  <si>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</si>
  <si>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</si>
  <si>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</si>
  <si>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</si>
  <si>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</si>
  <si>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</si>
  <si>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</si>
  <si>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</si>
  <si>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</si>
  <si>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</si>
  <si>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</si>
  <si>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</si>
  <si>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</si>
  <si>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</si>
  <si>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</si>
  <si>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</si>
  <si>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</si>
  <si>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</si>
  <si>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</si>
  <si>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</si>
  <si>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</si>
  <si>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</si>
  <si>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</si>
  <si>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</si>
  <si>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</si>
  <si>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</si>
  <si>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</si>
  <si>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</si>
  <si>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</si>
  <si>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</si>
  <si>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</si>
  <si>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</si>
  <si>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</si>
  <si>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</si>
  <si>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</si>
  <si>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</si>
  <si>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</si>
  <si>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</si>
  <si>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</si>
  <si>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</si>
  <si>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</si>
  <si>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</si>
  <si>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</si>
  <si>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</si>
  <si>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</si>
  <si>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</si>
  <si>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</si>
  <si>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</si>
  <si>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</si>
  <si>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</si>
  <si>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</si>
  <si>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</si>
  <si>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</si>
  <si>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</si>
  <si>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</si>
  <si>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</si>
  <si>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</si>
  <si>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</si>
  <si>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</si>
  <si>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</si>
  <si>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</si>
  <si>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</si>
  <si>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</si>
  <si>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</si>
  <si>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</si>
  <si>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</si>
  <si>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</si>
  <si>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</si>
  <si>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</si>
  <si>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</si>
  <si>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</si>
  <si>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</si>
  <si>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</si>
  <si>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</si>
  <si>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</si>
  <si>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</si>
  <si>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</si>
  <si>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</si>
  <si>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</si>
  <si>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</si>
  <si>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</si>
  <si>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</si>
  <si>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</si>
  <si>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</si>
  <si>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</si>
  <si>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</si>
  <si>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</si>
  <si>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</si>
  <si>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</si>
  <si>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</si>
  <si>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</si>
  <si>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</si>
  <si>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</si>
  <si>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</si>
  <si>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</si>
  <si>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</si>
  <si>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</si>
  <si>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</si>
  <si>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</si>
  <si>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</si>
  <si>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</si>
  <si>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</si>
  <si>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</si>
  <si>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</si>
  <si>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</si>
  <si>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</si>
  <si>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</si>
  <si>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</si>
  <si>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</si>
  <si>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</si>
  <si>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</si>
  <si>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</si>
  <si>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</si>
  <si>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</si>
  <si>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</si>
  <si>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</si>
  <si>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</si>
  <si>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</si>
  <si>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</si>
  <si>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</si>
  <si>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</si>
  <si>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</si>
  <si>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</si>
  <si>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</si>
  <si>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</si>
  <si>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</si>
  <si>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</si>
  <si>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</si>
  <si>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</si>
  <si>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</si>
  <si>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</si>
  <si>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</si>
  <si>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</si>
  <si>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</si>
  <si>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</si>
  <si>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</si>
  <si>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</si>
  <si>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</si>
  <si>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</si>
  <si>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</si>
  <si>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</si>
  <si>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</si>
  <si>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</si>
  <si>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</si>
  <si>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</si>
  <si>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</si>
  <si>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</si>
  <si>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</si>
  <si>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</si>
  <si>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</si>
  <si>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</si>
  <si>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</si>
  <si>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</si>
  <si>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</si>
  <si>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</si>
  <si>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</si>
  <si>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</si>
  <si>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</si>
  <si>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</si>
  <si>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</si>
  <si>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</si>
  <si>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</si>
  <si>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</si>
  <si>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</si>
  <si>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</si>
  <si>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</si>
  <si>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</si>
  <si>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</si>
  <si>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</si>
  <si>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</si>
  <si>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</si>
  <si>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</si>
  <si>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</si>
  <si>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</si>
  <si>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</si>
  <si>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</si>
  <si>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</si>
  <si>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</si>
  <si>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</si>
  <si>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</si>
  <si>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</si>
  <si>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</si>
  <si>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</si>
  <si>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</si>
  <si>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</si>
  <si>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</si>
  <si>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</si>
  <si>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</si>
  <si>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</si>
  <si>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</si>
  <si>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</si>
  <si>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</si>
  <si>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</si>
  <si>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</si>
  <si>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</si>
  <si>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</si>
  <si>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</si>
  <si>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</si>
  <si>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</si>
  <si>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</si>
  <si>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</si>
  <si>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</si>
  <si>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</si>
  <si>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</si>
  <si>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</si>
  <si>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</si>
  <si>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</si>
  <si>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</si>
  <si>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</si>
  <si>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</si>
  <si>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</si>
  <si>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</si>
  <si>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</si>
  <si>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</si>
  <si>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</si>
  <si>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</si>
  <si>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</si>
  <si>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</si>
  <si>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</si>
  <si>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</si>
  <si>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</si>
  <si>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</si>
  <si>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</si>
  <si>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</si>
  <si>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</si>
  <si>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</si>
  <si>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</si>
  <si>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</si>
  <si>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</si>
  <si>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</si>
  <si>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</si>
  <si>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</si>
  <si>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</si>
  <si>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</si>
  <si>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</si>
  <si>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</si>
  <si>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</si>
  <si>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</si>
  <si>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</si>
  <si>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</si>
  <si>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</si>
  <si>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</si>
  <si>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</si>
  <si>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</si>
  <si>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</si>
  <si>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</si>
  <si>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</si>
  <si>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</si>
  <si>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</si>
  <si>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</si>
  <si>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</si>
  <si>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</si>
  <si>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</si>
  <si>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</si>
  <si>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</si>
  <si>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</si>
  <si>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</si>
  <si>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</si>
  <si>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</si>
  <si>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</si>
  <si>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</si>
  <si>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</si>
  <si>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</si>
  <si>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</si>
  <si>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</si>
  <si>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</si>
  <si>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</si>
  <si>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</si>
  <si>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</si>
  <si>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</si>
  <si>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</si>
  <si>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</si>
  <si>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</si>
  <si>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</si>
  <si>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</si>
  <si>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</si>
  <si>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</si>
  <si>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</si>
  <si>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</si>
  <si>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</si>
  <si>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</si>
  <si>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</si>
  <si>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</si>
  <si>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</si>
  <si>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</si>
  <si>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</si>
  <si>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</si>
  <si>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</si>
  <si>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</si>
  <si>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</si>
  <si>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</si>
  <si>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</si>
  <si>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</si>
  <si>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</si>
  <si>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</si>
  <si>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</si>
  <si>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</si>
  <si>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</si>
  <si>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</si>
  <si>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</si>
  <si>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</si>
  <si>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</si>
  <si>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</si>
  <si>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</si>
  <si>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</si>
  <si>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</si>
  <si>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</si>
  <si>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</si>
  <si>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</si>
  <si>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</si>
  <si>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</si>
  <si>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</si>
  <si>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</si>
  <si>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</si>
  <si>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</si>
  <si>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</si>
  <si>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</si>
  <si>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</si>
  <si>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</si>
  <si>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</si>
  <si>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</si>
  <si>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</si>
  <si>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</si>
  <si>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</si>
  <si>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</si>
  <si>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</si>
  <si>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</si>
  <si>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</si>
  <si>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</si>
  <si>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</si>
  <si>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</si>
  <si>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</si>
  <si>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</si>
  <si>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</si>
  <si>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</si>
  <si>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</si>
  <si>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</si>
  <si>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</si>
  <si>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</si>
  <si>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</si>
  <si>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</si>
  <si>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</si>
  <si>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</si>
  <si>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</si>
  <si>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</si>
  <si>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</si>
  <si>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</si>
  <si>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</si>
  <si>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</si>
  <si>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</si>
  <si>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</si>
  <si>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</si>
  <si>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</si>
  <si>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</si>
  <si>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</si>
  <si>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</si>
  <si>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</si>
  <si>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</si>
  <si>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</si>
  <si>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</si>
  <si>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</si>
  <si>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</si>
  <si>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</si>
  <si>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</si>
  <si>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</si>
  <si>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</si>
  <si>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</si>
  <si>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</si>
  <si>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</si>
  <si>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</si>
  <si>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</si>
  <si>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</si>
  <si>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</si>
  <si>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</si>
  <si>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</si>
  <si>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</si>
  <si>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</si>
  <si>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</si>
  <si>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</si>
  <si>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</si>
  <si>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</si>
  <si>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</si>
  <si>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</si>
  <si>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</si>
  <si>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</si>
  <si>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</si>
  <si>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</si>
  <si>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</si>
  <si>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</si>
  <si>
    <t xml:space="preserve">                                                                                Моргаушского муниципального округа на 01.02.2024 г.</t>
  </si>
  <si>
    <t>исполнено на 01.02.2024 г.</t>
  </si>
  <si>
    <t>исполнено на 01.02.2023г.</t>
  </si>
  <si>
    <t>Капитальный и текущий ремонт инженерно-коммунальных сетей муниципальных образований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</si>
</sst>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605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167" fontId="46" fillId="2" borderId="1" xfId="5" applyNumberFormat="1" applyFont="1" applyFill="1" applyBorder="1" applyAlignment="1">
      <alignment horizontal="right" shrinkToFit="1"/>
    </xf>
    <xf numFmtId="167" fontId="46" fillId="0" borderId="17" xfId="9" applyNumberFormat="1" applyFont="1" applyBorder="1" applyAlignment="1">
      <alignment horizontal="right"/>
    </xf>
    <xf numFmtId="167" fontId="46" fillId="0" borderId="1" xfId="9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/>
    </xf>
    <xf numFmtId="167" fontId="48" fillId="5" borderId="17" xfId="9" applyNumberFormat="1" applyFont="1" applyFill="1" applyBorder="1" applyAlignment="1">
      <alignment horizontal="right"/>
    </xf>
    <xf numFmtId="167" fontId="50" fillId="0" borderId="17" xfId="9" applyNumberFormat="1" applyFont="1" applyBorder="1" applyAlignment="1">
      <alignment horizontal="right"/>
    </xf>
    <xf numFmtId="167" fontId="48" fillId="0" borderId="17" xfId="6" applyNumberFormat="1" applyFont="1" applyBorder="1" applyAlignment="1">
      <alignment horizontal="right"/>
    </xf>
    <xf numFmtId="167" fontId="46" fillId="0" borderId="17" xfId="6" applyNumberFormat="1" applyFont="1" applyBorder="1" applyAlignment="1">
      <alignment horizontal="right"/>
    </xf>
    <xf numFmtId="167" fontId="46" fillId="0" borderId="1" xfId="6" applyNumberFormat="1" applyFont="1" applyBorder="1" applyAlignment="1">
      <alignment horizontal="right"/>
    </xf>
    <xf numFmtId="172" fontId="48" fillId="0" borderId="1" xfId="11" applyNumberFormat="1" applyFont="1" applyBorder="1" applyAlignment="1">
      <alignment horizontal="right" vertical="center"/>
    </xf>
    <xf numFmtId="172" fontId="48" fillId="0" borderId="1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57" Type="http://schemas.openxmlformats.org/officeDocument/2006/relationships/revisionLog" Target="revisionLog15.xml"/><Relationship Id="rId1399" Type="http://schemas.openxmlformats.org/officeDocument/2006/relationships/revisionLog" Target="revisionLog11.xml"/><Relationship Id="rId1522" Type="http://schemas.openxmlformats.org/officeDocument/2006/relationships/revisionLog" Target="revisionLog12.xml"/><Relationship Id="rId1564" Type="http://schemas.openxmlformats.org/officeDocument/2006/relationships/revisionLog" Target="revisionLog16.xml"/><Relationship Id="rId1217" Type="http://schemas.openxmlformats.org/officeDocument/2006/relationships/revisionLog" Target="revisionLog151.xml"/><Relationship Id="rId1259" Type="http://schemas.openxmlformats.org/officeDocument/2006/relationships/revisionLog" Target="revisionLog111.xml"/><Relationship Id="rId1424" Type="http://schemas.openxmlformats.org/officeDocument/2006/relationships/revisionLog" Target="revisionLog141.xml"/><Relationship Id="rId1466" Type="http://schemas.openxmlformats.org/officeDocument/2006/relationships/revisionLog" Target="revisionLog18.xml"/><Relationship Id="rId1270" Type="http://schemas.openxmlformats.org/officeDocument/2006/relationships/revisionLog" Target="revisionLog142.xml"/><Relationship Id="rId1291" Type="http://schemas.openxmlformats.org/officeDocument/2006/relationships/revisionLog" Target="revisionLog1101.xml"/><Relationship Id="rId1326" Type="http://schemas.openxmlformats.org/officeDocument/2006/relationships/revisionLog" Target="revisionLog9.xml"/><Relationship Id="rId1347" Type="http://schemas.openxmlformats.org/officeDocument/2006/relationships/revisionLog" Target="revisionLog172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512" Type="http://schemas.openxmlformats.org/officeDocument/2006/relationships/revisionLog" Target="revisionLog110.xml"/><Relationship Id="rId1533" Type="http://schemas.openxmlformats.org/officeDocument/2006/relationships/revisionLog" Target="revisionLog114.xml"/><Relationship Id="rId1554" Type="http://schemas.openxmlformats.org/officeDocument/2006/relationships/revisionLog" Target="revisionLog115.xml"/><Relationship Id="rId1575" Type="http://schemas.openxmlformats.org/officeDocument/2006/relationships/revisionLog" Target="revisionLog116.xml"/><Relationship Id="rId1596" Type="http://schemas.openxmlformats.org/officeDocument/2006/relationships/revisionLog" Target="revisionLog1.xml"/><Relationship Id="rId1228" Type="http://schemas.openxmlformats.org/officeDocument/2006/relationships/revisionLog" Target="revisionLog18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1.xml"/><Relationship Id="rId1435" Type="http://schemas.openxmlformats.org/officeDocument/2006/relationships/revisionLog" Target="revisionLog1611.xml"/><Relationship Id="rId1260" Type="http://schemas.openxmlformats.org/officeDocument/2006/relationships/revisionLog" Target="revisionLog1221.xml"/><Relationship Id="rId1456" Type="http://schemas.openxmlformats.org/officeDocument/2006/relationships/revisionLog" Target="revisionLog191.xml"/><Relationship Id="rId1477" Type="http://schemas.openxmlformats.org/officeDocument/2006/relationships/revisionLog" Target="revisionLog1102.xml"/><Relationship Id="rId1498" Type="http://schemas.openxmlformats.org/officeDocument/2006/relationships/revisionLog" Target="revisionLog1141.xml"/><Relationship Id="rId1281" Type="http://schemas.openxmlformats.org/officeDocument/2006/relationships/revisionLog" Target="revisionLog17211.xml"/><Relationship Id="rId1316" Type="http://schemas.openxmlformats.org/officeDocument/2006/relationships/revisionLog" Target="revisionLog122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1.xml"/><Relationship Id="rId1379" Type="http://schemas.openxmlformats.org/officeDocument/2006/relationships/revisionLog" Target="revisionLog11311.xml"/><Relationship Id="rId1502" Type="http://schemas.openxmlformats.org/officeDocument/2006/relationships/revisionLog" Target="revisionLog1151.xml"/><Relationship Id="rId1523" Type="http://schemas.openxmlformats.org/officeDocument/2006/relationships/revisionLog" Target="revisionLog1161.xml"/><Relationship Id="rId1544" Type="http://schemas.openxmlformats.org/officeDocument/2006/relationships/revisionLog" Target="revisionLog117.xml"/><Relationship Id="rId1565" Type="http://schemas.openxmlformats.org/officeDocument/2006/relationships/revisionLog" Target="revisionLog118.xml"/><Relationship Id="rId1586" Type="http://schemas.openxmlformats.org/officeDocument/2006/relationships/revisionLog" Target="revisionLog13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1.xml"/><Relationship Id="rId1404" Type="http://schemas.openxmlformats.org/officeDocument/2006/relationships/revisionLog" Target="revisionLog14112.xml"/><Relationship Id="rId1425" Type="http://schemas.openxmlformats.org/officeDocument/2006/relationships/revisionLog" Target="revisionLog192.xml"/><Relationship Id="rId1446" Type="http://schemas.openxmlformats.org/officeDocument/2006/relationships/revisionLog" Target="revisionLog11021.xml"/><Relationship Id="rId1467" Type="http://schemas.openxmlformats.org/officeDocument/2006/relationships/revisionLog" Target="revisionLog11511.xml"/><Relationship Id="rId1488" Type="http://schemas.openxmlformats.org/officeDocument/2006/relationships/revisionLog" Target="revisionLog11611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1.xml"/><Relationship Id="rId1292" Type="http://schemas.openxmlformats.org/officeDocument/2006/relationships/revisionLog" Target="revisionLog115111.xml"/><Relationship Id="rId1306" Type="http://schemas.openxmlformats.org/officeDocument/2006/relationships/revisionLog" Target="revisionLog1171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513" Type="http://schemas.openxmlformats.org/officeDocument/2006/relationships/revisionLog" Target="revisionLog1181.xml"/><Relationship Id="rId1534" Type="http://schemas.openxmlformats.org/officeDocument/2006/relationships/revisionLog" Target="revisionLog119.xml"/><Relationship Id="rId1555" Type="http://schemas.openxmlformats.org/officeDocument/2006/relationships/revisionLog" Target="revisionLog120.xml"/><Relationship Id="rId1576" Type="http://schemas.openxmlformats.org/officeDocument/2006/relationships/revisionLog" Target="revisionLog123.xml"/><Relationship Id="rId1208" Type="http://schemas.openxmlformats.org/officeDocument/2006/relationships/revisionLog" Target="revisionLog141121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1.xml"/><Relationship Id="rId1415" Type="http://schemas.openxmlformats.org/officeDocument/2006/relationships/revisionLog" Target="revisionLog1921.xml"/><Relationship Id="rId1436" Type="http://schemas.openxmlformats.org/officeDocument/2006/relationships/revisionLog" Target="revisionLog1211.xml"/><Relationship Id="rId1457" Type="http://schemas.openxmlformats.org/officeDocument/2006/relationships/revisionLog" Target="revisionLog116111.xml"/><Relationship Id="rId1478" Type="http://schemas.openxmlformats.org/officeDocument/2006/relationships/revisionLog" Target="revisionLog11811.xml"/><Relationship Id="rId1499" Type="http://schemas.openxmlformats.org/officeDocument/2006/relationships/revisionLog" Target="revisionLog1201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11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503" Type="http://schemas.openxmlformats.org/officeDocument/2006/relationships/revisionLog" Target="revisionLog1231.xml"/><Relationship Id="rId1524" Type="http://schemas.openxmlformats.org/officeDocument/2006/relationships/revisionLog" Target="revisionLog124.xml"/><Relationship Id="rId1545" Type="http://schemas.openxmlformats.org/officeDocument/2006/relationships/revisionLog" Target="revisionLog125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1.xml"/><Relationship Id="rId1405" Type="http://schemas.openxmlformats.org/officeDocument/2006/relationships/revisionLog" Target="revisionLog162.xml"/><Relationship Id="rId1566" Type="http://schemas.openxmlformats.org/officeDocument/2006/relationships/revisionLog" Target="revisionLog126.xml"/><Relationship Id="rId1587" Type="http://schemas.openxmlformats.org/officeDocument/2006/relationships/revisionLog" Target="revisionLog14.xml"/><Relationship Id="rId1391" Type="http://schemas.openxmlformats.org/officeDocument/2006/relationships/revisionLog" Target="revisionLog1241.xml"/><Relationship Id="rId1426" Type="http://schemas.openxmlformats.org/officeDocument/2006/relationships/revisionLog" Target="revisionLog121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111.xml"/><Relationship Id="rId1489" Type="http://schemas.openxmlformats.org/officeDocument/2006/relationships/revisionLog" Target="revisionLog12011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1.xml"/><Relationship Id="rId1514" Type="http://schemas.openxmlformats.org/officeDocument/2006/relationships/revisionLog" Target="revisionLog1251.xml"/><Relationship Id="rId1535" Type="http://schemas.openxmlformats.org/officeDocument/2006/relationships/revisionLog" Target="revisionLog1261.xml"/><Relationship Id="rId1556" Type="http://schemas.openxmlformats.org/officeDocument/2006/relationships/revisionLog" Target="revisionLog127.xml"/><Relationship Id="rId1577" Type="http://schemas.openxmlformats.org/officeDocument/2006/relationships/revisionLog" Target="revisionLog128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11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11.xml"/><Relationship Id="rId1504" Type="http://schemas.openxmlformats.org/officeDocument/2006/relationships/revisionLog" Target="revisionLog12511.xml"/><Relationship Id="rId1525" Type="http://schemas.openxmlformats.org/officeDocument/2006/relationships/revisionLog" Target="revisionLog1271.xml"/><Relationship Id="rId1546" Type="http://schemas.openxmlformats.org/officeDocument/2006/relationships/revisionLog" Target="revisionLog1281.xml"/><Relationship Id="rId1567" Type="http://schemas.openxmlformats.org/officeDocument/2006/relationships/revisionLog" Target="revisionLog129.xml"/><Relationship Id="rId1588" Type="http://schemas.openxmlformats.org/officeDocument/2006/relationships/revisionLog" Target="revisionLog17.xml"/><Relationship Id="rId1350" Type="http://schemas.openxmlformats.org/officeDocument/2006/relationships/revisionLog" Target="revisionLog125111.xml"/><Relationship Id="rId1371" Type="http://schemas.openxmlformats.org/officeDocument/2006/relationships/revisionLog" Target="revisionLog126111.xml"/><Relationship Id="rId1392" Type="http://schemas.openxmlformats.org/officeDocument/2006/relationships/revisionLog" Target="revisionLog1110.xml"/><Relationship Id="rId1406" Type="http://schemas.openxmlformats.org/officeDocument/2006/relationships/revisionLog" Target="revisionLog1103111.xml"/><Relationship Id="rId1427" Type="http://schemas.openxmlformats.org/officeDocument/2006/relationships/revisionLog" Target="revisionLog1291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73" Type="http://schemas.openxmlformats.org/officeDocument/2006/relationships/revisionLog" Target="revisionLog1522.xml"/><Relationship Id="rId1294" Type="http://schemas.openxmlformats.org/officeDocument/2006/relationships/revisionLog" Target="revisionLog11231.xml"/><Relationship Id="rId1308" Type="http://schemas.openxmlformats.org/officeDocument/2006/relationships/revisionLog" Target="revisionLog12131.xml"/><Relationship Id="rId1480" Type="http://schemas.openxmlformats.org/officeDocument/2006/relationships/revisionLog" Target="revisionLog131.xml"/><Relationship Id="rId1329" Type="http://schemas.openxmlformats.org/officeDocument/2006/relationships/revisionLog" Target="revisionLog17411.xml"/><Relationship Id="rId1515" Type="http://schemas.openxmlformats.org/officeDocument/2006/relationships/revisionLog" Target="revisionLog12711.xml"/><Relationship Id="rId1536" Type="http://schemas.openxmlformats.org/officeDocument/2006/relationships/revisionLog" Target="revisionLog12811.xml"/><Relationship Id="rId1557" Type="http://schemas.openxmlformats.org/officeDocument/2006/relationships/revisionLog" Target="revisionLog132.xml"/><Relationship Id="rId1578" Type="http://schemas.openxmlformats.org/officeDocument/2006/relationships/revisionLog" Target="revisionLog133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1.xml"/><Relationship Id="rId1382" Type="http://schemas.openxmlformats.org/officeDocument/2006/relationships/revisionLog" Target="revisionLog127111.xml"/><Relationship Id="rId1417" Type="http://schemas.openxmlformats.org/officeDocument/2006/relationships/revisionLog" Target="revisionLog1291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42" Type="http://schemas.openxmlformats.org/officeDocument/2006/relationships/revisionLog" Target="revisionLog162111.xml"/><Relationship Id="rId1263" Type="http://schemas.openxmlformats.org/officeDocument/2006/relationships/revisionLog" Target="revisionLog1131211.xml"/><Relationship Id="rId1284" Type="http://schemas.openxmlformats.org/officeDocument/2006/relationships/revisionLog" Target="revisionLog11221.xml"/><Relationship Id="rId1319" Type="http://schemas.openxmlformats.org/officeDocument/2006/relationships/revisionLog" Target="revisionLog1611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5" Type="http://schemas.openxmlformats.org/officeDocument/2006/relationships/revisionLog" Target="revisionLog1331.xml"/><Relationship Id="rId1526" Type="http://schemas.openxmlformats.org/officeDocument/2006/relationships/revisionLog" Target="revisionLog1321.xml"/><Relationship Id="rId1547" Type="http://schemas.openxmlformats.org/officeDocument/2006/relationships/revisionLog" Target="revisionLog1332.xml"/><Relationship Id="rId1568" Type="http://schemas.openxmlformats.org/officeDocument/2006/relationships/revisionLog" Target="revisionLog134.xml"/><Relationship Id="rId1589" Type="http://schemas.openxmlformats.org/officeDocument/2006/relationships/revisionLog" Target="revisionLog135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11.xml"/><Relationship Id="rId1393" Type="http://schemas.openxmlformats.org/officeDocument/2006/relationships/revisionLog" Target="revisionLog129111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2.xml"/><Relationship Id="rId1211" Type="http://schemas.openxmlformats.org/officeDocument/2006/relationships/revisionLog" Target="revisionLog1511.xml"/><Relationship Id="rId1232" Type="http://schemas.openxmlformats.org/officeDocument/2006/relationships/revisionLog" Target="revisionLog1811.xml"/><Relationship Id="rId1253" Type="http://schemas.openxmlformats.org/officeDocument/2006/relationships/revisionLog" Target="revisionLog4.xml"/><Relationship Id="rId1274" Type="http://schemas.openxmlformats.org/officeDocument/2006/relationships/revisionLog" Target="revisionLog1151111.xml"/><Relationship Id="rId1295" Type="http://schemas.openxmlformats.org/officeDocument/2006/relationships/revisionLog" Target="revisionLog11712.xml"/><Relationship Id="rId1309" Type="http://schemas.openxmlformats.org/officeDocument/2006/relationships/revisionLog" Target="revisionLog1311211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516" Type="http://schemas.openxmlformats.org/officeDocument/2006/relationships/revisionLog" Target="revisionLog1282.xml"/><Relationship Id="rId1537" Type="http://schemas.openxmlformats.org/officeDocument/2006/relationships/revisionLog" Target="revisionLog1342.xml"/><Relationship Id="rId1558" Type="http://schemas.openxmlformats.org/officeDocument/2006/relationships/revisionLog" Target="revisionLog1352.xml"/><Relationship Id="rId1579" Type="http://schemas.openxmlformats.org/officeDocument/2006/relationships/revisionLog" Target="revisionLog136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83" Type="http://schemas.openxmlformats.org/officeDocument/2006/relationships/revisionLog" Target="revisionLog1291111.xml"/><Relationship Id="rId1418" Type="http://schemas.openxmlformats.org/officeDocument/2006/relationships/revisionLog" Target="revisionLog134111.xml"/><Relationship Id="rId1201" Type="http://schemas.openxmlformats.org/officeDocument/2006/relationships/revisionLog" Target="revisionLog121111.xml"/><Relationship Id="rId1222" Type="http://schemas.openxmlformats.org/officeDocument/2006/relationships/revisionLog" Target="revisionLog1811111.xml"/><Relationship Id="rId1243" Type="http://schemas.openxmlformats.org/officeDocument/2006/relationships/revisionLog" Target="revisionLog111112.xml"/><Relationship Id="rId1439" Type="http://schemas.openxmlformats.org/officeDocument/2006/relationships/revisionLog" Target="revisionLog13511.xml"/><Relationship Id="rId1590" Type="http://schemas.openxmlformats.org/officeDocument/2006/relationships/revisionLog" Target="revisionLog121.xml"/><Relationship Id="rId1264" Type="http://schemas.openxmlformats.org/officeDocument/2006/relationships/revisionLog" Target="revisionLog132121.xml"/><Relationship Id="rId1285" Type="http://schemas.openxmlformats.org/officeDocument/2006/relationships/revisionLog" Target="revisionLog110311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1.xml"/><Relationship Id="rId1492" Type="http://schemas.openxmlformats.org/officeDocument/2006/relationships/revisionLog" Target="revisionLog1381.xml"/><Relationship Id="rId1506" Type="http://schemas.openxmlformats.org/officeDocument/2006/relationships/revisionLog" Target="revisionLog140.xml"/><Relationship Id="rId1527" Type="http://schemas.openxmlformats.org/officeDocument/2006/relationships/revisionLog" Target="revisionLog13321.xml"/><Relationship Id="rId1548" Type="http://schemas.openxmlformats.org/officeDocument/2006/relationships/revisionLog" Target="revisionLog143.xml"/><Relationship Id="rId1569" Type="http://schemas.openxmlformats.org/officeDocument/2006/relationships/revisionLog" Target="revisionLog1362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1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580" Type="http://schemas.openxmlformats.org/officeDocument/2006/relationships/revisionLog" Target="revisionLog137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.xml"/><Relationship Id="rId1461" Type="http://schemas.openxmlformats.org/officeDocument/2006/relationships/revisionLog" Target="revisionLog137111.xml"/><Relationship Id="rId1482" Type="http://schemas.openxmlformats.org/officeDocument/2006/relationships/revisionLog" Target="revisionLog13811.xml"/><Relationship Id="rId1517" Type="http://schemas.openxmlformats.org/officeDocument/2006/relationships/revisionLog" Target="revisionLog144.xml"/><Relationship Id="rId1538" Type="http://schemas.openxmlformats.org/officeDocument/2006/relationships/revisionLog" Target="revisionLog145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.xml"/><Relationship Id="rId1559" Type="http://schemas.openxmlformats.org/officeDocument/2006/relationships/revisionLog" Target="revisionLog13621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.xml"/><Relationship Id="rId1419" Type="http://schemas.openxmlformats.org/officeDocument/2006/relationships/revisionLog" Target="revisionLog1351111.xml"/><Relationship Id="rId1570" Type="http://schemas.openxmlformats.org/officeDocument/2006/relationships/revisionLog" Target="revisionLog1371.xml"/><Relationship Id="rId1591" Type="http://schemas.openxmlformats.org/officeDocument/2006/relationships/revisionLog" Target="revisionLog138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1.xml"/><Relationship Id="rId1472" Type="http://schemas.openxmlformats.org/officeDocument/2006/relationships/revisionLog" Target="revisionLog138111.xml"/><Relationship Id="rId1493" Type="http://schemas.openxmlformats.org/officeDocument/2006/relationships/revisionLog" Target="revisionLog1391.xml"/><Relationship Id="rId1507" Type="http://schemas.openxmlformats.org/officeDocument/2006/relationships/revisionLog" Target="revisionLog1441.xml"/><Relationship Id="rId1528" Type="http://schemas.openxmlformats.org/officeDocument/2006/relationships/revisionLog" Target="revisionLog1451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549" Type="http://schemas.openxmlformats.org/officeDocument/2006/relationships/revisionLog" Target="revisionLog146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560" Type="http://schemas.openxmlformats.org/officeDocument/2006/relationships/revisionLog" Target="revisionLog1372.xml"/><Relationship Id="rId1581" Type="http://schemas.openxmlformats.org/officeDocument/2006/relationships/revisionLog" Target="revisionLog1382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1.xml"/><Relationship Id="rId1462" Type="http://schemas.openxmlformats.org/officeDocument/2006/relationships/revisionLog" Target="revisionLog1381111.xml"/><Relationship Id="rId1483" Type="http://schemas.openxmlformats.org/officeDocument/2006/relationships/revisionLog" Target="revisionLog13911.xml"/><Relationship Id="rId1518" Type="http://schemas.openxmlformats.org/officeDocument/2006/relationships/revisionLog" Target="revisionLog1323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539" Type="http://schemas.openxmlformats.org/officeDocument/2006/relationships/revisionLog" Target="revisionLog146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.xml"/><Relationship Id="rId1385" Type="http://schemas.openxmlformats.org/officeDocument/2006/relationships/revisionLog" Target="revisionLog1202111.xml"/><Relationship Id="rId1550" Type="http://schemas.openxmlformats.org/officeDocument/2006/relationships/revisionLog" Target="revisionLog147.xml"/><Relationship Id="rId1571" Type="http://schemas.openxmlformats.org/officeDocument/2006/relationships/revisionLog" Target="revisionLog13821.xml"/><Relationship Id="rId1592" Type="http://schemas.openxmlformats.org/officeDocument/2006/relationships/revisionLog" Target="revisionLog139.xml"/><Relationship Id="rId1203" Type="http://schemas.openxmlformats.org/officeDocument/2006/relationships/revisionLog" Target="revisionLog12112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1.xml"/><Relationship Id="rId1266" Type="http://schemas.openxmlformats.org/officeDocument/2006/relationships/revisionLog" Target="revisionLog1141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508" Type="http://schemas.openxmlformats.org/officeDocument/2006/relationships/revisionLog" Target="revisionLog14511.xml"/><Relationship Id="rId1312" Type="http://schemas.openxmlformats.org/officeDocument/2006/relationships/revisionLog" Target="revisionLog161121.xml"/><Relationship Id="rId1494" Type="http://schemas.openxmlformats.org/officeDocument/2006/relationships/revisionLog" Target="revisionLog12521.xml"/><Relationship Id="rId1529" Type="http://schemas.openxmlformats.org/officeDocument/2006/relationships/revisionLog" Target="revisionLog14611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12.xml"/><Relationship Id="rId1396" Type="http://schemas.openxmlformats.org/officeDocument/2006/relationships/revisionLog" Target="revisionLog1412.xml"/><Relationship Id="rId1540" Type="http://schemas.openxmlformats.org/officeDocument/2006/relationships/revisionLog" Target="revisionLog1471.xml"/><Relationship Id="rId1561" Type="http://schemas.openxmlformats.org/officeDocument/2006/relationships/revisionLog" Target="revisionLog148.xml"/><Relationship Id="rId1582" Type="http://schemas.openxmlformats.org/officeDocument/2006/relationships/revisionLog" Target="revisionLog1392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42" Type="http://schemas.openxmlformats.org/officeDocument/2006/relationships/revisionLog" Target="revisionLog1152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1.xml"/><Relationship Id="rId1519" Type="http://schemas.openxmlformats.org/officeDocument/2006/relationships/revisionLog" Target="revisionLog146111.xml"/><Relationship Id="rId1323" Type="http://schemas.openxmlformats.org/officeDocument/2006/relationships/revisionLog" Target="revisionLog1201112.xml"/><Relationship Id="rId1344" Type="http://schemas.openxmlformats.org/officeDocument/2006/relationships/revisionLog" Target="revisionLog1231121.xml"/><Relationship Id="rId1365" Type="http://schemas.openxmlformats.org/officeDocument/2006/relationships/revisionLog" Target="revisionLog12412.xml"/><Relationship Id="rId1386" Type="http://schemas.openxmlformats.org/officeDocument/2006/relationships/revisionLog" Target="revisionLog1242.xml"/><Relationship Id="rId1530" Type="http://schemas.openxmlformats.org/officeDocument/2006/relationships/revisionLog" Target="revisionLog14711.xml"/><Relationship Id="rId1551" Type="http://schemas.openxmlformats.org/officeDocument/2006/relationships/revisionLog" Target="revisionLog1481.xml"/><Relationship Id="rId1572" Type="http://schemas.openxmlformats.org/officeDocument/2006/relationships/revisionLog" Target="revisionLog149.xml"/><Relationship Id="rId1593" Type="http://schemas.openxmlformats.org/officeDocument/2006/relationships/revisionLog" Target="revisionLog150.xml"/><Relationship Id="rId1225" Type="http://schemas.openxmlformats.org/officeDocument/2006/relationships/revisionLog" Target="revisionLog1611212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.xml"/><Relationship Id="rId1432" Type="http://schemas.openxmlformats.org/officeDocument/2006/relationships/revisionLog" Target="revisionLog125211.xml"/><Relationship Id="rId1267" Type="http://schemas.openxmlformats.org/officeDocument/2006/relationships/revisionLog" Target="revisionLog133111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3.xml"/><Relationship Id="rId1509" Type="http://schemas.openxmlformats.org/officeDocument/2006/relationships/revisionLog" Target="revisionLog1461111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2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520" Type="http://schemas.openxmlformats.org/officeDocument/2006/relationships/revisionLog" Target="revisionLog147111.xml"/><Relationship Id="rId1541" Type="http://schemas.openxmlformats.org/officeDocument/2006/relationships/revisionLog" Target="revisionLog14811.xml"/><Relationship Id="rId1562" Type="http://schemas.openxmlformats.org/officeDocument/2006/relationships/revisionLog" Target="revisionLog1491.xml"/><Relationship Id="rId1583" Type="http://schemas.openxmlformats.org/officeDocument/2006/relationships/revisionLog" Target="revisionLog1501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401" Type="http://schemas.openxmlformats.org/officeDocument/2006/relationships/revisionLog" Target="revisionLog1272.xml"/><Relationship Id="rId1422" Type="http://schemas.openxmlformats.org/officeDocument/2006/relationships/revisionLog" Target="revisionLog12821.xml"/><Relationship Id="rId1257" Type="http://schemas.openxmlformats.org/officeDocument/2006/relationships/revisionLog" Target="revisionLog7.xml"/><Relationship Id="rId1278" Type="http://schemas.openxmlformats.org/officeDocument/2006/relationships/revisionLog" Target="revisionLog16221.xml"/><Relationship Id="rId1299" Type="http://schemas.openxmlformats.org/officeDocument/2006/relationships/revisionLog" Target="revisionLog11321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5" Type="http://schemas.openxmlformats.org/officeDocument/2006/relationships/revisionLog" Target="revisionLog13231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45" Type="http://schemas.openxmlformats.org/officeDocument/2006/relationships/revisionLog" Target="revisionLog1251112.xml"/><Relationship Id="rId1366" Type="http://schemas.openxmlformats.org/officeDocument/2006/relationships/revisionLog" Target="revisionLog126112.xml"/><Relationship Id="rId1510" Type="http://schemas.openxmlformats.org/officeDocument/2006/relationships/revisionLog" Target="revisionLog133211.xml"/><Relationship Id="rId1531" Type="http://schemas.openxmlformats.org/officeDocument/2006/relationships/revisionLog" Target="revisionLog148111.xml"/><Relationship Id="rId1552" Type="http://schemas.openxmlformats.org/officeDocument/2006/relationships/revisionLog" Target="revisionLog14911.xml"/><Relationship Id="rId1205" Type="http://schemas.openxmlformats.org/officeDocument/2006/relationships/revisionLog" Target="revisionLog1411111.xml"/><Relationship Id="rId1387" Type="http://schemas.openxmlformats.org/officeDocument/2006/relationships/revisionLog" Target="revisionLog12812.xml"/><Relationship Id="rId1573" Type="http://schemas.openxmlformats.org/officeDocument/2006/relationships/revisionLog" Target="revisionLog15011.xml"/><Relationship Id="rId1594" Type="http://schemas.openxmlformats.org/officeDocument/2006/relationships/revisionLog" Target="revisionLog153.xml"/><Relationship Id="rId1226" Type="http://schemas.openxmlformats.org/officeDocument/2006/relationships/revisionLog" Target="revisionLog14211.xml"/><Relationship Id="rId1247" Type="http://schemas.openxmlformats.org/officeDocument/2006/relationships/revisionLog" Target="revisionLog17211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.xml"/><Relationship Id="rId1496" Type="http://schemas.openxmlformats.org/officeDocument/2006/relationships/revisionLog" Target="revisionLog13421.xml"/><Relationship Id="rId1314" Type="http://schemas.openxmlformats.org/officeDocument/2006/relationships/revisionLog" Target="revisionLog1222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500" Type="http://schemas.openxmlformats.org/officeDocument/2006/relationships/revisionLog" Target="revisionLog1252.xml"/><Relationship Id="rId1521" Type="http://schemas.openxmlformats.org/officeDocument/2006/relationships/revisionLog" Target="revisionLog12813.xml"/><Relationship Id="rId1542" Type="http://schemas.openxmlformats.org/officeDocument/2006/relationships/revisionLog" Target="revisionLog149111.xml"/><Relationship Id="rId1377" Type="http://schemas.openxmlformats.org/officeDocument/2006/relationships/revisionLog" Target="revisionLog128111.xml"/><Relationship Id="rId1398" Type="http://schemas.openxmlformats.org/officeDocument/2006/relationships/revisionLog" Target="revisionLog1112.xml"/><Relationship Id="rId1563" Type="http://schemas.openxmlformats.org/officeDocument/2006/relationships/revisionLog" Target="revisionLog150111.xml"/><Relationship Id="rId1584" Type="http://schemas.openxmlformats.org/officeDocument/2006/relationships/revisionLog" Target="revisionLog1310.xml"/><Relationship Id="rId1216" Type="http://schemas.openxmlformats.org/officeDocument/2006/relationships/revisionLog" Target="revisionLog161112.xml"/><Relationship Id="rId1237" Type="http://schemas.openxmlformats.org/officeDocument/2006/relationships/revisionLog" Target="revisionLog191113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12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21.xml"/><Relationship Id="rId1486" Type="http://schemas.openxmlformats.org/officeDocument/2006/relationships/revisionLog" Target="revisionLog136211.xml"/><Relationship Id="rId1290" Type="http://schemas.openxmlformats.org/officeDocument/2006/relationships/revisionLog" Target="revisionLog11031111.xml"/><Relationship Id="rId1304" Type="http://schemas.openxmlformats.org/officeDocument/2006/relationships/revisionLog" Target="revisionLog11812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511" Type="http://schemas.openxmlformats.org/officeDocument/2006/relationships/revisionLog" Target="revisionLog13721.xml"/><Relationship Id="rId1532" Type="http://schemas.openxmlformats.org/officeDocument/2006/relationships/revisionLog" Target="revisionLog13322.xml"/><Relationship Id="rId1367" Type="http://schemas.openxmlformats.org/officeDocument/2006/relationships/revisionLog" Target="revisionLog1242111.xml"/><Relationship Id="rId1388" Type="http://schemas.openxmlformats.org/officeDocument/2006/relationships/revisionLog" Target="revisionLog130111111.xml"/><Relationship Id="rId1553" Type="http://schemas.openxmlformats.org/officeDocument/2006/relationships/revisionLog" Target="revisionLog138211.xml"/><Relationship Id="rId1574" Type="http://schemas.openxmlformats.org/officeDocument/2006/relationships/revisionLog" Target="revisionLog1531.xml"/><Relationship Id="rId1595" Type="http://schemas.openxmlformats.org/officeDocument/2006/relationships/revisionLog" Target="revisionLog154.xml"/><Relationship Id="rId1206" Type="http://schemas.openxmlformats.org/officeDocument/2006/relationships/revisionLog" Target="revisionLog141111.xml"/><Relationship Id="rId1227" Type="http://schemas.openxmlformats.org/officeDocument/2006/relationships/revisionLog" Target="revisionLog191111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2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12.xml"/><Relationship Id="rId1280" Type="http://schemas.openxmlformats.org/officeDocument/2006/relationships/revisionLog" Target="revisionLog172111.xml"/><Relationship Id="rId1315" Type="http://schemas.openxmlformats.org/officeDocument/2006/relationships/revisionLog" Target="revisionLog173111.xml"/><Relationship Id="rId1497" Type="http://schemas.openxmlformats.org/officeDocument/2006/relationships/revisionLog" Target="revisionLog13921.xml"/><Relationship Id="rId1501" Type="http://schemas.openxmlformats.org/officeDocument/2006/relationships/revisionLog" Target="revisionLog13311.xml"/><Relationship Id="rId1336" Type="http://schemas.openxmlformats.org/officeDocument/2006/relationships/revisionLog" Target="revisionLog13101.xml"/><Relationship Id="rId1378" Type="http://schemas.openxmlformats.org/officeDocument/2006/relationships/revisionLog" Target="revisionLog175.xml"/><Relationship Id="rId1543" Type="http://schemas.openxmlformats.org/officeDocument/2006/relationships/revisionLog" Target="revisionLog1410.xml"/><Relationship Id="rId1585" Type="http://schemas.openxmlformats.org/officeDocument/2006/relationships/revisionLog" Target="revisionLog1541.xml"/><Relationship Id="rId1238" Type="http://schemas.openxmlformats.org/officeDocument/2006/relationships/revisionLog" Target="revisionLog171.xml"/><Relationship Id="rId1403" Type="http://schemas.openxmlformats.org/officeDocument/2006/relationships/revisionLog" Target="revisionLog1215.xml"/><Relationship Id="rId1445" Type="http://schemas.openxmlformats.org/officeDocument/2006/relationships/revisionLog" Target="revisionLog161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.xml"/></Relationships>
</file>

<file path=xl/revisions/revisionHeaders.xml><?xml version="1.0" encoding="utf-8"?>
<headers xmlns="http://schemas.openxmlformats.org/spreadsheetml/2006/main" xmlns:r="http://schemas.openxmlformats.org/officeDocument/2006/relationships" guid="{AB6EB210-CB94-4FC8-85DD-2E815E35D6AA}" diskRevisions="1" revisionId="64086" version="427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D114FE-3F96-4730-8BA5-B5C09651257D}" dateTime="2023-12-01T09:54:48" maxSheetId="26" userName="morgau_fin3" r:id="rId1501" minRId="60097" maxRId="60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D8202B-96E4-4FA1-83CD-CC79CB32F5C9}" dateTime="2023-12-01T14:32:16" maxSheetId="26" userName="morgau_fin3" r:id="rId1502" minRId="60132" maxRId="601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A1797A-0425-495D-951D-CCB8910C6F5C}" dateTime="2023-12-01T14:50:36" maxSheetId="26" userName="morgau_fin3" r:id="rId1503" minRId="60181" maxRId="601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51C4654-E011-4C1C-8F49-1881E5E9E1D5}" dateTime="2023-12-01T14:57:57" maxSheetId="26" userName="morgau_fin3" r:id="rId1504" minRId="60215" maxRId="602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BD7984-B77B-44C4-8802-38499B024690}" dateTime="2023-12-01T14:59:20" maxSheetId="26" userName="morgau_fin3" r:id="rId1505" minRId="60247" maxRId="602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ADCBE-F96D-428A-91AC-044092151268}" dateTime="2023-12-01T15:00:06" maxSheetId="26" userName="morgau_fin3" r:id="rId1506" minRId="602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8FA9F-7525-46E3-8140-ECC65952EE04}" dateTime="2023-12-01T16:42:33" maxSheetId="26" userName="morgau_fin3" r:id="rId1507" minRId="60310" maxRId="603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3619C7-633E-42DA-BC48-134D6DB7E05C}" dateTime="2023-12-01T16:49:32" maxSheetId="26" userName="morgau_fin3" r:id="rId1508" minRId="60346" maxRId="603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9F9663-12B8-46D3-85CA-39C727D2B14C}" dateTime="2023-12-01T16:50:52" maxSheetId="26" userName="morgau_fin3" r:id="rId1509" minRId="60388" maxRId="603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ACAAAB-FB69-449C-B4EA-5BBFB7B08DAD}" dateTime="2023-12-01T16:55:26" maxSheetId="26" userName="morgau_fin3" r:id="rId1510" minRId="60421" maxRId="604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58199AB-D773-4ABC-95FE-848E27B23D21}" dateTime="2023-12-01T16:56:49" maxSheetId="26" userName="morgau_fin3" r:id="rId1511" minRId="60460" maxRId="604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ABF5B77-F14F-4FEE-9A33-68BDBF96EB89}" dateTime="2023-12-01T16:57:12" maxSheetId="26" userName="morgau_fin3" r:id="rId15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97C7F9-8131-41D3-B3E7-CC40AE70A2D4}" dateTime="2023-12-04T15:19:19" maxSheetId="26" userName="morgau_fin3" r:id="rId1513" minRId="60523" maxRId="605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6A5CDD-04C7-4C29-8F81-E499DD7669BD}" dateTime="2023-12-04T15:26:36" maxSheetId="26" userName="morgau_fin3" r:id="rId1514" minRId="60558" maxRId="605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4BBA5-CD18-49BE-818C-13633A49F72A}" dateTime="2023-12-04T15:30:41" maxSheetId="26" userName="morgau_fin3" r:id="rId1515" minRId="60601" maxRId="606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1F9D61-1471-4327-95E5-99702ADE3457}" dateTime="2023-12-04T16:03:24" maxSheetId="26" userName="morgau_fin3" r:id="rId1516" minRId="60645" maxRId="606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0D264DB-47F5-4EFD-BCD6-0C27954AD925}" dateTime="2023-12-04T16:07:52" maxSheetId="26" userName="morgau_fin3" r:id="rId1517" minRId="60694" maxRId="60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BFD4B4B-8CB2-47CA-85CA-F6EA87F5FBF4}" dateTime="2023-12-04T16:25:40" maxSheetId="26" userName="morgau_fin3" r:id="rId1518" minRId="60728" maxRId="607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C9EC1E-4F42-4F2F-9D3D-8FFEAFA825C0}" dateTime="2023-12-04T16:38:01" maxSheetId="26" userName="morgau_fin3" r:id="rId1519" minRId="60762" maxRId="607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077A9F-8D91-4B3E-9984-33C0F56EA741}" dateTime="2023-12-04T16:38:56" maxSheetId="26" userName="morgau_fin3" r:id="rId1520" minRId="60796" maxRId="607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4503B3-BA8C-4B3E-91D8-0CD6E9B71438}" dateTime="2023-12-04T16:42:16" maxSheetId="26" userName="morgau_fin3" r:id="rId1521" minRId="60828" maxRId="608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60F52-C024-4BCC-89C4-33F66D61F62C}" dateTime="2023-12-04T17:00:36" maxSheetId="26" userName="morgau_fin3" r:id="rId15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5D94E-3695-4B54-A6EC-BF3FEC6E4EC0}" dateTime="2023-12-05T10:00:48" maxSheetId="26" userName="morgau_fin3" r:id="rId1523" minRId="60892" maxRId="608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D5460-4049-42B3-9AE4-7E3E66007578}" dateTime="2023-12-05T10:02:05" maxSheetId="26" userName="morgau_fin3" r:id="rId15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D888E6-D66F-4D41-B7FF-DBB54E79DCE4}" dateTime="2023-12-05T10:02:58" maxSheetId="26" userName="morgau_fin3" r:id="rId1525" minRId="609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10CC025-C458-4D36-A147-7EBCAD8B25B9}" dateTime="2023-12-05T10:18:09" maxSheetId="26" userName="morgau_fin3" r:id="rId1526" minRId="60990" maxRId="609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47B1A9-081B-4BA8-A688-87A1C3E8D38E}" dateTime="2023-12-05T16:57:20" maxSheetId="26" userName="morgau_fin3" r:id="rId1527" minRId="61028" maxRId="610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6933C0-23FE-4E50-90DB-C5060F12A841}" dateTime="2023-12-05T17:00:20" maxSheetId="26" userName="morgau_fin3" r:id="rId1528" minRId="61094" maxRId="6110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8B5D569-D4C7-4720-9DC4-C43CFFC95108}" dateTime="2023-12-06T08:56:14" maxSheetId="26" userName="morgau_fin3" r:id="rId1529" minRId="611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D612FF-CFD4-4C59-A237-118E59A48A4B}" dateTime="2023-12-06T13:56:06" maxSheetId="26" userName="morgau_fin3" r:id="rId1530" minRId="61163" maxRId="611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2B80D8-D2C5-4F97-AD90-FA66E8D2AECF}" dateTime="2023-12-06T17:06:39" maxSheetId="26" userName="morgau_fin3" r:id="rId1531" minRId="61227" maxRId="612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666FE1B-DF32-49B4-ACCC-01A08E7311C2}" dateTime="2023-12-13T10:05:12" maxSheetId="26" userName="morgau_fin3" r:id="rId1532" minRId="61263" maxRId="612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69E58E4-5B2C-4BE7-9D57-23D55F5080D8}" dateTime="2023-12-13T10:06:26" maxSheetId="26" userName="morgau_fin3" r:id="rId1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EC845-282C-4BF7-8BCB-8AF1F21FAAB5}" dateTime="2023-12-30T12:09:01" maxSheetId="26" userName="morgau_fin3" r:id="rId15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8323C7E-B939-4191-958C-ED66CED6457A}" dateTime="2023-12-30T12:53:11" maxSheetId="26" userName="morgau_fin3" r:id="rId1535" minRId="61356" maxRId="61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82F4E7A-AA33-4BB2-BF89-13CAD61A2DB6}" dateTime="2023-12-30T12:54:03" maxSheetId="26" userName="morgau_fin3" r:id="rId15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901B22-84EB-422E-BF79-B6B3C500A50D}" dateTime="2023-12-30T12:55:18" maxSheetId="26" userName="morgau_fin3" r:id="rId1537" minRId="614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FCC0F0-C950-4997-BAA1-1A530AF22E10}" dateTime="2023-12-30T14:22:43" maxSheetId="26" userName="morgau_fin3" r:id="rId1538" minRId="6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FF793E-E257-4D34-A78E-1CBC6D3CC291}" dateTime="2024-01-09T09:57:52" maxSheetId="26" userName="morgau_fin3" r:id="rId1539" minRId="61529" maxRId="61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7F817E-F8F7-40F0-BA87-20E240322841}" dateTime="2024-01-09T10:50:20" maxSheetId="26" userName="morgau_fin3" r:id="rId1540" minRId="61571" maxRId="615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D680C5-9698-4FB3-A535-F1BAAC4D3BFC}" dateTime="2024-01-09T11:08:45" maxSheetId="26" userName="morgau_fin3" r:id="rId1541" minRId="61625" maxRId="6163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0C6F2F-A5C0-4C3F-A7C1-4011844BD9D0}" dateTime="2024-01-09T11:13:23" maxSheetId="26" userName="morgau_fin3" r:id="rId1542" minRId="616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E4A0839-0AD6-4237-9776-A3470765A4EE}" dateTime="2024-01-09T11:56:43" maxSheetId="26" userName="morgau_fin3" r:id="rId1543" minRId="617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1670F19-BC13-4C09-A410-6E7BCEAF9F81}" dateTime="2024-01-09T12:03:53" maxSheetId="26" userName="morgau_fin3" r:id="rId1544" minRId="61731" maxRId="617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47DBA4-3A3C-40AA-AA91-C44BDE3FE4B2}" dateTime="2024-01-09T12:04:44" maxSheetId="26" userName="morgau_fin3" r:id="rId15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E6CF06-99B0-4EAB-915B-6402E431A5EA}" dateTime="2024-01-09T13:40:36" maxSheetId="26" userName="morgau_fin3" r:id="rId1546" minRId="61803" maxRId="61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2A9C6FA-F590-44A8-9A4E-BB4D5B86041A}" dateTime="2024-01-09T13:41:23" maxSheetId="26" userName="morgau_fin3" r:id="rId1547" minRId="61852" maxRId="61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8FCB32-F437-45CA-9255-5E82A2986A31}" dateTime="2024-01-09T15:54:36" maxSheetId="26" userName="morgau_fin3" r:id="rId1548" minRId="61884" maxRId="619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DF10ADB-10D5-4653-8FAF-A5F8E9A0D764}" dateTime="2024-01-09T15:56:09" maxSheetId="26" userName="morgau_fin3" r:id="rId15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846C75-4D06-4C23-8859-F7AC5F5F321F}" dateTime="2024-01-09T16:22:41" maxSheetId="26" userName="morgau_fin3" r:id="rId1550" minRId="61965" maxRId="619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E3F49C4-0A7B-4F92-B8A6-699F237F856D}" dateTime="2024-01-09T16:36:28" maxSheetId="26" userName="morgau_fin3" r:id="rId15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836AC5-05C5-47D4-BCD7-75823803E54F}" dateTime="2024-01-09T16:39:46" maxSheetId="26" userName="morgau_fin3" r:id="rId155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8FB9F9C-5838-42DB-853D-B3EBE2F082E5}" dateTime="2024-01-10T10:24:05" maxSheetId="26" userName="morgau_fin3" r:id="rId1553" minRId="62071" maxRId="621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656460-D212-492D-AE35-7517B8057FC2}" dateTime="2024-01-10T10:24:37" maxSheetId="26" userName="morgau_fin3" r:id="rId15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98C0BE-99CA-44CA-8BA8-74A683C61972}" dateTime="2024-01-10T11:18:05" maxSheetId="26" userName="morgau_fin3" r:id="rId15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57167B-7C3E-4D88-AEA5-FAED441DABC7}" dateTime="2024-01-10T11:22:56" maxSheetId="26" userName="morgau_fin3" r:id="rId1556" minRId="62210" maxRId="622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881D35-3E99-4244-8C25-7828F096B1F9}" dateTime="2024-01-10T11:25:44" maxSheetId="26" userName="morgau_fin3" r:id="rId15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8365AF0-9086-47EF-B91D-3DF8958E97BB}" dateTime="2024-01-10T17:05:42" maxSheetId="26" userName="morgau_fin3" r:id="rId15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10547C-5C93-43FC-B894-3A01F5E1AC51}" dateTime="2024-01-11T16:49:15" maxSheetId="26" userName="morgau_fin3" r:id="rId1559" minRId="62310" maxRId="623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7916CC-92CC-40D4-839B-BEAE3C86AA94}" dateTime="2024-01-11T17:00:37" maxSheetId="26" userName="morgau_fin3" r:id="rId1560" minRId="62353" maxRId="623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39F526-5469-4679-B46F-CD0FE3B2BE97}" dateTime="2024-01-11T17:01:04" maxSheetId="26" userName="morgau_fin3" r:id="rId15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0AC716-D281-4776-82BA-34F268340FC7}" dateTime="2024-01-12T09:31:25" maxSheetId="26" userName="morgau_fin3" r:id="rId1562" minRId="62434" maxRId="62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AAB87DD-D833-49EA-ABAE-8281C06C61B3}" dateTime="2024-01-12T09:42:28" maxSheetId="26" userName="morgau_fin3" r:id="rId1563" minRId="62470" maxRId="624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A8482E-CCFB-4AD4-A06D-A73DB8668314}" dateTime="2024-01-12T09:52:30" maxSheetId="26" userName="morgau_fin3" r:id="rId1564" minRId="62503" maxRId="625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73FEF8-8553-49A9-B308-B6876EF12349}" dateTime="2024-01-12T10:05:54" maxSheetId="26" userName="morgau_fin3" r:id="rId1565" minRId="62536" maxRId="625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E0EEBCD-59F8-4E36-BE4C-66DA4EE16B90}" dateTime="2024-01-12T10:22:30" maxSheetId="26" userName="morgau_fin3" r:id="rId1566" minRId="62571" maxRId="62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399FC5-19E3-4259-AC00-6159920EE727}" dateTime="2024-01-12T10:33:44" maxSheetId="26" userName="morgau_fin3" r:id="rId1567" minRId="62606" maxRId="626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CD0F79-547F-44EA-BDA9-8B30C5440187}" dateTime="2024-01-12T10:35:11" maxSheetId="26" userName="morgau_fin3" r:id="rId1568" minRId="6264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ED733E3-7939-4F1B-9EB6-C1B58ADE169C}" dateTime="2024-01-12T10:36:25" maxSheetId="26" userName="morgau_fin3" r:id="rId1569" minRId="6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239AD9B-D7F5-46C3-98BF-F06048B977DC}" dateTime="2024-01-17T10:12:34" maxSheetId="26" userName="morgau_fin3" r:id="rId1570" minRId="62705" maxRId="627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DCC899-CCC0-47FA-A972-8E4FB4BAC720}" dateTime="2024-01-17T10:27:32" maxSheetId="26" userName="morgau_fin3" r:id="rId15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9E33C-2045-43A9-AD8D-ADE36AB15498}" dateTime="2024-01-17T10:57:31" maxSheetId="26" userName="morgau_fin3" r:id="rId1572" minRId="62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591333-2D5B-4B80-814F-87AFFB9F3463}" dateTime="2024-02-02T08:51:23" maxSheetId="26" userName="morgau_fin3" r:id="rId1573" minRId="62809" maxRId="628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108730-D2E6-41AB-98F9-92F83DC2C73F}" dateTime="2024-02-02T10:06:41" maxSheetId="26" userName="morgau_fin3" r:id="rId1574" minRId="62923" maxRId="6296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98CEE9-355D-459B-BBD9-EE14CEFA9368}" dateTime="2024-02-02T11:26:55" maxSheetId="26" userName="morgau_fin3" r:id="rId1575" minRId="62992" maxRId="630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7AC5C44-C22D-479C-8D9F-37E855391709}" dateTime="2024-02-02T11:48:45" maxSheetId="26" userName="morgau_fin3" r:id="rId1576" minRId="63037" maxRId="6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9581161-430F-4EFA-B4A4-A297FE15EB2E}" dateTime="2024-02-02T11:57:34" maxSheetId="26" userName="morgau_fin3" r:id="rId1577" minRId="63077" maxRId="632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6BCE0-4AA0-478E-A258-EEB9CBB8C77F}" dateTime="2024-02-02T14:17:28" maxSheetId="26" userName="morgau_fin3" r:id="rId1578" minRId="63282" maxRId="633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7AA4D1F-F55D-4EAF-9B89-3EEA8A72E4B5}" dateTime="2024-02-02T15:13:17" maxSheetId="26" userName="morgau_fin3" r:id="rId15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69CB3-62D6-42F3-916B-EDA6F42A4525}" dateTime="2024-02-02T16:48:36" maxSheetId="26" userName="morgau_fin3" r:id="rId158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46F535-0CC1-4F2A-90AE-157E312B4E92}" dateTime="2024-02-02T16:50:36" maxSheetId="26" userName="morgau_fin3" r:id="rId1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42006B-F3CA-4685-848B-4D2F6234A369}" dateTime="2024-02-02T16:56:24" maxSheetId="26" userName="morgau_fin3" r:id="rId1582" minRId="63470" maxRId="63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6673276-FC86-43C2-B4E6-4CDF4D4A102B}" dateTime="2024-02-02T16:57:08" maxSheetId="26" userName="morgau_fin3" r:id="rId1583" minRId="63506" maxRId="635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4AC464E-75FB-446A-AEE9-1B1E11DE8139}" dateTime="2024-02-02T16:58:34" maxSheetId="26" userName="morgau_fin3" r:id="rId1584" minRId="63540" maxRId="63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BFD65E-CFC3-4F9C-9490-65524183CC3A}" dateTime="2024-02-02T17:00:38" maxSheetId="26" userName="morgau_fin3" r:id="rId15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60E901-8D12-44B1-AD55-F1931C8E5EE8}" dateTime="2024-02-05T10:07:45" maxSheetId="26" userName="morgau_fin3" r:id="rId1586" minRId="63603" maxRId="63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073837-7D74-442D-B040-D5DD7EDA35F1}" dateTime="2024-02-05T10:20:04" maxSheetId="26" userName="morgau_fin3" r:id="rId1587" minRId="63652" maxRId="636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B0C0E62-3120-4FC8-8C48-9A3D934001A3}" dateTime="2024-02-05T10:21:27" maxSheetId="26" userName="morgau_fin3" r:id="rId15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BF58C2-A362-4D1B-83C0-8F356370CED4}" dateTime="2024-02-05T16:27:16" maxSheetId="26" userName="morgau_fin3" r:id="rId1589" minRId="63740" maxRId="637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22C5A39-66F5-49B4-B5D5-880854D12677}" dateTime="2024-02-05T16:43:33" maxSheetId="26" userName="morgau_fin3" r:id="rId1590" minRId="63813" maxRId="6381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318893-1118-4962-97C4-EEB89FFB9362}" dateTime="2024-02-06T09:22:32" maxSheetId="26" userName="morgau_fin3" r:id="rId1591" minRId="63849" maxRId="638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87FADF-ED96-4D0F-ADA5-E972406C94D3}" dateTime="2024-02-06T10:10:38" maxSheetId="26" userName="morgau_fin3" r:id="rId1592" minRId="63896" maxRId="6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A8F50A-82E8-4360-9165-28BC3CC92DC3}" dateTime="2024-02-06T10:32:24" maxSheetId="26" userName="morgau_fin3" r:id="rId15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6503839-F4FC-4BE0-8372-8D9A70D07AB7}" dateTime="2024-02-06T10:38:10" maxSheetId="26" userName="morgau_fin3" r:id="rId1594" minRId="63981" maxRId="639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E1CF3-CA8E-4B39-AAA8-3F4D23537D47}" dateTime="2024-02-09T09:34:58" maxSheetId="26" userName="morgau_fin3" r:id="rId159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6EB210-CB94-4FC8-85DD-2E815E35D6AA}" dateTime="2024-02-09T09:36:56" maxSheetId="26" userName="morgau_fin3" r:id="rId15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60132" sId="3" numFmtId="4">
    <oc r="F7">
      <v>122421.22305</v>
    </oc>
    <nc r="F7">
      <v>138260.69631</v>
    </nc>
  </rcc>
  <rcc rId="60133" sId="3" numFmtId="4">
    <oc r="F9">
      <v>7929.5248499999998</v>
    </oc>
    <nc r="F9">
      <v>8820.2652999999991</v>
    </nc>
  </rcc>
  <rcc rId="60134" sId="3" numFmtId="4">
    <oc r="F10">
      <v>44.485579999999999</v>
    </oc>
    <nc r="F10">
      <v>48.789650000000002</v>
    </nc>
  </rcc>
  <rcc rId="60135" sId="3" numFmtId="4">
    <oc r="F11">
      <v>9009.2178999999996</v>
    </oc>
    <nc r="F11">
      <v>9817.7894799999995</v>
    </nc>
  </rcc>
  <rcc rId="60136" sId="3" numFmtId="4">
    <oc r="F12">
      <v>-916.99338</v>
    </oc>
    <nc r="F12">
      <v>-1034.4582800000001</v>
    </nc>
  </rcc>
  <rcc rId="60137" sId="3" numFmtId="4">
    <oc r="F14">
      <v>16441.826079999999</v>
    </oc>
    <nc r="F14">
      <v>17378.436099999999</v>
    </nc>
  </rcc>
  <rcc rId="60138" sId="3" numFmtId="4">
    <oc r="F15">
      <v>60.823529999999998</v>
    </oc>
    <nc r="F15">
      <v>58.375079999999997</v>
    </nc>
  </rcc>
  <rcc rId="60139" sId="3" numFmtId="4">
    <oc r="F17">
      <v>1628.7789399999999</v>
    </oc>
    <nc r="F17">
      <v>1697.0770600000001</v>
    </nc>
  </rcc>
  <rcc rId="60140" sId="3" numFmtId="4">
    <oc r="F19">
      <v>2651.2793299999998</v>
    </oc>
    <nc r="F19">
      <v>4976.3540400000002</v>
    </nc>
  </rcc>
  <rcc rId="60141" sId="3" numFmtId="4">
    <oc r="F21">
      <v>186.05123</v>
    </oc>
    <nc r="F21">
      <v>199.91838000000001</v>
    </nc>
  </rcc>
  <rcc rId="60142" sId="3" numFmtId="4">
    <oc r="F22">
      <v>1152.5570499999999</v>
    </oc>
    <nc r="F22">
      <v>2121.4662800000001</v>
    </nc>
  </rcc>
  <rcc rId="60143" sId="3" numFmtId="4">
    <oc r="F24">
      <v>3645.90825</v>
    </oc>
    <nc r="F24">
      <v>3858.3181300000001</v>
    </nc>
  </rcc>
  <rcc rId="60144" sId="3" numFmtId="4">
    <oc r="F25">
      <v>5832.3012600000002</v>
    </oc>
    <nc r="F25">
      <v>9508.7946699999993</v>
    </nc>
  </rcc>
  <rcc rId="60145" sId="3" numFmtId="4">
    <oc r="F29">
      <v>2078.7988799999998</v>
    </oc>
    <nc r="F29">
      <v>2326.7337200000002</v>
    </nc>
  </rcc>
  <rcc rId="60146" sId="3" numFmtId="4">
    <oc r="F30">
      <v>55.19</v>
    </oc>
    <nc r="F30">
      <v>59.98</v>
    </nc>
  </rcc>
  <rcc rId="60147" sId="3" numFmtId="4">
    <oc r="F42">
      <v>2205.5276100000001</v>
    </oc>
    <nc r="F42">
      <v>2460.3092000000001</v>
    </nc>
  </rcc>
  <rcc rId="60148" sId="3" numFmtId="4">
    <oc r="F43">
      <v>483.85806000000002</v>
    </oc>
    <nc r="F43">
      <v>580.02473999999995</v>
    </nc>
  </rcc>
  <rcc rId="60149" sId="3" numFmtId="4">
    <oc r="F47">
      <v>446.87675999999999</v>
    </oc>
    <nc r="F47">
      <v>495.09607</v>
    </nc>
  </rcc>
  <rcc rId="60150" sId="3" numFmtId="4">
    <oc r="F41">
      <v>11436.451209999999</v>
    </oc>
    <nc r="F41">
      <v>8093.2185099999997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62992" sId="3" numFmtId="4">
    <oc r="C49">
      <v>600</v>
    </oc>
    <nc r="C49">
      <v>650</v>
    </nc>
  </rcc>
  <rcc rId="62993" sId="3" numFmtId="4">
    <oc r="D49">
      <v>468.51413000000002</v>
    </oc>
    <nc r="D49">
      <v>5.4475199999999999</v>
    </nc>
  </rcc>
  <rcc rId="62994" sId="3" numFmtId="4">
    <oc r="C51">
      <v>1200</v>
    </oc>
    <nc r="C51">
      <v>5426.9</v>
    </nc>
  </rcc>
  <rcc rId="62995" sId="3" numFmtId="4">
    <oc r="D51">
      <v>1233.36437</v>
    </oc>
    <nc r="D51">
      <v>3.3777599999999999</v>
    </nc>
  </rcc>
  <rcc rId="62996" sId="3" numFmtId="4">
    <oc r="C54">
      <v>400</v>
    </oc>
    <nc r="C54">
      <v>2000</v>
    </nc>
  </rcc>
  <rcc rId="62997" sId="3" numFmtId="4">
    <oc r="C55">
      <v>15300</v>
    </oc>
    <nc r="C55">
      <v>9700</v>
    </nc>
  </rcc>
  <rcc rId="62998" sId="3" numFmtId="4">
    <nc r="D55">
      <v>185.75629000000001</v>
    </nc>
  </rcc>
  <rcc rId="62999" sId="3" numFmtId="4">
    <nc r="D56">
      <v>0.39673999999999998</v>
    </nc>
  </rcc>
  <rcc rId="63000" sId="3" numFmtId="4">
    <oc r="C60">
      <v>1027.9000000000001</v>
    </oc>
    <nc r="C60">
      <v>1476</v>
    </nc>
  </rcc>
  <rcc rId="63001" sId="3" numFmtId="4">
    <nc r="D60">
      <v>105.19481</v>
    </nc>
  </rcc>
  <rcc rId="63002" sId="3" numFmtId="4">
    <oc r="C61">
      <v>1463.1</v>
    </oc>
    <nc r="C61">
      <v>300</v>
    </nc>
  </rcc>
  <rcc rId="63003" sId="3" numFmtId="4">
    <nc r="D61">
      <v>208.42997</v>
    </nc>
  </rcc>
  <rcc rId="63004" sId="3" numFmtId="4">
    <oc r="C64">
      <v>396</v>
    </oc>
    <nc r="C64">
      <v>200</v>
    </nc>
  </rcc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fmt sheetId="3" sqref="D59">
    <dxf>
      <numFmt numFmtId="167" formatCode="#,##0.0"/>
    </dxf>
  </rfmt>
  <rcc rId="63005" sId="3" numFmtId="4">
    <oc r="C62">
      <v>0</v>
    </oc>
    <nc r="C62">
      <v>20</v>
    </nc>
  </rcc>
  <rcc rId="63006" sId="3" numFmtId="4">
    <oc r="C63">
      <v>9</v>
    </oc>
    <nc r="C63">
      <v>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60892" sId="3" numFmtId="4">
    <oc r="D175">
      <v>0</v>
    </oc>
    <nc r="D175">
      <v>205.35</v>
    </nc>
  </rcc>
  <rcc rId="60893" sId="3" numFmtId="4">
    <oc r="C176">
      <v>7096.7380000000003</v>
    </oc>
    <nc r="C176">
      <v>7732.3899600000004</v>
    </nc>
  </rcc>
  <rcc rId="60894" sId="3" numFmtId="4">
    <oc r="D176">
      <v>3785.88294</v>
    </oc>
    <nc r="D176">
      <v>4010.3269399999999</v>
    </nc>
  </rcc>
  <rcc rId="60895" sId="3" numFmtId="4">
    <oc r="C178">
      <v>1373.9469999999999</v>
    </oc>
    <nc r="C178">
      <v>1552.93381</v>
    </nc>
  </rcc>
  <rcc rId="60896" sId="3" numFmtId="4">
    <oc r="D178">
      <v>1356</v>
    </oc>
    <nc r="D178">
      <v>1413.5338099999999</v>
    </nc>
  </rcc>
  <rcc rId="60897" sId="3" numFmtId="4">
    <oc r="C181">
      <v>1420.8</v>
    </oc>
    <nc r="C181">
      <v>1789.3</v>
    </nc>
  </rcc>
  <rcc rId="60898" sId="3" numFmtId="4">
    <oc r="D181">
      <v>1196.3947700000001</v>
    </oc>
    <nc r="D181">
      <v>1460.5779700000001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61731" sId="3" numFmtId="4">
    <oc r="F83">
      <v>41.714619999999996</v>
    </oc>
    <nc r="F83">
      <v>43.803620000000002</v>
    </nc>
  </rcc>
  <rcc rId="61732" sId="3" numFmtId="4">
    <oc r="F84">
      <v>46960.468459999996</v>
    </oc>
    <nc r="F84">
      <v>56728.639280000003</v>
    </nc>
  </rcc>
  <rcc rId="61733" sId="3" numFmtId="4">
    <oc r="F86">
      <v>4743.7021699999996</v>
    </oc>
    <nc r="F86">
      <v>6138.4750199999999</v>
    </nc>
  </rcc>
  <rcc rId="61734" sId="3" numFmtId="4">
    <oc r="F89">
      <v>14106.781859999999</v>
    </oc>
    <nc r="F89">
      <v>15863.926439999999</v>
    </nc>
  </rcc>
  <rcc rId="61735" sId="3" numFmtId="4">
    <oc r="F92">
      <v>1829.9714899999999</v>
    </oc>
    <nc r="F92">
      <v>2546.1</v>
    </nc>
  </rcc>
  <rcc rId="61736" sId="3" numFmtId="4">
    <oc r="F94">
      <v>1095.3968299999999</v>
    </oc>
    <nc r="F94">
      <v>1264.8</v>
    </nc>
  </rcc>
  <rcc rId="61737" sId="3" numFmtId="4">
    <oc r="F95">
      <v>2955.3526900000002</v>
    </oc>
    <nc r="F95">
      <v>3652.7981100000002</v>
    </nc>
  </rcc>
  <rcc rId="61738" sId="3" numFmtId="4">
    <oc r="F96">
      <v>434.53395</v>
    </oc>
    <nc r="F96">
      <v>642.25757999999996</v>
    </nc>
  </rcc>
  <rcc rId="61739" sId="3" numFmtId="4">
    <oc r="F97">
      <v>630.20500000000004</v>
    </oc>
    <nc r="F97">
      <v>894.66</v>
    </nc>
  </rcc>
  <rcc rId="61740" sId="3" numFmtId="4">
    <oc r="F101">
      <v>1482.1699799999999</v>
    </oc>
    <nc r="F101">
      <v>2762.7281800000001</v>
    </nc>
  </rcc>
  <rcc rId="61741" sId="3" numFmtId="4">
    <oc r="F108">
      <v>104540.29783</v>
    </oc>
    <nc r="F108">
      <v>122685.45398999999</v>
    </nc>
  </rcc>
  <rcc rId="61742" sId="3" numFmtId="4">
    <oc r="F118">
      <v>3402.7362400000002</v>
    </oc>
    <nc r="F118">
      <v>4054.5427399999999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62536" sId="3" numFmtId="4">
    <oc r="D165">
      <v>6650.558</v>
    </oc>
    <nc r="D165">
      <v>7877.3925600000002</v>
    </nc>
  </rcc>
  <rcc rId="62537" sId="3" numFmtId="4">
    <oc r="C167">
      <v>2860.2159999999999</v>
    </oc>
    <nc r="C167">
      <v>3109.3560000000002</v>
    </nc>
  </rcc>
  <rcc rId="62538" sId="3" numFmtId="4">
    <oc r="D167">
      <v>2860.2159999999999</v>
    </oc>
    <nc r="D167">
      <v>3109.3560000000002</v>
    </nc>
  </rcc>
  <rcc rId="62539" sId="3" numFmtId="4">
    <oc r="D168">
      <v>7504.3509999999997</v>
    </oc>
    <nc r="D168">
      <v>8589.9079999999994</v>
    </nc>
  </rcc>
  <rcc rId="62540" sId="3" numFmtId="4">
    <oc r="D172">
      <v>2606.154</v>
    </oc>
    <nc r="D172">
      <v>2590.078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rc rId="60523" sId="3" ref="A157:XFD157" action="insertRow"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0" exp="area" ref3D="1" dr="$A$203:$XFD$203" dn="Z_61528DAC_5C4C_48F4_ADE2_8A724B05A086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</rrc>
  <rcc rId="60524" sId="3">
    <nc r="A157" t="inlineStr">
      <is>
        <t>Ц71</t>
      </is>
    </nc>
  </rcc>
  <rcc rId="60525" sId="3" xfDxf="1" s="1" dxf="1">
    <nc r="B157" t="inlineStr">
      <is>
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60526" sId="3" numFmtId="4">
    <nc r="C157">
      <v>1820</v>
    </nc>
  </rcc>
  <rcc rId="60527" sId="3" numFmtId="4">
    <nc r="D15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2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63813" sId="3" numFmtId="4">
    <nc r="D133">
      <v>0</v>
    </nc>
  </rcc>
  <rcc rId="63814" sId="3">
    <nc r="B134" t="inlineStr">
      <is>
        <t>Капитальный и текущий ремонт инженерно-коммунальных сетей муниципальных образований</t>
      </is>
    </nc>
  </rcc>
  <rcc rId="63815" sId="3" numFmtId="4">
    <nc r="C134">
      <v>8469.6090000000004</v>
    </nc>
  </rcc>
  <rcc rId="63816" sId="3" numFmtId="4">
    <nc r="D134">
      <v>0</v>
    </nc>
  </rcc>
  <rcc rId="63817" sId="3" numFmtId="4">
    <nc r="C135">
      <v>1721.4</v>
    </nc>
  </rcc>
  <rcc rId="63818" sId="3" numFmtId="4">
    <nc r="D135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2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5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63037" sId="3" numFmtId="4">
    <oc r="C67">
      <v>11277.667880000001</v>
    </oc>
    <nc r="C67">
      <v>13648.95739</v>
    </nc>
  </rcc>
  <rcc rId="63038" sId="3" numFmtId="4">
    <oc r="D66">
      <v>0</v>
    </oc>
    <nc r="D66">
      <v>0.2</v>
    </nc>
  </rcc>
  <rcc rId="63039" sId="3" numFmtId="4">
    <oc r="C70">
      <v>116188.5</v>
    </oc>
    <nc r="C70">
      <v>125473.8</v>
    </nc>
  </rcc>
  <rcc rId="63040" sId="3" numFmtId="4">
    <nc r="D70">
      <v>10456.200000000001</v>
    </nc>
  </rcc>
  <rcc rId="63041" sId="3" numFmtId="4">
    <oc r="C72">
      <v>312665.59934999997</v>
    </oc>
    <nc r="C72">
      <v>176067.09828999999</v>
    </nc>
  </rcc>
  <rcc rId="63042" sId="3" numFmtId="4">
    <oc r="C73">
      <v>488025.41100000002</v>
    </oc>
    <nc r="C73">
      <v>420865.86599999998</v>
    </nc>
  </rcc>
  <rcc rId="63043" sId="3" numFmtId="4">
    <nc r="D73">
      <v>31657.26312</v>
    </nc>
  </rcc>
  <rcc rId="63044" sId="3" numFmtId="4">
    <oc r="C74">
      <v>31257.149399999998</v>
    </oc>
    <nc r="C74">
      <v>23304.370900000002</v>
    </nc>
  </rcc>
  <rcc rId="63045" sId="3" numFmtId="4">
    <nc r="D77">
      <v>-62297.767529999997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D18">
    <dxf>
      <numFmt numFmtId="4" formatCode="#,##0.00"/>
    </dxf>
  </rfmt>
  <rfmt sheetId="3" sqref="D18">
    <dxf>
      <numFmt numFmtId="187" formatCode="#,##0.000"/>
    </dxf>
  </rfmt>
  <rfmt sheetId="3" sqref="D18">
    <dxf>
      <numFmt numFmtId="186" formatCode="#,##0.0000"/>
    </dxf>
  </rfmt>
  <rfmt sheetId="3" sqref="D18">
    <dxf>
      <numFmt numFmtId="172" formatCode="#,##0.00000"/>
    </dxf>
  </rfmt>
  <rfmt sheetId="3" sqref="D18">
    <dxf>
      <numFmt numFmtId="186" formatCode="#,##0.0000"/>
    </dxf>
  </rfmt>
  <rfmt sheetId="3" sqref="D18">
    <dxf>
      <numFmt numFmtId="187" formatCode="#,##0.000"/>
    </dxf>
  </rfmt>
  <rfmt sheetId="3" sqref="D18">
    <dxf>
      <numFmt numFmtId="4" formatCode="#,##0.00"/>
    </dxf>
  </rfmt>
  <rfmt sheetId="3" sqref="D18">
    <dxf>
      <numFmt numFmtId="167" formatCode="#,##0.0"/>
    </dxf>
  </rfmt>
  <rfmt sheetId="3" sqref="D26">
    <dxf>
      <numFmt numFmtId="4" formatCode="#,##0.00"/>
    </dxf>
  </rfmt>
  <rfmt sheetId="3" sqref="D26">
    <dxf>
      <numFmt numFmtId="187" formatCode="#,##0.000"/>
    </dxf>
  </rfmt>
  <rfmt sheetId="3" sqref="D26">
    <dxf>
      <numFmt numFmtId="186" formatCode="#,##0.0000"/>
    </dxf>
  </rfmt>
  <rfmt sheetId="3" sqref="D26">
    <dxf>
      <numFmt numFmtId="172" formatCode="#,##0.00000"/>
    </dxf>
  </rfmt>
  <rfmt sheetId="3" sqref="D26">
    <dxf>
      <numFmt numFmtId="186" formatCode="#,##0.0000"/>
    </dxf>
  </rfmt>
  <rfmt sheetId="3" sqref="D26">
    <dxf>
      <numFmt numFmtId="187" formatCode="#,##0.000"/>
    </dxf>
  </rfmt>
  <rfmt sheetId="3" sqref="D26">
    <dxf>
      <numFmt numFmtId="4" formatCode="#,##0.00"/>
    </dxf>
  </rfmt>
  <rfmt sheetId="3" sqref="D26">
    <dxf>
      <numFmt numFmtId="167" formatCode="#,##0.0"/>
    </dxf>
  </rfmt>
  <rfmt sheetId="3" sqref="D28">
    <dxf>
      <numFmt numFmtId="4" formatCode="#,##0.00"/>
    </dxf>
  </rfmt>
  <rfmt sheetId="3" sqref="D28">
    <dxf>
      <numFmt numFmtId="187" formatCode="#,##0.000"/>
    </dxf>
  </rfmt>
  <rfmt sheetId="3" sqref="D28">
    <dxf>
      <numFmt numFmtId="186" formatCode="#,##0.0000"/>
    </dxf>
  </rfmt>
  <rfmt sheetId="3" sqref="D28">
    <dxf>
      <numFmt numFmtId="172" formatCode="#,##0.00000"/>
    </dxf>
  </rfmt>
  <rfmt sheetId="3" sqref="D28">
    <dxf>
      <numFmt numFmtId="186" formatCode="#,##0.0000"/>
    </dxf>
  </rfmt>
  <rfmt sheetId="3" sqref="D28">
    <dxf>
      <numFmt numFmtId="187" formatCode="#,##0.000"/>
    </dxf>
  </rfmt>
  <rfmt sheetId="3" sqref="D28">
    <dxf>
      <numFmt numFmtId="4" formatCode="#,##0.00"/>
    </dxf>
  </rfmt>
  <rfmt sheetId="3" sqref="D28">
    <dxf>
      <numFmt numFmtId="167" formatCode="#,##0.0"/>
    </dxf>
  </rfmt>
  <rfmt sheetId="3" sqref="D38">
    <dxf>
      <numFmt numFmtId="4" formatCode="#,##0.00"/>
    </dxf>
  </rfmt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48">
    <dxf>
      <numFmt numFmtId="187" formatCode="#,##0.000"/>
    </dxf>
  </rfmt>
  <rfmt sheetId="3" sqref="D48">
    <dxf>
      <numFmt numFmtId="186" formatCode="#,##0.0000"/>
    </dxf>
  </rfmt>
  <rfmt sheetId="3" sqref="D48">
    <dxf>
      <numFmt numFmtId="172" formatCode="#,##0.00000"/>
    </dxf>
  </rfmt>
  <rfmt sheetId="3" sqref="D50">
    <dxf>
      <numFmt numFmtId="4" formatCode="#,##0.00"/>
    </dxf>
  </rfmt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4" formatCode="#,##0.0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fmt sheetId="3" sqref="D69">
    <dxf>
      <numFmt numFmtId="4" formatCode="#,##0.00"/>
    </dxf>
  </rfmt>
  <rfmt sheetId="3" sqref="D69">
    <dxf>
      <numFmt numFmtId="187" formatCode="#,##0.000"/>
    </dxf>
  </rfmt>
  <rfmt sheetId="3" sqref="D69">
    <dxf>
      <numFmt numFmtId="186" formatCode="#,##0.0000"/>
    </dxf>
  </rfmt>
  <rfmt sheetId="3" sqref="D69">
    <dxf>
      <numFmt numFmtId="172" formatCode="#,##0.00000"/>
    </dxf>
  </rfmt>
  <rfmt sheetId="3" sqref="D77">
    <dxf>
      <numFmt numFmtId="4" formatCode="#,##0.00"/>
    </dxf>
  </rfmt>
  <rfmt sheetId="3" sqref="D77">
    <dxf>
      <numFmt numFmtId="187" formatCode="#,##0.000"/>
    </dxf>
  </rfmt>
  <rfmt sheetId="3" sqref="D77">
    <dxf>
      <numFmt numFmtId="186" formatCode="#,##0.0000"/>
    </dxf>
  </rfmt>
  <rfmt sheetId="3" sqref="D77">
    <dxf>
      <numFmt numFmtId="172" formatCode="#,##0.00000"/>
    </dxf>
  </rfmt>
  <rfmt sheetId="3" sqref="D77">
    <dxf>
      <numFmt numFmtId="186" formatCode="#,##0.0000"/>
    </dxf>
  </rfmt>
  <rfmt sheetId="3" sqref="D77">
    <dxf>
      <numFmt numFmtId="187" formatCode="#,##0.000"/>
    </dxf>
  </rfmt>
  <rfmt sheetId="3" sqref="D77">
    <dxf>
      <numFmt numFmtId="4" formatCode="#,##0.00"/>
    </dxf>
  </rfmt>
  <rfmt sheetId="3" sqref="D77">
    <dxf>
      <numFmt numFmtId="167" formatCode="#,##0.0"/>
    </dxf>
  </rfmt>
  <rcc rId="63046" sId="3" numFmtId="4">
    <oc r="D35">
      <v>-3.6400000000000002E-2</v>
    </oc>
    <nc r="D35"/>
  </rcc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60181" sId="3" numFmtId="4">
    <oc r="F51">
      <v>875.35</v>
    </oc>
    <nc r="F51">
      <v>1024.4771699999999</v>
    </nc>
  </rcc>
  <rcc rId="60182" sId="3" numFmtId="4">
    <oc r="F54">
      <v>2286.2368000000001</v>
    </oc>
    <nc r="F54">
      <v>2298.9167000000002</v>
    </nc>
  </rcc>
  <rcc rId="60183" sId="3" numFmtId="4">
    <oc r="F55">
      <v>2725.5262400000001</v>
    </oc>
    <nc r="F55">
      <v>7642.2470800000001</v>
    </nc>
  </rcc>
  <rcc rId="60184" sId="3" numFmtId="4">
    <oc r="F56">
      <v>761.70399999999995</v>
    </oc>
    <nc r="F56">
      <v>768.30686000000003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2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c rId="60558" sId="3" numFmtId="4">
    <oc r="C102">
      <v>364.5</v>
    </oc>
    <nc r="C102">
      <v>543.20000000000005</v>
    </nc>
  </rcc>
  <rcc rId="60559" sId="3" numFmtId="4">
    <oc r="C103">
      <v>719.35500000000002</v>
    </oc>
    <nc r="C103">
      <v>447</v>
    </nc>
  </rcc>
  <rcc rId="60560" sId="3" numFmtId="4">
    <oc r="C104">
      <v>213.04398</v>
    </oc>
    <nc r="C104">
      <v>212.47678999999999</v>
    </nc>
  </rcc>
  <rcc rId="60561" sId="3" numFmtId="4">
    <oc r="C107">
      <v>1483.556</v>
    </oc>
    <nc r="C107">
      <v>1423.9270899999999</v>
    </nc>
  </rcc>
  <rcc rId="60562" sId="3" numFmtId="4">
    <oc r="D109">
      <v>16848.612440000001</v>
    </oc>
    <nc r="D109">
      <v>19868.074059999999</v>
    </nc>
  </rcc>
  <rcc rId="60563" sId="3" numFmtId="4">
    <oc r="C111">
      <v>11025.33433</v>
    </oc>
    <nc r="C111">
      <v>10008.35094</v>
    </nc>
  </rcc>
  <rcc rId="60564" sId="3" numFmtId="4">
    <oc r="D111">
      <v>1401.1086499999999</v>
    </oc>
    <nc r="D111">
      <v>1660.1086499999999</v>
    </nc>
  </rcc>
  <rcc rId="60565" sId="3" numFmtId="4">
    <oc r="C112">
      <v>17585.445</v>
    </oc>
    <nc r="C112">
      <v>17018.172040000001</v>
    </nc>
  </rcc>
  <rcc rId="60566" sId="3" numFmtId="4">
    <oc r="D113">
      <v>19642.456979999999</v>
    </oc>
    <nc r="D113">
      <v>19657.61349</v>
    </nc>
  </rcc>
  <rcc rId="60567" sId="3" numFmtId="4">
    <oc r="C114">
      <v>14992.563749999999</v>
    </oc>
    <nc r="C114">
      <v>15144.085489999999</v>
    </nc>
  </rcc>
  <rcc rId="60568" sId="3" numFmtId="4">
    <oc r="D114">
      <v>9563.1331599999994</v>
    </oc>
    <nc r="D114">
      <v>11193.733550000001</v>
    </nc>
  </rcc>
  <rcc rId="60569" sId="3" numFmtId="4">
    <oc r="C115">
      <v>6413.3062300000001</v>
    </oc>
    <nc r="C115">
      <v>8919.65344</v>
    </nc>
  </rcc>
  <rcc rId="60570" sId="3" numFmtId="4">
    <oc r="C117">
      <v>21505.376339999999</v>
    </oc>
    <nc r="C117">
      <v>22507.74454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60215" sId="3" numFmtId="4">
    <oc r="F60">
      <v>1092.69118</v>
    </oc>
    <nc r="F60">
      <v>1191.6848500000001</v>
    </nc>
  </rcc>
  <rcc rId="60216" sId="3" numFmtId="4">
    <oc r="F61">
      <v>518.32316000000003</v>
    </oc>
    <nc r="F61">
      <v>529.07169999999996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2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62571" sId="3" numFmtId="4">
    <oc r="C175">
      <v>6780</v>
    </oc>
    <nc r="C175">
      <v>6400.26</v>
    </nc>
  </rcc>
  <rcc rId="62572" sId="3" numFmtId="4">
    <oc r="D175">
      <v>205.35</v>
    </oc>
    <nc r="D175">
      <v>6131.1</v>
    </nc>
  </rcc>
  <rcc rId="62573" sId="3" numFmtId="4">
    <oc r="C176">
      <v>7732.3899600000004</v>
    </oc>
    <nc r="C176">
      <v>6259.5649599999997</v>
    </nc>
  </rcc>
  <rcc rId="62574" sId="3" numFmtId="4">
    <oc r="D176">
      <v>4010.3269399999999</v>
    </oc>
    <nc r="D176">
      <v>6259.5649599999997</v>
    </nc>
  </rcc>
  <rcc rId="62575" sId="3" numFmtId="4">
    <oc r="D178">
      <v>1413.5338099999999</v>
    </oc>
    <nc r="D178">
      <v>1552.93381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61356" sId="3" numFmtId="4">
    <oc r="C7">
      <v>155137.51999999999</v>
    </oc>
    <nc r="C7">
      <v>165137.51999999999</v>
    </nc>
  </rcc>
  <rcc rId="61357" sId="3" numFmtId="4">
    <oc r="D7">
      <v>141183.77544999999</v>
    </oc>
    <nc r="D7">
      <v>160564.37611000001</v>
    </nc>
  </rcc>
  <rcc rId="61358" sId="3" numFmtId="4">
    <oc r="D9">
      <v>9115.9828400000006</v>
    </oc>
    <nc r="D9">
      <v>9790.1280800000004</v>
    </nc>
  </rcc>
  <rcc rId="61359" sId="3" numFmtId="4">
    <oc r="D10">
      <v>48.622909999999997</v>
    </oc>
    <nc r="D10">
      <v>52.823999999999998</v>
    </nc>
  </rcc>
  <rcc rId="61360" sId="3" numFmtId="4">
    <oc r="D11">
      <v>9519.7731500000009</v>
    </oc>
    <nc r="D11">
      <v>10096.21204</v>
    </nc>
  </rcc>
  <rcc rId="61361" sId="3" numFmtId="4">
    <oc r="D12">
      <v>-1012.86412</v>
    </oc>
    <nc r="D12">
      <v>-1105.9453100000001</v>
    </nc>
  </rcc>
  <rcc rId="61362" sId="3" numFmtId="4">
    <oc r="C14">
      <v>18528</v>
    </oc>
    <nc r="C14">
      <v>21228</v>
    </nc>
  </rcc>
  <rcc rId="61363" sId="3" numFmtId="4">
    <oc r="D14">
      <v>21213.260600000001</v>
    </oc>
    <nc r="D14">
      <v>21200.960719999999</v>
    </nc>
  </rcc>
  <rcc rId="61364" sId="3" numFmtId="4">
    <oc r="D15">
      <v>-49.465110000000003</v>
    </oc>
    <nc r="D15">
      <v>-46.940109999999997</v>
    </nc>
  </rcc>
  <rcc rId="61365" sId="3" numFmtId="4">
    <oc r="C16">
      <v>2100</v>
    </oc>
    <nc r="C16">
      <v>2400</v>
    </nc>
  </rcc>
  <rcc rId="61366" sId="3" numFmtId="4">
    <oc r="D16">
      <v>2410.24773</v>
    </oc>
    <nc r="D16">
      <v>2406.6720500000001</v>
    </nc>
  </rcc>
  <rcc rId="61367" sId="3" numFmtId="4">
    <oc r="D17">
      <v>773.25594000000001</v>
    </oc>
    <nc r="D17">
      <v>597.07844</v>
    </nc>
  </rcc>
  <rcc rId="61368" sId="3" numFmtId="4">
    <oc r="D19">
      <v>6097.99532</v>
    </oc>
    <nc r="D19">
      <v>7439.5940000000001</v>
    </nc>
  </rcc>
  <rcc rId="61369" sId="3" numFmtId="4">
    <oc r="D21">
      <v>196.75245000000001</v>
    </oc>
    <nc r="D21">
      <v>166.60285999999999</v>
    </nc>
  </rcc>
  <rcc rId="61370" sId="3" numFmtId="4">
    <oc r="D22">
      <v>2224.4950699999999</v>
    </oc>
    <nc r="D22">
      <v>2846.7807699999998</v>
    </nc>
  </rcc>
  <rcc rId="61371" sId="3" numFmtId="4">
    <oc r="C24">
      <v>4000</v>
    </oc>
    <nc r="C24">
      <v>4400</v>
    </nc>
  </rcc>
  <rcc rId="61372" sId="3" numFmtId="4">
    <oc r="D24">
      <v>4300.57114</v>
    </oc>
    <nc r="D24">
      <v>3527.7912900000001</v>
    </nc>
  </rcc>
  <rcc rId="61373" sId="3" numFmtId="4">
    <oc r="D25">
      <v>9844.7119600000005</v>
    </oc>
    <nc r="D25">
      <v>11727.4925</v>
    </nc>
  </rcc>
  <rcc rId="61374" sId="3" numFmtId="4">
    <oc r="C27">
      <v>1100</v>
    </oc>
    <nc r="C27">
      <v>1200</v>
    </nc>
  </rcc>
  <rcc rId="61375" sId="3" numFmtId="4">
    <oc r="C29">
      <v>2000</v>
    </oc>
    <nc r="C29">
      <v>2500</v>
    </nc>
  </rcc>
  <rcc rId="61376" sId="3" numFmtId="4">
    <oc r="D29">
      <v>2119.49179</v>
    </oc>
    <nc r="D29">
      <v>2346.9902900000002</v>
    </nc>
  </rcc>
  <rcc rId="61377" sId="3" numFmtId="4">
    <oc r="D30">
      <v>47.15</v>
    </oc>
    <nc r="D30">
      <v>51.05</v>
    </nc>
  </rcc>
  <rcc rId="61378" sId="3" numFmtId="4">
    <oc r="C41">
      <v>8000</v>
    </oc>
    <nc r="C41">
      <v>9300</v>
    </nc>
  </rcc>
  <rcc rId="61379" sId="3" numFmtId="4">
    <oc r="D41">
      <v>8660.1952500000007</v>
    </oc>
    <nc r="D41">
      <v>9634.7604599999995</v>
    </nc>
  </rcc>
  <rcc rId="61380" sId="3" numFmtId="4">
    <oc r="C42">
      <v>2594</v>
    </oc>
    <nc r="C42">
      <v>1994</v>
    </nc>
  </rcc>
  <rcc rId="61381" sId="3" numFmtId="4">
    <oc r="D42">
      <v>1431.59773</v>
    </oc>
    <nc r="D42">
      <v>1966.91751</v>
    </nc>
  </rcc>
  <rcc rId="61382" sId="3" numFmtId="4">
    <oc r="D43">
      <v>377.00675999999999</v>
    </oc>
    <nc r="D43">
      <v>421.69382000000002</v>
    </nc>
  </rcc>
  <rcc rId="61383" sId="3" numFmtId="4">
    <oc r="D47">
      <v>555.17666999999994</v>
    </oc>
    <nc r="D47">
      <v>662.68138999999996</v>
    </nc>
  </rcc>
  <rcc rId="61384" sId="3" numFmtId="4">
    <oc r="D49">
      <v>464.29800999999998</v>
    </oc>
    <nc r="D49">
      <v>468.51413000000002</v>
    </nc>
  </rcc>
  <rcc rId="61385" sId="3" numFmtId="4">
    <oc r="D51">
      <v>876.53959999999995</v>
    </oc>
    <nc r="D51">
      <v>1233.36437</v>
    </nc>
  </rcc>
  <rcc rId="61386" sId="3" numFmtId="4">
    <oc r="C54">
      <v>1400</v>
    </oc>
    <nc r="C54">
      <v>600</v>
    </nc>
  </rcc>
  <rcc rId="61387" sId="3" numFmtId="4">
    <oc r="D54">
      <v>0</v>
    </oc>
    <nc r="D54">
      <v>396</v>
    </nc>
  </rcc>
  <rcc rId="61388" sId="3" numFmtId="4">
    <oc r="C55">
      <v>12300</v>
    </oc>
    <nc r="C55">
      <v>15300</v>
    </nc>
  </rcc>
  <rcc rId="61389" sId="3" numFmtId="4">
    <oc r="D55">
      <v>14997.665429999999</v>
    </oc>
    <nc r="D55">
      <v>15200.69713</v>
    </nc>
  </rcc>
  <rcc rId="61390" sId="3" numFmtId="4">
    <oc r="D56">
      <v>315.98252000000002</v>
    </oc>
    <nc r="D56">
      <v>323.68556000000001</v>
    </nc>
  </rcc>
  <rcc rId="61391" sId="3" numFmtId="4">
    <oc r="D60">
      <v>892.65981999999997</v>
    </oc>
    <nc r="D60">
      <v>1016.0596399999999</v>
    </nc>
  </rcc>
  <rcc rId="61392" sId="3" numFmtId="4">
    <oc r="C61">
      <v>413.1</v>
    </oc>
    <nc r="C61">
      <v>493.1</v>
    </nc>
  </rcc>
  <rcc rId="61393" sId="3" numFmtId="4">
    <oc r="D61">
      <v>463.78032000000002</v>
    </oc>
    <nc r="D61">
      <v>1359.8273099999999</v>
    </nc>
  </rcc>
  <rcc rId="61394" sId="3" numFmtId="4">
    <oc r="D63">
      <v>-0.29959000000000002</v>
    </oc>
    <nc r="D63">
      <v>-0.20458999999999999</v>
    </nc>
  </rcc>
  <rcc rId="61395" sId="3" numFmtId="4">
    <oc r="C64">
      <v>396</v>
    </oc>
    <nc r="C64">
      <v>416</v>
    </nc>
  </rcc>
  <rcc rId="61396" sId="3" numFmtId="4">
    <oc r="D66">
      <v>4.4566100000000004</v>
    </oc>
    <nc r="D66">
      <v>0</v>
    </nc>
  </rcc>
  <rcc rId="61397" sId="3" numFmtId="4">
    <oc r="D67">
      <v>10941.81825</v>
    </oc>
    <nc r="D67">
      <v>11222.86212</v>
    </nc>
  </rcc>
  <rcc rId="61398" sId="3" numFmtId="4">
    <oc r="D70">
      <v>107930.6</v>
    </oc>
    <nc r="D70">
      <v>116188.5</v>
    </nc>
  </rcc>
  <rcc rId="61399" sId="3" numFmtId="4">
    <oc r="C72">
      <v>256249.68408000001</v>
    </oc>
    <nc r="C72">
      <v>312665.59934999997</v>
    </nc>
  </rcc>
  <rcc rId="61400" sId="3" numFmtId="4">
    <oc r="D72">
      <v>176939.62260999999</v>
    </oc>
    <nc r="D72">
      <v>295780.60665999999</v>
    </nc>
  </rcc>
  <rcc rId="61401" sId="3" numFmtId="4">
    <oc r="C73">
      <v>485077.31099999999</v>
    </oc>
    <nc r="C73">
      <v>488025.41100000002</v>
    </nc>
  </rcc>
  <rcc rId="61402" sId="3" numFmtId="4">
    <oc r="D73">
      <v>420204.39227999997</v>
    </oc>
    <nc r="D73">
      <v>487967.93974</v>
    </nc>
  </rcc>
  <rcc rId="61403" sId="3" numFmtId="4">
    <oc r="C74">
      <v>32543.115549999999</v>
    </oc>
    <nc r="C74">
      <v>31257.149399999998</v>
    </nc>
  </rcc>
  <rcc rId="61404" sId="3" numFmtId="4">
    <oc r="D74">
      <v>27830.188870000002</v>
    </oc>
    <nc r="D74">
      <v>31257.149399999998</v>
    </nc>
  </rcc>
  <rcc rId="61405" sId="3" numFmtId="4">
    <oc r="D77">
      <v>-7539.0103600000002</v>
    </oc>
    <nc r="D77">
      <v>-25018.397629999999</v>
    </nc>
  </rcc>
  <rcc rId="61406" sId="3" numFmtId="4">
    <oc r="C23">
      <v>15114</v>
    </oc>
    <nc r="C23">
      <f>SUM(C24:C25)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2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62210" sId="3" numFmtId="4">
    <oc r="C7">
      <v>163637.51999999999</v>
    </oc>
    <nc r="C7">
      <v>164237.51999999999</v>
    </nc>
  </rcc>
  <rcc rId="62211" sId="3" numFmtId="4">
    <oc r="C14">
      <v>21228</v>
    </oc>
    <nc r="C14">
      <v>21128</v>
    </nc>
  </rcc>
  <rcc rId="62212" sId="3" numFmtId="4">
    <oc r="C16">
      <v>2500</v>
    </oc>
    <nc r="C16">
      <v>2400</v>
    </nc>
  </rcc>
  <rcc rId="62213" sId="3" numFmtId="4">
    <oc r="C17">
      <v>600</v>
    </oc>
    <nc r="C17">
      <v>550</v>
    </nc>
  </rcc>
  <rcc rId="62214" sId="3" numFmtId="4">
    <oc r="C24">
      <v>3800</v>
    </oc>
    <nc r="C24">
      <v>3500</v>
    </nc>
  </rcc>
  <rcc rId="62215" sId="3" numFmtId="4">
    <oc r="C29">
      <v>2500</v>
    </oc>
    <nc r="C29">
      <v>2400</v>
    </nc>
  </rcc>
  <rcc rId="62216" sId="3" numFmtId="4">
    <oc r="C30">
      <v>0</v>
    </oc>
    <nc r="C30">
      <v>50</v>
    </nc>
  </rcc>
  <rcc rId="62217" sId="3" numFmtId="4">
    <oc r="C60">
      <v>977.9</v>
    </oc>
    <nc r="C60">
      <v>1027.9000000000001</v>
    </nc>
  </rcc>
  <rcc rId="62218" sId="3" numFmtId="4">
    <oc r="C61">
      <v>1493.1</v>
    </oc>
    <nc r="C61">
      <v>1463.1</v>
    </nc>
  </rcc>
  <rcc rId="62219" sId="3" numFmtId="4">
    <oc r="C64">
      <v>416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60959" sId="3" numFmtId="4">
    <oc r="D186">
      <v>84.868229999999997</v>
    </oc>
    <nc r="D186">
      <v>105.45023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60601" sId="3" numFmtId="4">
    <oc r="C119">
      <v>1082</v>
    </oc>
    <nc r="C119">
      <v>164.77</v>
    </nc>
  </rcc>
  <rcc rId="60602" sId="3" numFmtId="4">
    <oc r="D120">
      <v>496.7</v>
    </oc>
    <nc r="D120">
      <v>495.9</v>
    </nc>
  </rcc>
  <rcc rId="60603" sId="3" numFmtId="4">
    <oc r="C121">
      <v>1162.184</v>
    </oc>
    <nc r="C121">
      <v>699.202</v>
    </nc>
  </rcc>
  <rcc rId="60604" sId="3" numFmtId="4">
    <oc r="D121">
      <v>409.2</v>
    </oc>
    <nc r="D121">
      <v>564.005</v>
    </nc>
  </rcc>
  <rcc rId="60605" sId="3" numFmtId="4">
    <oc r="C122">
      <v>4669.3999999999996</v>
    </oc>
    <nc r="C122">
      <v>0</v>
    </nc>
  </rcc>
  <rcc rId="60606" sId="3" numFmtId="4">
    <oc r="C123">
      <v>280</v>
    </oc>
    <nc r="C123">
      <v>402.76100000000002</v>
    </nc>
  </rcc>
  <rcc rId="60607" sId="3" numFmtId="4">
    <oc r="D123">
      <v>274.19600000000003</v>
    </oc>
    <nc r="D123">
      <v>385.8569</v>
    </nc>
  </rcc>
  <rcc rId="60608" sId="3" numFmtId="4">
    <oc r="D125">
      <v>365.54354999999998</v>
    </oc>
    <nc r="D125">
      <v>1218.4784999999999</v>
    </nc>
  </rcc>
  <rcc rId="60609" sId="3" numFmtId="4">
    <oc r="C118">
      <v>11927.154</v>
    </oc>
    <nc r="C118">
      <v>6000.2929999999997</v>
    </nc>
  </rcc>
  <rcc rId="60610" sId="3" numFmtId="4">
    <oc r="D118">
      <v>2452.0625599999998</v>
    </oc>
    <nc r="D118">
      <v>3570.6634100000001</v>
    </nc>
  </rcc>
  <rcc rId="60611" sId="3" numFmtId="4">
    <oc r="C128">
      <v>604.5</v>
    </oc>
    <nc r="C128">
      <v>764.5</v>
    </nc>
  </rcc>
  <rcc rId="60612" sId="3" numFmtId="4">
    <oc r="D128">
      <v>491.14997</v>
    </oc>
    <nc r="D128">
      <v>598.68454999999994</v>
    </nc>
  </rcc>
  <rcc rId="60613" sId="3" numFmtId="4">
    <oc r="C131">
      <v>478.94260000000003</v>
    </oc>
    <nc r="C131">
      <v>1195.36247</v>
    </nc>
  </rcc>
  <rcc rId="60614" sId="3" numFmtId="4">
    <oc r="C129">
      <v>7358.7</v>
    </oc>
    <nc r="C129">
      <f>SUM(C130:C131)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63077" sId="3" numFmtId="4">
    <oc r="D83">
      <v>50</v>
    </oc>
    <nc r="D83">
      <v>0</v>
    </nc>
  </rcc>
  <rcc rId="63078" sId="3" numFmtId="4">
    <oc r="C84">
      <v>69581.784400000004</v>
    </oc>
    <nc r="C84"/>
  </rcc>
  <rcc rId="63079" sId="3" numFmtId="4">
    <oc r="C85">
      <v>3.9</v>
    </oc>
    <nc r="C85"/>
  </rcc>
  <rcc rId="63080" sId="3" numFmtId="4">
    <oc r="C86">
      <v>7266.6116000000002</v>
    </oc>
    <nc r="C86"/>
  </rcc>
  <rcc rId="63081" sId="3" numFmtId="4">
    <oc r="C87">
      <v>370.565</v>
    </oc>
    <nc r="C87"/>
  </rcc>
  <rcc rId="63082" sId="3" numFmtId="4">
    <oc r="C88">
      <v>14311.47329</v>
    </oc>
    <nc r="C88"/>
  </rcc>
  <rcc rId="63083" sId="3" numFmtId="4">
    <oc r="C89">
      <v>32260.60471</v>
    </oc>
    <nc r="C89"/>
  </rcc>
  <rcc rId="63084" sId="3" numFmtId="4">
    <oc r="D84">
      <v>68886.730559999996</v>
    </oc>
    <nc r="D84"/>
  </rcc>
  <rcc rId="63085" sId="3" numFmtId="4">
    <oc r="D85">
      <v>3.9</v>
    </oc>
    <nc r="D85"/>
  </rcc>
  <rcc rId="63086" sId="3" numFmtId="4">
    <oc r="D86">
      <v>7224.6938</v>
    </oc>
    <nc r="D86"/>
  </rcc>
  <rcc rId="63087" sId="3" numFmtId="4">
    <oc r="D87">
      <v>370.565</v>
    </oc>
    <nc r="D87"/>
  </rcc>
  <rcc rId="63088" sId="3" numFmtId="4">
    <oc r="D88">
      <v>0</v>
    </oc>
    <nc r="D88"/>
  </rcc>
  <rcc rId="63089" sId="3" numFmtId="4">
    <oc r="D89">
      <v>32056.704580000001</v>
    </oc>
    <nc r="D89"/>
  </rcc>
  <rcc rId="63090" sId="3" numFmtId="4">
    <oc r="F84">
      <v>56728.639280000003</v>
    </oc>
    <nc r="F84"/>
  </rcc>
  <rcc rId="63091" sId="3" numFmtId="4">
    <oc r="F85">
      <v>91.7</v>
    </oc>
    <nc r="F85"/>
  </rcc>
  <rcc rId="63092" sId="3" numFmtId="4">
    <oc r="F86">
      <v>6138.4750199999999</v>
    </oc>
    <nc r="F86"/>
  </rcc>
  <rcc rId="63093" sId="3" numFmtId="4">
    <oc r="F87">
      <v>0</v>
    </oc>
    <nc r="F87"/>
  </rcc>
  <rcc rId="63094" sId="3" numFmtId="4">
    <oc r="F88">
      <v>0</v>
    </oc>
    <nc r="F88"/>
  </rcc>
  <rcc rId="63095" sId="3" numFmtId="4">
    <oc r="F89">
      <v>15863.926439999999</v>
    </oc>
    <nc r="F89"/>
  </rcc>
  <rcc rId="63096" sId="3" numFmtId="4">
    <oc r="C90">
      <v>788.47127</v>
    </oc>
    <nc r="C90"/>
  </rcc>
  <rcc rId="63097" sId="3" numFmtId="4">
    <oc r="D90">
      <v>788.47</v>
    </oc>
    <nc r="D90"/>
  </rcc>
  <rcc rId="63098" sId="3" numFmtId="4">
    <oc r="C92">
      <v>1788.6</v>
    </oc>
    <nc r="C92"/>
  </rcc>
  <rcc rId="63099" sId="3" numFmtId="4">
    <oc r="D92">
      <v>1788.6</v>
    </oc>
    <nc r="D92"/>
  </rcc>
  <rcc rId="63100" sId="3" numFmtId="4">
    <oc r="F92">
      <v>2546.1</v>
    </oc>
    <nc r="F92"/>
  </rcc>
  <rcc rId="63101" sId="3" numFmtId="4">
    <oc r="C94">
      <v>1410.2</v>
    </oc>
    <nc r="C94"/>
  </rcc>
  <rcc rId="63102" sId="3" numFmtId="4">
    <oc r="C95">
      <v>3710.3</v>
    </oc>
    <nc r="C95"/>
  </rcc>
  <rcc rId="63103" sId="3" numFmtId="4">
    <oc r="C96">
      <v>1040</v>
    </oc>
    <nc r="C96"/>
  </rcc>
  <rcc rId="63104" sId="3" numFmtId="4">
    <oc r="C97">
      <v>1362</v>
    </oc>
    <nc r="C97"/>
  </rcc>
  <rcc rId="63105" sId="3" numFmtId="4">
    <oc r="D94">
      <v>1410.2</v>
    </oc>
    <nc r="D94"/>
  </rcc>
  <rcc rId="63106" sId="3" numFmtId="4">
    <oc r="D95">
      <v>3688.5411899999999</v>
    </oc>
    <nc r="D95"/>
  </rcc>
  <rcc rId="63107" sId="3" numFmtId="4">
    <oc r="D96">
      <v>990.10709999999995</v>
    </oc>
    <nc r="D96"/>
  </rcc>
  <rcc rId="63108" sId="3" numFmtId="4">
    <oc r="D97">
      <v>1277.5999999999999</v>
    </oc>
    <nc r="D97"/>
  </rcc>
  <rcc rId="63109" sId="3" numFmtId="4">
    <oc r="F94">
      <v>1264.8</v>
    </oc>
    <nc r="F94"/>
  </rcc>
  <rcc rId="63110" sId="3" numFmtId="4">
    <oc r="F95">
      <v>3652.7981100000002</v>
    </oc>
    <nc r="F95"/>
  </rcc>
  <rcc rId="63111" sId="3" numFmtId="4">
    <oc r="F96">
      <v>642.25757999999996</v>
    </oc>
    <nc r="F96"/>
  </rcc>
  <rcc rId="63112" sId="3" numFmtId="4">
    <oc r="F97">
      <v>894.66</v>
    </oc>
    <nc r="F97"/>
  </rcc>
  <rcc rId="63113" sId="3" numFmtId="4">
    <oc r="C99">
      <v>250</v>
    </oc>
    <nc r="C99"/>
  </rcc>
  <rcc rId="63114" sId="3" numFmtId="4">
    <oc r="D99">
      <v>250</v>
    </oc>
    <nc r="D99"/>
  </rcc>
  <rcc rId="63115" sId="3" numFmtId="4">
    <oc r="F99">
      <v>200</v>
    </oc>
    <nc r="F99"/>
  </rcc>
  <rcc rId="63116" sId="3" numFmtId="4">
    <oc r="C100">
      <v>250</v>
    </oc>
    <nc r="C100"/>
  </rcc>
  <rcc rId="63117" sId="3" numFmtId="4">
    <oc r="D100">
      <v>250</v>
    </oc>
    <nc r="D100"/>
  </rcc>
  <rcc rId="63118" sId="3" numFmtId="4">
    <oc r="C101">
      <v>1229.67679</v>
    </oc>
    <nc r="C101"/>
  </rcc>
  <rcc rId="63119" sId="3" numFmtId="4">
    <oc r="D101">
      <v>1221.15689</v>
    </oc>
    <nc r="D101"/>
  </rcc>
  <rcc rId="63120" sId="3" numFmtId="4">
    <oc r="F101">
      <v>2762.7281800000001</v>
    </oc>
    <nc r="F101"/>
  </rcc>
  <rcc rId="63121" sId="3" numFmtId="4">
    <oc r="C102">
      <v>543.20000000000005</v>
    </oc>
    <nc r="C102"/>
  </rcc>
  <rcc rId="63122" sId="3" numFmtId="4">
    <oc r="C103">
      <v>447</v>
    </oc>
    <nc r="C103"/>
  </rcc>
  <rcc rId="63123" sId="3" numFmtId="4">
    <oc r="C104">
      <v>212.47678999999999</v>
    </oc>
    <nc r="C104"/>
  </rcc>
  <rcc rId="63124" sId="3" numFmtId="4">
    <oc r="C105">
      <v>27</v>
    </oc>
    <nc r="C105"/>
  </rcc>
  <rcc rId="63125" sId="3" numFmtId="4">
    <oc r="D102">
      <v>534.68010000000004</v>
    </oc>
    <nc r="D102"/>
  </rcc>
  <rcc rId="63126" sId="3" numFmtId="4">
    <oc r="D103">
      <v>447</v>
    </oc>
    <nc r="D103"/>
  </rcc>
  <rcc rId="63127" sId="3" numFmtId="4">
    <oc r="D104">
      <v>212.47678999999999</v>
    </oc>
    <nc r="D104"/>
  </rcc>
  <rcc rId="63128" sId="3" numFmtId="4">
    <oc r="D105">
      <v>27</v>
    </oc>
    <nc r="D105"/>
  </rcc>
  <rcc rId="63129" sId="3" numFmtId="4">
    <oc r="C107">
      <v>1423.9270899999999</v>
    </oc>
    <nc r="C107"/>
  </rcc>
  <rcc rId="63130" sId="3" numFmtId="4">
    <oc r="C109">
      <v>37740.637719999999</v>
    </oc>
    <nc r="C109"/>
  </rcc>
  <rcc rId="63131" sId="3" numFmtId="4">
    <oc r="D109">
      <v>22394.904119999999</v>
    </oc>
    <nc r="D109"/>
  </rcc>
  <rcc rId="63132" sId="3" numFmtId="4">
    <oc r="C111">
      <v>10008.35094</v>
    </oc>
    <nc r="C111"/>
  </rcc>
  <rcc rId="63133" sId="3" numFmtId="4">
    <oc r="D111">
      <v>6674.9661699999997</v>
    </oc>
    <nc r="D111"/>
  </rcc>
  <rcc rId="63134" sId="3" numFmtId="4">
    <oc r="C112">
      <v>17018.172040000001</v>
    </oc>
    <nc r="C112"/>
  </rcc>
  <rcc rId="63135" sId="3" numFmtId="4">
    <oc r="D112">
      <v>17018.172040000001</v>
    </oc>
    <nc r="D112"/>
  </rcc>
  <rcc rId="63136" sId="3" numFmtId="4">
    <oc r="C113">
      <v>23284.786110000001</v>
    </oc>
    <nc r="C113"/>
  </rcc>
  <rcc rId="63137" sId="3" numFmtId="4">
    <oc r="D113">
      <v>23284.78601</v>
    </oc>
    <nc r="D113"/>
  </rcc>
  <rcc rId="63138" sId="3" numFmtId="4">
    <oc r="C114">
      <v>16034.905210000001</v>
    </oc>
    <nc r="C114"/>
  </rcc>
  <rcc rId="63139" sId="3" numFmtId="4">
    <oc r="D114">
      <v>14502.99314</v>
    </oc>
    <nc r="D114"/>
  </rcc>
  <rcc rId="63140" sId="3" numFmtId="4">
    <oc r="C115">
      <v>8919.65344</v>
    </oc>
    <nc r="C115"/>
  </rcc>
  <rcc rId="63141" sId="3" numFmtId="4">
    <oc r="D115">
      <v>8518.7194999999992</v>
    </oc>
    <nc r="D115"/>
  </rcc>
  <rcc rId="63142" sId="3" numFmtId="4">
    <oc r="C116">
      <v>1720.7527</v>
    </oc>
    <nc r="C116"/>
  </rcc>
  <rcc rId="63143" sId="3" numFmtId="4">
    <oc r="D116">
      <v>1720.7527</v>
    </oc>
    <nc r="D116"/>
  </rcc>
  <rcc rId="63144" sId="3" numFmtId="4">
    <oc r="C117">
      <v>22507.74454</v>
    </oc>
    <nc r="C117"/>
  </rcc>
  <rcc rId="63145" sId="3" numFmtId="4">
    <oc r="D117">
      <v>22412.89142</v>
    </oc>
    <nc r="D117"/>
  </rcc>
  <rcc rId="63146" sId="3" numFmtId="4">
    <oc r="C119">
      <v>164.77</v>
    </oc>
    <nc r="C119"/>
  </rcc>
  <rcc rId="63147" sId="3" numFmtId="4">
    <oc r="D119">
      <v>164.77</v>
    </oc>
    <nc r="D119"/>
  </rcc>
  <rcc rId="63148" sId="3" numFmtId="4">
    <oc r="C120">
      <v>764.75</v>
    </oc>
    <nc r="C120"/>
  </rcc>
  <rcc rId="63149" sId="3" numFmtId="4">
    <oc r="D120">
      <v>736.5299</v>
    </oc>
    <nc r="D120"/>
  </rcc>
  <rcc rId="63150" sId="3" numFmtId="4">
    <oc r="C121">
      <v>699.202</v>
    </oc>
    <nc r="C121"/>
  </rcc>
  <rcc rId="63151" sId="3" numFmtId="4">
    <oc r="D121">
      <v>696.96624999999995</v>
    </oc>
    <nc r="D121"/>
  </rcc>
  <rcc rId="63152" sId="3" numFmtId="4">
    <oc r="C122">
      <v>0</v>
    </oc>
    <nc r="C122"/>
  </rcc>
  <rcc rId="63153" sId="3" numFmtId="4">
    <oc r="D122">
      <v>0</v>
    </oc>
    <nc r="D122"/>
  </rcc>
  <rcc rId="63154" sId="3" numFmtId="4">
    <oc r="C123">
      <v>402.76100000000002</v>
    </oc>
    <nc r="C123"/>
  </rcc>
  <rcc rId="63155" sId="3" numFmtId="4">
    <oc r="D123">
      <v>402.75689999999997</v>
    </oc>
    <nc r="D123"/>
  </rcc>
  <rcc rId="63156" sId="3" numFmtId="4">
    <oc r="C124">
      <v>1744.1</v>
    </oc>
    <nc r="C124"/>
  </rcc>
  <rcc rId="63157" sId="3" numFmtId="4">
    <oc r="D124">
      <v>1744.08602</v>
    </oc>
    <nc r="D124"/>
  </rcc>
  <rcc rId="63158" sId="3" numFmtId="4">
    <oc r="C125">
      <v>2436.96</v>
    </oc>
    <nc r="C125"/>
  </rcc>
  <rcc rId="63159" sId="3" numFmtId="4">
    <oc r="D125">
      <v>2436.9569900000001</v>
    </oc>
    <nc r="D125"/>
  </rcc>
  <rcc rId="63160" sId="3" numFmtId="4">
    <oc r="C128">
      <v>764.5</v>
    </oc>
    <nc r="C128"/>
  </rcc>
  <rcc rId="63161" sId="3" numFmtId="4">
    <oc r="D128">
      <v>733.48782000000006</v>
    </oc>
    <nc r="D128"/>
  </rcc>
  <rcc rId="63162" sId="3" numFmtId="4">
    <oc r="C130">
      <v>7776.28316</v>
    </oc>
    <nc r="C130"/>
  </rcc>
  <rcc rId="63163" sId="3" numFmtId="4">
    <oc r="D130">
      <v>5318.3610200000003</v>
    </oc>
    <nc r="D130"/>
  </rcc>
  <rcc rId="63164" sId="3" numFmtId="4">
    <oc r="C131">
      <v>2146.40688</v>
    </oc>
    <nc r="C131"/>
  </rcc>
  <rcc rId="63165" sId="3" numFmtId="4">
    <oc r="D131">
      <v>864.42692999999997</v>
    </oc>
    <nc r="D131"/>
  </rcc>
  <rcc rId="63166" sId="3" numFmtId="4">
    <oc r="C133">
      <v>1334.94868</v>
    </oc>
    <nc r="C133"/>
  </rcc>
  <rcc rId="63167" sId="3" numFmtId="4">
    <oc r="D133">
      <v>1243.85799</v>
    </oc>
    <nc r="D133"/>
  </rcc>
  <rcc rId="63168" sId="3" numFmtId="4">
    <oc r="C134">
      <v>8500</v>
    </oc>
    <nc r="C134"/>
  </rcc>
  <rcc rId="63169" sId="3" numFmtId="4">
    <oc r="D134">
      <v>8500</v>
    </oc>
    <nc r="D134"/>
  </rcc>
  <rcc rId="63170" sId="3" numFmtId="4">
    <oc r="C135">
      <v>46970.770069999999</v>
    </oc>
    <nc r="C135"/>
  </rcc>
  <rcc rId="63171" sId="3" numFmtId="4">
    <oc r="D135">
      <v>44053.655480000001</v>
    </oc>
    <nc r="D135"/>
  </rcc>
  <rcc rId="63172" sId="3" numFmtId="4">
    <oc r="C136">
      <v>18217.907230000001</v>
    </oc>
    <nc r="C136"/>
  </rcc>
  <rcc rId="63173" sId="3" numFmtId="4">
    <oc r="D136">
      <v>12198.438759999999</v>
    </oc>
    <nc r="D136"/>
  </rcc>
  <rcc rId="63174" sId="3" numFmtId="4">
    <oc r="C137">
      <v>6488.94</v>
    </oc>
    <nc r="C137"/>
  </rcc>
  <rcc rId="63175" sId="3" numFmtId="4">
    <oc r="D137">
      <v>5749.8876</v>
    </oc>
    <nc r="D137"/>
  </rcc>
  <rcc rId="63176" sId="3" numFmtId="4">
    <oc r="C138">
      <v>1635.4813799999999</v>
    </oc>
    <nc r="C138"/>
  </rcc>
  <rcc rId="63177" sId="3" numFmtId="4">
    <oc r="D138">
      <v>0</v>
    </oc>
    <nc r="D138"/>
  </rcc>
  <rcc rId="63178" sId="3" numFmtId="4">
    <oc r="C139">
      <v>91461.61967</v>
    </oc>
    <nc r="C139"/>
  </rcc>
  <rcc rId="63179" sId="3" numFmtId="4">
    <oc r="D139">
      <v>62076.280079999997</v>
    </oc>
    <nc r="D139"/>
  </rcc>
  <rcc rId="63180" sId="3" numFmtId="4">
    <oc r="C142">
      <v>8361.6</v>
    </oc>
    <nc r="C142"/>
  </rcc>
  <rcc rId="63181" sId="3" numFmtId="4">
    <oc r="D142">
      <v>7955.3542200000002</v>
    </oc>
    <nc r="D142"/>
  </rcc>
  <rcc rId="63182" sId="3" numFmtId="4">
    <oc r="C143">
      <v>15652.33633</v>
    </oc>
    <nc r="C143"/>
  </rcc>
  <rcc rId="63183" sId="3" numFmtId="4">
    <oc r="D143">
      <v>14212.23323</v>
    </oc>
    <nc r="D143"/>
  </rcc>
  <rcc rId="63184" sId="3" numFmtId="4">
    <oc r="C144">
      <v>8882.5954199999996</v>
    </oc>
    <nc r="C144"/>
  </rcc>
  <rcc rId="63185" sId="3" numFmtId="4">
    <oc r="D144">
      <v>7049.4763700000003</v>
    </oc>
    <nc r="D144"/>
  </rcc>
  <rcc rId="63186" sId="3" numFmtId="4">
    <oc r="C145">
      <v>5528.6878800000004</v>
    </oc>
    <nc r="C145"/>
  </rcc>
  <rcc rId="63187" sId="3" numFmtId="4">
    <oc r="D145">
      <v>5528.6878800000004</v>
    </oc>
    <nc r="D145"/>
  </rcc>
  <rcc rId="63188" sId="3" numFmtId="4">
    <oc r="C146">
      <v>1080</v>
    </oc>
    <nc r="C146"/>
  </rcc>
  <rcc rId="63189" sId="3" numFmtId="4">
    <oc r="D146">
      <v>828.9</v>
    </oc>
    <nc r="D146"/>
  </rcc>
  <rcc rId="63190" sId="3" numFmtId="4">
    <oc r="C147">
      <v>38331.374049999999</v>
    </oc>
    <nc r="C147"/>
  </rcc>
  <rcc rId="63191" sId="3" numFmtId="4">
    <oc r="D147">
      <v>9863.4708800000008</v>
    </oc>
    <nc r="D147"/>
  </rcc>
  <rcc rId="63192" sId="3" numFmtId="4">
    <oc r="C148">
      <v>2074.0880000000002</v>
    </oc>
    <nc r="C148"/>
  </rcc>
  <rcc rId="63193" sId="3" numFmtId="4">
    <oc r="D148">
      <v>1813.99659</v>
    </oc>
    <nc r="D148"/>
  </rcc>
  <rcc rId="63194" sId="3" numFmtId="4">
    <oc r="C152">
      <v>600</v>
    </oc>
    <nc r="C152"/>
  </rcc>
  <rcc rId="63195" sId="3" numFmtId="4">
    <oc r="D152">
      <v>487.64774</v>
    </oc>
    <nc r="D152"/>
  </rcc>
  <rcc rId="63196" sId="3" numFmtId="4">
    <oc r="C154">
      <v>132525.55897000001</v>
    </oc>
    <nc r="C154"/>
  </rcc>
  <rcc rId="63197" sId="3" numFmtId="4">
    <oc r="D154">
      <v>132522.16704999999</v>
    </oc>
    <nc r="D154"/>
  </rcc>
  <rcc rId="63198" sId="3" numFmtId="4">
    <oc r="C155">
      <v>7260.6417099999999</v>
    </oc>
    <nc r="C155"/>
  </rcc>
  <rcc rId="63199" sId="3" numFmtId="4">
    <oc r="D155">
      <v>7260.6417099999999</v>
    </oc>
    <nc r="D155"/>
  </rcc>
  <rcc rId="63200" sId="3" numFmtId="4">
    <oc r="C156">
      <v>1463.3</v>
    </oc>
    <nc r="C156"/>
  </rcc>
  <rcc rId="63201" sId="3" numFmtId="4">
    <oc r="D156">
      <v>1463.3</v>
    </oc>
    <nc r="D156"/>
  </rcc>
  <rcc rId="63202" sId="3" numFmtId="4">
    <oc r="C157">
      <v>1820</v>
    </oc>
    <nc r="C157"/>
  </rcc>
  <rcc rId="63203" sId="3" numFmtId="4">
    <oc r="D157">
      <v>1820</v>
    </oc>
    <nc r="D157"/>
  </rcc>
  <rcc rId="63204" sId="3" numFmtId="4">
    <oc r="C158">
      <v>60</v>
    </oc>
    <nc r="C158"/>
  </rcc>
  <rcc rId="63205" sId="3" numFmtId="4">
    <oc r="D158">
      <v>60</v>
    </oc>
    <nc r="D158"/>
  </rcc>
  <rcc rId="63206" sId="3" numFmtId="4">
    <oc r="C160">
      <v>22398.53529</v>
    </oc>
    <nc r="C160"/>
  </rcc>
  <rcc rId="63207" sId="3" numFmtId="4">
    <oc r="D160">
      <v>12601.62529</v>
    </oc>
    <nc r="D160"/>
  </rcc>
  <rcc rId="63208" sId="3" numFmtId="4">
    <oc r="C161">
      <v>2566.34</v>
    </oc>
    <nc r="C161"/>
  </rcc>
  <rcc rId="63209" sId="3" numFmtId="4">
    <oc r="D161">
      <v>2376.328</v>
    </oc>
    <nc r="D161"/>
  </rcc>
  <rcc rId="63210" sId="3" numFmtId="4">
    <oc r="C162">
      <v>200</v>
    </oc>
    <nc r="C162"/>
  </rcc>
  <rcc rId="63211" sId="3" numFmtId="4">
    <oc r="D162">
      <v>200</v>
    </oc>
    <nc r="D162"/>
  </rcc>
  <rcc rId="63212" sId="3" numFmtId="4">
    <oc r="C163">
      <v>3194.7211499999999</v>
    </oc>
    <nc r="C163"/>
  </rcc>
  <rcc rId="63213" sId="3" numFmtId="4">
    <oc r="D163">
      <v>3194.7211499999999</v>
    </oc>
    <nc r="D163"/>
  </rcc>
  <rcc rId="63214" sId="3" numFmtId="4">
    <oc r="C165">
      <v>7880.3</v>
    </oc>
    <nc r="C165"/>
  </rcc>
  <rcc rId="63215" sId="3" numFmtId="4">
    <oc r="D165">
      <v>7877.3925600000002</v>
    </oc>
    <nc r="D165"/>
  </rcc>
  <rcc rId="63216" sId="3" numFmtId="4">
    <oc r="C166">
      <v>9806.6769999999997</v>
    </oc>
    <nc r="C166"/>
  </rcc>
  <rcc rId="63217" sId="3" numFmtId="4">
    <oc r="D166">
      <v>9806.6769999999997</v>
    </oc>
    <nc r="D166"/>
  </rcc>
  <rcc rId="63218" sId="3" numFmtId="4">
    <oc r="C167">
      <v>3109.3560000000002</v>
    </oc>
    <nc r="C167"/>
  </rcc>
  <rcc rId="63219" sId="3" numFmtId="4">
    <oc r="D167">
      <v>3109.3560000000002</v>
    </oc>
    <nc r="D167"/>
  </rcc>
  <rcc rId="63220" sId="3" numFmtId="4">
    <oc r="C168">
      <v>8589.9079999999994</v>
    </oc>
    <nc r="C168"/>
  </rcc>
  <rcc rId="63221" sId="3" numFmtId="4">
    <oc r="D168">
      <v>8589.9079999999994</v>
    </oc>
    <nc r="D168"/>
  </rcc>
  <rcc rId="63222" sId="3" numFmtId="4">
    <oc r="C175">
      <v>6400.26</v>
    </oc>
    <nc r="C175"/>
  </rcc>
  <rcc rId="63223" sId="3" numFmtId="4">
    <oc r="D175">
      <v>6131.1</v>
    </oc>
    <nc r="D175"/>
  </rcc>
  <rcc rId="63224" sId="3" numFmtId="4">
    <oc r="C176">
      <v>6259.5649599999997</v>
    </oc>
    <nc r="C176"/>
  </rcc>
  <rcc rId="63225" sId="3" numFmtId="4">
    <oc r="D176">
      <v>6259.5649599999997</v>
    </oc>
    <nc r="D176"/>
  </rcc>
  <rcc rId="63226" sId="3" numFmtId="4">
    <oc r="C177">
      <v>201.69499999999999</v>
    </oc>
    <nc r="C177"/>
  </rcc>
  <rcc rId="63227" sId="3" numFmtId="4">
    <oc r="D177">
      <v>201.69499999999999</v>
    </oc>
    <nc r="D177"/>
  </rcc>
  <rcc rId="63228" sId="3" numFmtId="4">
    <oc r="C178">
      <v>1552.93381</v>
    </oc>
    <nc r="C178"/>
  </rcc>
  <rcc rId="63229" sId="3" numFmtId="4">
    <oc r="D178">
      <v>1552.93381</v>
    </oc>
    <nc r="D178"/>
  </rcc>
  <rcc rId="63230" sId="3" numFmtId="4">
    <oc r="C179">
      <v>85</v>
    </oc>
    <nc r="C179"/>
  </rcc>
  <rcc rId="63231" sId="3" numFmtId="4">
    <oc r="D179">
      <v>85</v>
    </oc>
    <nc r="D179"/>
  </rcc>
  <rcc rId="63232" sId="3" numFmtId="4">
    <oc r="C180">
      <v>5000</v>
    </oc>
    <nc r="C180"/>
  </rcc>
  <rcc rId="63233" sId="3" numFmtId="4">
    <oc r="D180">
      <v>5000</v>
    </oc>
    <nc r="D180"/>
  </rcc>
  <rcc rId="63234" sId="3" numFmtId="4">
    <oc r="C185">
      <v>1155.1467500000001</v>
    </oc>
    <nc r="C185"/>
  </rcc>
  <rcc rId="63235" sId="3" numFmtId="4">
    <oc r="D185">
      <v>1152.1373900000001</v>
    </oc>
    <nc r="D185"/>
  </rcc>
  <rcc rId="63236" sId="3" numFmtId="4">
    <oc r="C186">
      <v>147.7199</v>
    </oc>
    <nc r="C186"/>
  </rcc>
  <rcc rId="63237" sId="3" numFmtId="4">
    <oc r="D186">
      <v>147.7199</v>
    </oc>
    <nc r="D186"/>
  </rcc>
  <rcc rId="63238" sId="3" numFmtId="4">
    <oc r="C187">
      <v>372.41662000000002</v>
    </oc>
    <nc r="C187"/>
  </rcc>
  <rcc rId="63239" sId="3" numFmtId="4">
    <oc r="D187">
      <v>371.63387</v>
    </oc>
    <nc r="D187"/>
  </rcc>
  <rcc rId="63240" sId="3" numFmtId="4">
    <oc r="C189">
      <v>15858</v>
    </oc>
    <nc r="C189"/>
  </rcc>
  <rcc rId="63241" sId="3" numFmtId="4">
    <oc r="D189">
      <v>15579</v>
    </oc>
    <nc r="D189"/>
  </rcc>
  <rcc rId="63242" sId="3" numFmtId="4">
    <oc r="C190">
      <v>27649.149000000001</v>
    </oc>
    <nc r="C190"/>
  </rcc>
  <rcc rId="63243" sId="3" numFmtId="4">
    <oc r="D190">
      <v>27640.146100000002</v>
    </oc>
    <nc r="D190"/>
  </rcc>
  <rcc rId="63244" sId="3" numFmtId="4">
    <oc r="C191">
      <v>13653.66</v>
    </oc>
    <nc r="C191"/>
  </rcc>
  <rcc rId="63245" sId="3" numFmtId="4">
    <oc r="D191">
      <v>13653.6612</v>
    </oc>
    <nc r="D191"/>
  </rcc>
  <rcc rId="63246" sId="3" numFmtId="4">
    <oc r="C195">
      <v>1091.4459999999999</v>
    </oc>
    <nc r="C195"/>
  </rcc>
  <rcc rId="63247" sId="3" numFmtId="4">
    <oc r="D195">
      <v>1091.4459999999999</v>
    </oc>
    <nc r="D195"/>
  </rcc>
  <rcc rId="63248" sId="3" numFmtId="4">
    <oc r="C197">
      <v>6072.8680000000004</v>
    </oc>
    <nc r="C197"/>
  </rcc>
  <rcc rId="63249" sId="3" numFmtId="4">
    <oc r="D197">
      <v>6072.8680000000004</v>
    </oc>
    <nc r="D197"/>
  </rcc>
  <rcc rId="63250" sId="3" numFmtId="4">
    <oc r="C198">
      <v>2629.7982000000002</v>
    </oc>
    <nc r="C198"/>
  </rcc>
  <rcc rId="63251" sId="3" numFmtId="4">
    <oc r="D198">
      <v>2629.7982000000002</v>
    </oc>
    <nc r="D19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61803" sId="3" numFmtId="4">
    <oc r="F127">
      <v>7911.6523500000003</v>
    </oc>
    <nc r="F127">
      <v>30153.747520000001</v>
    </nc>
  </rcc>
  <rcc rId="61804" sId="3" numFmtId="4">
    <oc r="F132">
      <v>55398.677000000003</v>
    </oc>
    <nc r="F132">
      <v>71737.119659999997</v>
    </nc>
  </rcc>
  <rcc rId="61805" sId="3" numFmtId="4">
    <oc r="F140">
      <v>41916.00013</v>
    </oc>
    <nc r="F140">
      <v>46751.318910000002</v>
    </nc>
  </rcc>
  <rcc rId="61806" sId="3" numFmtId="4">
    <oc r="F154">
      <v>107935.51151</v>
    </oc>
    <nc r="F154">
      <v>127032.35460999999</v>
    </nc>
  </rcc>
  <rcc rId="61807" sId="3" numFmtId="4">
    <oc r="F159">
      <v>367411.60920000001</v>
    </oc>
    <nc r="F159">
      <v>404039.41326</v>
    </nc>
  </rcc>
  <rcc rId="61808" sId="3" numFmtId="4">
    <oc r="F164">
      <v>21562.090690000001</v>
    </oc>
    <nc r="F164">
      <v>24727.12816</v>
    </nc>
  </rcc>
  <rcc rId="61809" sId="3" numFmtId="4">
    <oc r="F169">
      <v>0</v>
    </oc>
    <nc r="F169">
      <v>47.97</v>
    </nc>
  </rcc>
  <rcc rId="61810" sId="3" numFmtId="4">
    <oc r="F170">
      <v>3065.3391000000001</v>
    </oc>
    <nc r="F170">
      <v>3181.1251000000002</v>
    </nc>
  </rcc>
  <rcc rId="61811" sId="3" numFmtId="4">
    <oc r="F171">
      <v>2584.6409199999998</v>
    </oc>
    <nc r="F171">
      <v>3385.2950000000001</v>
    </nc>
  </rcc>
  <rcc rId="61812" sId="3" numFmtId="4">
    <oc r="F174">
      <v>53710.680240000002</v>
    </oc>
    <nc r="F174">
      <v>67141.159180000002</v>
    </nc>
  </rcc>
  <rcc rId="61813" sId="3" numFmtId="4">
    <oc r="F181">
      <v>1255.0136199999999</v>
    </oc>
    <nc r="F181">
      <v>1396.82663</v>
    </nc>
  </rcc>
  <rcc rId="61814" sId="3" numFmtId="4">
    <oc r="F183">
      <v>11.88325</v>
    </oc>
    <nc r="F183">
      <v>12.379049999999999</v>
    </nc>
  </rcc>
  <rcc rId="61815" sId="3" numFmtId="4">
    <oc r="F184">
      <v>8022.9840999999997</v>
    </oc>
    <nc r="F184">
      <v>9345.3745500000005</v>
    </nc>
  </rcc>
  <rcc rId="61816" sId="3" numFmtId="4">
    <oc r="F188">
      <v>39580.344259999998</v>
    </oc>
    <nc r="F188">
      <v>39407.178999999996</v>
    </nc>
  </rcc>
  <rcc rId="61817" sId="3" numFmtId="4">
    <oc r="F192">
      <v>379.08136000000002</v>
    </oc>
    <nc r="F192">
      <v>382.26049</v>
    </nc>
  </rcc>
  <rcc rId="61818" sId="3" numFmtId="4">
    <oc r="F194">
      <v>607.303</v>
    </oc>
    <nc r="F194">
      <v>771.36599999999999</v>
    </nc>
  </rcc>
  <rcc rId="61819" sId="3" numFmtId="4">
    <oc r="F196">
      <v>6405.4686400000001</v>
    </oc>
    <nc r="F196">
      <v>7694.8789999999999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c rId="61820" sId="3" numFmtId="4">
    <oc r="F202">
      <v>0</v>
    </oc>
    <nc r="F202">
      <v>69.8</v>
    </nc>
  </rcc>
  <rcc rId="61821" sId="3" numFmtId="4">
    <nc r="F201">
      <v>69.8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2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3.xml><?xml version="1.0" encoding="utf-8"?>
<revisions xmlns="http://schemas.openxmlformats.org/spreadsheetml/2006/main" xmlns:r="http://schemas.openxmlformats.org/officeDocument/2006/relationships">
  <rcc rId="60828" sId="3" numFmtId="4">
    <oc r="D170">
      <v>252.21420000000001</v>
    </oc>
    <nc r="D170">
      <v>260.01420000000002</v>
    </nc>
  </rcc>
  <rcc rId="60829" sId="3" numFmtId="4">
    <oc r="C171">
      <v>8488.2999999999993</v>
    </oc>
    <nc r="C171">
      <v>8426.9539999999997</v>
    </nc>
  </rcc>
  <rcc rId="60830" sId="3" numFmtId="4">
    <oc r="D171">
      <v>7011.3855700000004</v>
    </oc>
    <nc r="D171">
      <v>7333.7572499999997</v>
    </nc>
  </rcc>
  <rcc rId="60831" sId="3" numFmtId="4">
    <oc r="C172">
      <v>2709.5</v>
    </oc>
    <nc r="C172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60645" sId="3" numFmtId="4">
    <oc r="C132">
      <v>151261.42962000001</v>
    </oc>
    <nc r="C132">
      <v>151742.6165</v>
    </nc>
  </rcc>
  <rcc rId="60646" sId="3" numFmtId="4">
    <oc r="D132">
      <v>71964.223389999999</v>
    </oc>
    <nc r="D132">
      <v>88235.116160000005</v>
    </nc>
  </rcc>
  <rcc rId="60647" sId="3" numFmtId="4">
    <oc r="D133">
      <v>995.48089000000004</v>
    </oc>
    <nc r="D133">
      <v>1046.0984599999999</v>
    </nc>
  </rcc>
  <rcc rId="60648" sId="3" numFmtId="4">
    <oc r="C135">
      <v>48611.705600000001</v>
    </oc>
    <nc r="C135">
      <v>47659.505599999997</v>
    </nc>
  </rcc>
  <rcc rId="60649" sId="3" numFmtId="4">
    <oc r="D135">
      <v>14267.94801</v>
    </oc>
    <nc r="D135">
      <v>23528.488069999999</v>
    </nc>
  </rcc>
  <rcc rId="60650" sId="3" numFmtId="4">
    <oc r="C136">
      <v>9727.4110899999996</v>
    </oc>
    <nc r="C136">
      <v>16374.59223</v>
    </nc>
  </rcc>
  <rcc rId="60651" sId="3" numFmtId="4">
    <oc r="D136">
      <v>4617.9300199999998</v>
    </oc>
    <nc r="D136">
      <v>6553.3021600000002</v>
    </nc>
  </rcc>
  <rcc rId="60652" sId="3" numFmtId="4">
    <oc r="D137">
      <v>3180.6828</v>
    </oc>
    <nc r="D137">
      <v>5749.8876</v>
    </nc>
  </rcc>
  <rcc rId="60653" sId="3" numFmtId="4">
    <oc r="C138">
      <v>6765.2047599999996</v>
    </oc>
    <nc r="C138">
      <v>1635.4813799999999</v>
    </nc>
  </rcc>
  <rcc rId="60654" sId="3" numFmtId="4">
    <oc r="C139">
      <v>69833.219249999995</v>
    </oc>
    <nc r="C139">
      <v>69749.148610000004</v>
    </nc>
  </rcc>
  <rcc rId="60655" sId="3" numFmtId="4">
    <oc r="D139">
      <v>40402.181669999998</v>
    </oc>
    <nc r="D139">
      <v>42857.339870000003</v>
    </nc>
  </rcc>
  <rcc rId="60656" sId="3" numFmtId="4">
    <oc r="C142">
      <v>7426</v>
    </oc>
    <nc r="C142">
      <v>8361.6</v>
    </nc>
  </rcc>
  <rcc rId="60657" sId="3" numFmtId="4">
    <oc r="D142">
      <v>5095.3317100000004</v>
    </oc>
    <nc r="D142">
      <v>6051.6724299999996</v>
    </nc>
  </rcc>
  <rcc rId="60658" sId="3" numFmtId="4">
    <oc r="C143">
      <v>14523.402330000001</v>
    </oc>
    <nc r="C143">
      <v>15652.33633</v>
    </nc>
  </rcc>
  <rcc rId="60659" sId="3" numFmtId="4">
    <oc r="D143">
      <v>13691.51982</v>
    </oc>
    <nc r="D143">
      <v>14212.23323</v>
    </nc>
  </rcc>
  <rcc rId="60660" sId="3" numFmtId="4">
    <oc r="C144">
      <v>7397.22786</v>
    </oc>
    <nc r="C144">
      <v>8882.5954199999996</v>
    </nc>
  </rcc>
  <rcc rId="60661" sId="3" numFmtId="4">
    <oc r="D144">
      <v>5245.9690799999998</v>
    </oc>
    <nc r="D144">
      <v>5491.3979600000002</v>
    </nc>
  </rcc>
  <rcc rId="60662" sId="3" numFmtId="4">
    <oc r="C147">
      <v>12809.426750000001</v>
    </oc>
    <nc r="C147">
      <v>10660.898370000001</v>
    </nc>
  </rcc>
  <rcc rId="60663" sId="3" numFmtId="4">
    <oc r="D147">
      <v>9109.2711600000002</v>
    </oc>
    <nc r="D147">
      <v>9410.9510499999997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62606" sId="3" numFmtId="4">
    <oc r="C186">
      <v>110</v>
    </oc>
    <nc r="C186">
      <v>147.7199</v>
    </nc>
  </rcc>
  <rcc rId="62607" sId="3" numFmtId="4">
    <oc r="D186">
      <v>105.45023</v>
    </oc>
    <nc r="D186">
      <v>147.7199</v>
    </nc>
  </rcc>
  <rcc rId="62608" sId="3" numFmtId="4">
    <oc r="C187">
      <v>246.04596000000001</v>
    </oc>
    <nc r="C187">
      <v>372.41662000000002</v>
    </nc>
  </rcc>
  <rcc rId="62609" sId="3" numFmtId="4">
    <oc r="D187">
      <v>222.01906</v>
    </oc>
    <nc r="D187">
      <v>371.63387</v>
    </nc>
  </rcc>
  <rcc rId="62610" sId="3" numFmtId="4">
    <oc r="D189">
      <v>15507</v>
    </oc>
    <nc r="D189">
      <v>15579</v>
    </nc>
  </rcc>
  <rcc rId="62611" sId="3" numFmtId="4">
    <oc r="D190">
      <v>7843.5060000000003</v>
    </oc>
    <nc r="D190">
      <v>27640.146100000002</v>
    </nc>
  </rcc>
  <rcc rId="62612" sId="3" numFmtId="4">
    <oc r="D191">
      <v>9505.3832000000002</v>
    </oc>
    <nc r="D191">
      <v>13653.6612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63603" sId="3" numFmtId="4">
    <nc r="F21">
      <v>0.53769</v>
    </nc>
  </rcc>
  <rcc rId="63604" sId="3" numFmtId="4">
    <nc r="F22">
      <v>61.877450000000003</v>
    </nc>
  </rcc>
  <rcc rId="63605" sId="3" numFmtId="4">
    <oc r="F20">
      <v>62.415140000000001</v>
    </oc>
    <nc r="F20">
      <f>SUM(F21+F22)</f>
    </nc>
  </rcc>
  <rcc rId="63606" sId="3" numFmtId="4">
    <nc r="F24">
      <v>5.0790000000000002E-2</v>
    </nc>
  </rcc>
  <rcc rId="63607" sId="3" numFmtId="4">
    <nc r="F25">
      <v>-108.84723</v>
    </nc>
  </rcc>
  <rcc rId="63608" sId="3" numFmtId="4">
    <oc r="F23">
      <v>-108.79644</v>
    </oc>
    <nc r="F23">
      <f>SUM(F24:F25)</f>
    </nc>
  </rcc>
  <rcc rId="63609" sId="3" numFmtId="4">
    <oc r="F34">
      <v>3.65E-3</v>
    </oc>
    <nc r="F34">
      <v>0</v>
    </nc>
  </rcc>
  <rcc rId="63610" sId="3" numFmtId="4">
    <oc r="F35">
      <v>2.4709999999999999E-2</v>
    </oc>
    <nc r="F35">
      <v>-6.1109999999999998E-2</v>
    </nc>
  </rcc>
  <rcc rId="63611" sId="3" numFmtId="4">
    <oc r="F54">
      <v>26.7</v>
    </oc>
    <nc r="F54"/>
  </rcc>
  <rcc rId="63612" sId="3" numFmtId="4">
    <nc r="F55">
      <v>631.20073000000002</v>
    </nc>
  </rcc>
  <rcc rId="63613" sId="3" numFmtId="4">
    <oc r="F56">
      <v>65.732510000000005</v>
    </oc>
    <nc r="F56">
      <v>16.253440000000001</v>
    </nc>
  </rcc>
  <rcc rId="63614" sId="3" numFmtId="4">
    <oc r="F62">
      <v>19.218229999999998</v>
    </oc>
    <nc r="F62"/>
  </rcc>
  <rcc rId="63615" sId="3" numFmtId="4">
    <oc r="F60">
      <v>118.92375</v>
    </oc>
    <nc r="F60">
      <v>44.520409999999998</v>
    </nc>
  </rcc>
  <rcc rId="63616" sId="3" numFmtId="4">
    <oc r="F61">
      <v>12.78374</v>
    </oc>
    <nc r="F61">
      <v>1.06664</v>
    </nc>
  </rcc>
  <rcc rId="63617" sId="3" numFmtId="4">
    <oc r="F70">
      <v>149.69999999999999</v>
    </oc>
    <nc r="F70">
      <v>9682.4</v>
    </nc>
  </rcc>
  <rcc rId="63618" sId="3" numFmtId="4">
    <oc r="F72">
      <v>13998.4</v>
    </oc>
    <nc r="F72">
      <v>0</v>
    </nc>
  </rcc>
  <rcc rId="63619" sId="3" numFmtId="4">
    <oc r="F73">
      <v>21801.271680000002</v>
    </oc>
    <nc r="F73">
      <v>30805.51482</v>
    </nc>
  </rcc>
  <rcc rId="63620" sId="3" numFmtId="4">
    <oc r="F76">
      <v>1835.97099</v>
    </oc>
    <nc r="F76">
      <v>0</v>
    </nc>
  </rcc>
  <rcc rId="63621" sId="3" numFmtId="4">
    <oc r="F77">
      <v>-10904.056339999999</v>
    </oc>
    <nc r="F77">
      <v>-87055.707250000007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63540" sId="3" numFmtId="4">
    <nc r="F54">
      <v>26.7</v>
    </nc>
  </rcc>
  <rcc rId="63541" sId="3" numFmtId="4">
    <oc r="F55">
      <v>647.45416999999998</v>
    </oc>
    <nc r="F55"/>
  </rcc>
  <rcc rId="63542" sId="3" numFmtId="4">
    <nc r="F56">
      <v>65.732510000000005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60990" sId="3" numFmtId="4">
    <oc r="C189">
      <v>15758.943600000001</v>
    </oc>
    <nc r="C189">
      <v>15858</v>
    </nc>
  </rcc>
  <rcc rId="60991" sId="3" numFmtId="4">
    <oc r="D190">
      <v>5007.7830000000004</v>
    </oc>
    <nc r="D190">
      <v>7843.5060000000003</v>
    </nc>
  </rcc>
  <rcc rId="60992" sId="3" numFmtId="4">
    <oc r="C195">
      <v>919</v>
    </oc>
    <nc r="C195">
      <v>1091.4459999999999</v>
    </nc>
  </rcc>
  <rcc rId="60993" sId="3" numFmtId="4">
    <oc r="C194">
      <v>919</v>
    </oc>
    <nc r="C194">
      <v>1091.4000000000001</v>
    </nc>
  </rcc>
  <rcc rId="60994" sId="3" numFmtId="4">
    <oc r="D195">
      <v>786.08079999999995</v>
    </oc>
    <nc r="D195">
      <v>911.56129999999996</v>
    </nc>
  </rcc>
  <rcc rId="60995" sId="3" numFmtId="4">
    <oc r="D194">
      <v>834.66579999999999</v>
    </oc>
    <nc r="D194">
      <v>911.56129999999996</v>
    </nc>
  </rcc>
  <rcc rId="60996" sId="3" numFmtId="4">
    <oc r="C198">
      <v>1818.182</v>
    </oc>
    <nc r="C198">
      <v>2629.7982000000002</v>
    </nc>
  </rcc>
  <rcc rId="60997" sId="3" numFmtId="4">
    <oc r="C196">
      <v>7891.05</v>
    </oc>
    <nc r="C196">
      <v>8702.6661999999997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60728" sId="3" numFmtId="4">
    <oc r="C160">
      <v>21784.917000000001</v>
    </oc>
    <nc r="C160">
      <v>22398.53529</v>
    </nc>
  </rcc>
  <rcc rId="60729" sId="3" numFmtId="4">
    <oc r="D160">
      <v>8875.3828200000007</v>
    </oc>
    <nc r="D160">
      <v>9203.2278200000001</v>
    </nc>
  </rcc>
  <rcc rId="60730" sId="3" numFmtId="4">
    <oc r="D162">
      <v>118.25</v>
    </oc>
    <nc r="D162">
      <v>200</v>
    </nc>
  </rcc>
  <rcc rId="60731" sId="3" numFmtId="4">
    <oc r="D163">
      <v>2662.2676999999999</v>
    </oc>
    <nc r="D163">
      <v>2928.4944700000001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63282" sId="3" numFmtId="4">
    <nc r="C84">
      <v>78158.2</v>
    </nc>
  </rcc>
  <rcc rId="63283" sId="3" numFmtId="4">
    <nc r="D84">
      <v>1264.19751</v>
    </nc>
  </rcc>
  <rcc rId="63284" sId="3" numFmtId="4">
    <nc r="C85">
      <v>8.1</v>
    </nc>
  </rcc>
  <rcc rId="63285" sId="3" numFmtId="4">
    <nc r="C86">
      <v>7514.7</v>
    </nc>
  </rcc>
  <rcc rId="63286" sId="3" numFmtId="4">
    <nc r="D86">
      <v>84.89716</v>
    </nc>
  </rcc>
  <rcc rId="63287" sId="3" numFmtId="4">
    <nc r="C88">
      <v>14665.2</v>
    </nc>
  </rcc>
  <rcc rId="63288" sId="3" numFmtId="4">
    <nc r="C89">
      <v>35008.147779999999</v>
    </nc>
  </rcc>
  <rcc rId="63289" sId="3" numFmtId="4">
    <nc r="D89">
      <v>1813.5782099999999</v>
    </nc>
  </rcc>
  <rcc rId="63290" sId="3" numFmtId="4">
    <nc r="C92">
      <v>2135.3000000000002</v>
    </nc>
  </rcc>
  <rcc rId="63291" sId="3" numFmtId="4">
    <nc r="D92">
      <v>33.439399999999999</v>
    </nc>
  </rcc>
  <rcc rId="63292" sId="3" numFmtId="4">
    <nc r="C94">
      <v>1486.4</v>
    </nc>
  </rcc>
  <rcc rId="63293" sId="3" numFmtId="4">
    <nc r="D94">
      <v>27.956109999999999</v>
    </nc>
  </rcc>
  <rcc rId="63294" sId="3" numFmtId="4">
    <nc r="C95">
      <v>3301</v>
    </nc>
  </rcc>
  <rcc rId="63295" sId="3" numFmtId="4">
    <nc r="D95">
      <v>65.201310000000007</v>
    </nc>
  </rcc>
  <rcc rId="63296" sId="3" numFmtId="4">
    <nc r="C96">
      <v>5500</v>
    </nc>
  </rcc>
  <rcc rId="63297" sId="3" numFmtId="4">
    <nc r="D96">
      <v>1.5645</v>
    </nc>
  </rcc>
  <rcc rId="63298" sId="3" numFmtId="4">
    <nc r="C97">
      <v>1950</v>
    </nc>
  </rcc>
  <rcc rId="63299" sId="3" numFmtId="4">
    <nc r="C99">
      <v>250</v>
    </nc>
  </rcc>
  <rcc rId="63300" sId="3" numFmtId="4">
    <nc r="C101">
      <v>1115.53405</v>
    </nc>
  </rcc>
  <rcc rId="63301" sId="3" numFmtId="4">
    <oc r="C106">
      <v>1666.9270899999999</v>
    </oc>
    <nc r="C106">
      <v>0</v>
    </nc>
  </rcc>
  <rcc rId="63302" sId="3" numFmtId="4">
    <oc r="D106">
      <v>144.76052000000001</v>
    </oc>
    <nc r="D106">
      <v>0</v>
    </nc>
  </rcc>
  <rcc rId="63303" sId="3" numFmtId="4">
    <oc r="C108">
      <v>137235.00270000001</v>
    </oc>
    <nc r="C108">
      <v>113032.74383000001</v>
    </nc>
  </rcc>
  <rcc rId="63304" sId="3" numFmtId="4">
    <oc r="D108">
      <v>116528.1851</v>
    </oc>
    <nc r="D108">
      <v>0</v>
    </nc>
  </rcc>
  <rcc rId="63305" sId="3" numFmtId="4">
    <oc r="C118">
      <v>6247.0429999999997</v>
    </oc>
    <nc r="C118">
      <v>3345.4</v>
    </nc>
  </rcc>
  <rcc rId="63306" sId="3" numFmtId="4">
    <oc r="D118">
      <v>6216.4460600000002</v>
    </oc>
    <nc r="D118">
      <v>65.361999999999995</v>
    </nc>
  </rcc>
  <rcc rId="63307" sId="3" numFmtId="4">
    <oc r="C127">
      <v>10687.190039999999</v>
    </oc>
    <nc r="C127">
      <v>1000</v>
    </nc>
  </rcc>
  <rcc rId="63308" sId="3" numFmtId="4">
    <oc r="D127">
      <v>6916.2757700000002</v>
    </oc>
    <nc r="D127">
      <v>0</v>
    </nc>
  </rcc>
  <rcc rId="63309" sId="3" numFmtId="4">
    <oc r="C132">
      <v>174609.66703000001</v>
    </oc>
    <nc r="C132">
      <v>57449.299279999999</v>
    </nc>
  </rcc>
  <rcc rId="63310" sId="3" numFmtId="4">
    <oc r="D132">
      <v>133822.12010999999</v>
    </oc>
    <nc r="D132">
      <v>1757.55546</v>
    </nc>
  </rcc>
  <rcc rId="63311" sId="3" numFmtId="4">
    <oc r="F132">
      <v>71737.119659999997</v>
    </oc>
    <nc r="F132">
      <v>0</v>
    </nc>
  </rcc>
  <rcc rId="63312" sId="3" numFmtId="4">
    <oc r="F127">
      <v>30153.747520000001</v>
    </oc>
    <nc r="F127">
      <v>0</v>
    </nc>
  </rcc>
  <rcc rId="63313" sId="3" numFmtId="4">
    <oc r="C140">
      <v>79910.681679999994</v>
    </oc>
    <nc r="C140">
      <v>62390.675889999999</v>
    </nc>
  </rcc>
  <rcc rId="63314" sId="3" numFmtId="4">
    <oc r="D140">
      <v>47252.119169999998</v>
    </oc>
    <nc r="D140">
      <v>134.60679999999999</v>
    </nc>
  </rcc>
  <rcc rId="63315" sId="3" numFmtId="4">
    <oc r="C149">
      <v>3.7</v>
    </oc>
    <nc r="C149">
      <v>4.9000000000000004</v>
    </nc>
  </rcc>
  <rcc rId="63316" sId="3" numFmtId="4">
    <oc r="D149">
      <v>3.7</v>
    </oc>
    <nc r="D149">
      <v>0</v>
    </nc>
  </rcc>
  <rcc rId="63317" sId="3" numFmtId="4">
    <nc r="C152">
      <v>2150</v>
    </nc>
  </rcc>
  <rcc rId="63318" sId="3" numFmtId="4">
    <nc r="C154">
      <v>74461.2</v>
    </nc>
  </rcc>
  <rcc rId="63319" sId="3" numFmtId="4">
    <nc r="D154">
      <v>5600.7280000000001</v>
    </nc>
  </rcc>
  <rcc rId="63320" sId="3" numFmtId="4">
    <oc r="C159">
      <v>463403.826</v>
    </oc>
    <nc r="C159">
      <v>419151.82834000001</v>
    </nc>
  </rcc>
  <rcc rId="63321" sId="3" numFmtId="4">
    <oc r="D159">
      <v>453214.49125000002</v>
    </oc>
    <nc r="D159">
      <v>29078.755000000001</v>
    </nc>
  </rcc>
  <rcc rId="63322" sId="3" numFmtId="4">
    <oc r="C164">
      <v>29617.403200000001</v>
    </oc>
    <nc r="C164">
      <v>29961.7</v>
    </nc>
  </rcc>
  <rcc rId="63323" sId="3" numFmtId="4">
    <oc r="D164">
      <v>29614.545760000001</v>
    </oc>
    <nc r="D164">
      <v>1254.4380000000001</v>
    </nc>
  </rcc>
  <rcc rId="63324" sId="3" numFmtId="4">
    <oc r="C169">
      <v>70</v>
    </oc>
    <nc r="C169">
      <v>140</v>
    </nc>
  </rcc>
  <rcc rId="63325" sId="3" numFmtId="4">
    <oc r="D169">
      <v>48.6</v>
    </oc>
    <nc r="D169">
      <v>0</v>
    </nc>
  </rcc>
  <rcc rId="63326" sId="3" numFmtId="4">
    <oc r="C170">
      <v>505</v>
    </oc>
    <nc r="C170">
      <v>620</v>
    </nc>
  </rcc>
  <rcc rId="63327" sId="3" numFmtId="4">
    <oc r="D170">
      <v>421</v>
    </oc>
    <nc r="D170">
      <v>3.8</v>
    </nc>
  </rcc>
  <rcc rId="63328" sId="3" numFmtId="4">
    <oc r="C171">
      <v>8389.2340999999997</v>
    </oc>
    <nc r="C171">
      <v>8747.2999999999993</v>
    </nc>
  </rcc>
  <rcc rId="63329" sId="3" numFmtId="4">
    <oc r="D171">
      <v>8373.1581000000006</v>
    </oc>
    <nc r="D171">
      <v>86</v>
    </nc>
  </rcc>
  <rcc rId="63330" sId="3" numFmtId="4">
    <oc r="C172">
      <v>2606.154</v>
    </oc>
    <nc r="C172">
      <v>0</v>
    </nc>
  </rcc>
  <rcc rId="63331" sId="3" numFmtId="4">
    <oc r="D172">
      <v>2590.078</v>
    </oc>
    <nc r="D172">
      <v>0</v>
    </nc>
  </rcc>
  <rcc rId="63332" sId="3" numFmtId="4">
    <oc r="C174">
      <v>88582.572709999993</v>
    </oc>
    <nc r="C174">
      <v>84690.644440000004</v>
    </nc>
  </rcc>
  <rcc rId="63333" sId="3" numFmtId="4">
    <oc r="D174">
      <v>78706.217839999998</v>
    </oc>
    <nc r="D174">
      <v>4822.8</v>
    </nc>
  </rcc>
  <rcc rId="63334" sId="3" numFmtId="4">
    <oc r="C181">
      <v>1956.7</v>
    </oc>
    <nc r="C181">
      <v>1500</v>
    </nc>
  </rcc>
  <rcc rId="63335" sId="3" numFmtId="4">
    <oc r="D181">
      <v>1952.0867699999999</v>
    </oc>
    <nc r="D181">
      <v>0</v>
    </nc>
  </rcc>
  <rcc rId="63336" sId="3" numFmtId="4">
    <oc r="D183">
      <v>19.865310000000001</v>
    </oc>
    <nc r="D183">
      <v>16.609729999999999</v>
    </nc>
  </rcc>
  <rcc rId="63337" sId="3" numFmtId="4">
    <oc r="C184">
      <v>10091.38327</v>
    </oc>
    <nc r="C184">
      <v>10543.294089999999</v>
    </nc>
  </rcc>
  <rcc rId="63338" sId="3" numFmtId="4">
    <oc r="D184">
      <v>10047.64316</v>
    </oc>
    <nc r="D184">
      <v>134.1105</v>
    </nc>
  </rcc>
  <rcc rId="63339" sId="3" numFmtId="4">
    <oc r="C188">
      <v>57675.211000000003</v>
    </oc>
    <nc r="C188">
      <v>39073.423880000002</v>
    </nc>
  </rcc>
  <rcc rId="63340" sId="3" numFmtId="4">
    <oc r="D188">
      <v>57387.207640000001</v>
    </oc>
    <nc r="D188">
      <v>0</v>
    </nc>
  </rcc>
  <rcc rId="63341" sId="3" numFmtId="4">
    <oc r="C192">
      <v>80.900000000000006</v>
    </oc>
    <nc r="C192">
      <v>85.2</v>
    </nc>
  </rcc>
  <rcc rId="63342" sId="3" numFmtId="4">
    <oc r="D192">
      <v>80.900000000000006</v>
    </oc>
    <nc r="D192">
      <v>0</v>
    </nc>
  </rcc>
  <rcc rId="63343" sId="3" numFmtId="4">
    <oc r="C194">
      <v>1091.4459999999999</v>
    </oc>
    <nc r="C194">
      <v>1008.8049999999999</v>
    </nc>
  </rcc>
  <rcc rId="63344" sId="3" numFmtId="4">
    <oc r="D194">
      <v>1091.4459999999999</v>
    </oc>
    <nc r="D194">
      <v>0</v>
    </nc>
  </rcc>
  <rcc rId="63345" sId="3" numFmtId="4">
    <oc r="C196">
      <v>8702.6661999999997</v>
    </oc>
    <nc r="C196">
      <v>7747.2</v>
    </nc>
  </rcc>
  <rcc rId="63346" sId="3" numFmtId="4">
    <oc r="D196">
      <v>8702.6661999999997</v>
    </oc>
    <nc r="D196">
      <v>322.8</v>
    </nc>
  </rcc>
  <rcc rId="63347" sId="3" numFmtId="4">
    <oc r="F196">
      <v>7694.8789999999999</v>
    </oc>
    <nc r="F196">
      <v>0</v>
    </nc>
  </rcc>
  <rcc rId="63348" sId="3" numFmtId="4">
    <oc r="F194">
      <v>771.36599999999999</v>
    </oc>
    <nc r="F194">
      <v>0</v>
    </nc>
  </rcc>
  <rcc rId="63349" sId="3" numFmtId="4">
    <oc r="F202">
      <v>69.8</v>
    </oc>
    <nc r="F202">
      <v>0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60247" sId="3" numFmtId="4">
    <oc r="F63">
      <v>92.997969999999995</v>
    </oc>
    <nc r="F63">
      <v>93.29016</v>
    </nc>
  </rcc>
  <rcc rId="60248" sId="3" numFmtId="4">
    <oc r="F64">
      <v>60</v>
    </oc>
    <nc r="F64">
      <v>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60097" sId="3">
    <oc r="D4" t="inlineStr">
      <is>
        <t>исполнено на 01.11.2023 г.</t>
      </is>
    </oc>
    <nc r="D4" t="inlineStr">
      <is>
        <t>исполнено на 01.12.2023 г.</t>
      </is>
    </nc>
  </rcc>
  <rcc rId="60098" sId="3">
    <oc r="F4" t="inlineStr">
      <is>
        <t>исполнено на 01.11.2022г.</t>
      </is>
    </oc>
    <nc r="F4" t="inlineStr">
      <is>
        <t>исполнено на 01.12.2022г.</t>
      </is>
    </nc>
  </rcc>
  <rcc rId="60099" sId="3">
    <oc r="A2" t="inlineStr">
      <is>
        <t xml:space="preserve">                                                                                Моргаушского муниципального округа на 01.11.2023 г.</t>
      </is>
    </oc>
    <nc r="A2" t="inlineStr">
      <is>
        <t xml:space="preserve">                                                                                Моргаушского муниципального округа на 01.12.2023 г.</t>
      </is>
    </nc>
  </rcc>
  <rcc rId="60100" sId="3">
    <oc r="D81" t="inlineStr">
      <is>
        <t>исполнено на 01.11.2023 г.</t>
      </is>
    </oc>
    <nc r="D81" t="inlineStr">
      <is>
        <t>исполнено на 01.12.2023 г.</t>
      </is>
    </nc>
  </rcc>
  <rcc rId="60101" sId="3">
    <oc r="F81" t="inlineStr">
      <is>
        <t>исполнено на 01.11.2022г.</t>
      </is>
    </oc>
    <nc r="F81" t="inlineStr">
      <is>
        <t>исполнено на 01.12.2022г.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61852" sId="3">
    <oc r="F81" t="inlineStr">
      <is>
        <t>исполнено на 01.12.2022г.</t>
      </is>
    </oc>
    <nc r="F81" t="inlineStr">
      <is>
        <t>исполнено на 01.01.2023г.</t>
      </is>
    </nc>
  </rcc>
  <rcc rId="61853" sId="3">
    <oc r="D4" t="inlineStr">
      <is>
        <t>исполнено на 29.12.2023 г.</t>
      </is>
    </oc>
    <nc r="D4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61028" sId="3" numFmtId="4">
    <oc r="C7">
      <v>152367.51999999999</v>
    </oc>
    <nc r="C7">
      <v>155137.51999999999</v>
    </nc>
  </rcc>
  <rcc rId="61029" sId="3" numFmtId="4">
    <oc r="D7">
      <v>118160.21204</v>
    </oc>
    <nc r="D7">
      <v>141183.77544999999</v>
    </nc>
  </rcc>
  <rcc rId="61030" sId="3" numFmtId="4">
    <oc r="D9">
      <v>8249.9434000000001</v>
    </oc>
    <nc r="D9">
      <v>9115.9828400000006</v>
    </nc>
  </rcc>
  <rcc rId="61031" sId="3" numFmtId="4">
    <oc r="D10">
      <v>43.68721</v>
    </oc>
    <nc r="D10">
      <v>48.622909999999997</v>
    </nc>
  </rcc>
  <rcc rId="61032" sId="3" numFmtId="4">
    <oc r="D11">
      <v>8677.0625299999992</v>
    </oc>
    <nc r="D11">
      <v>9519.7731500000009</v>
    </nc>
  </rcc>
  <rcc rId="61033" sId="3" numFmtId="4">
    <oc r="D12">
      <v>-925.74190999999996</v>
    </oc>
    <nc r="D12">
      <v>-1012.86412</v>
    </nc>
  </rcc>
  <rcc rId="61034" sId="3" numFmtId="4">
    <oc r="D14">
      <v>20846.713019999999</v>
    </oc>
    <nc r="D14">
      <v>21213.260600000001</v>
    </nc>
  </rcc>
  <rcc rId="61035" sId="3" numFmtId="4">
    <oc r="D15">
      <v>-53.549320000000002</v>
    </oc>
    <nc r="D15">
      <v>-49.465110000000003</v>
    </nc>
  </rcc>
  <rcc rId="61036" sId="3" numFmtId="4">
    <oc r="D16">
      <v>2417.0533500000001</v>
    </oc>
    <nc r="D16">
      <v>2410.24773</v>
    </nc>
  </rcc>
  <rcc rId="61037" sId="3" numFmtId="4">
    <oc r="C17">
      <v>2500</v>
    </oc>
    <nc r="C17">
      <v>1000</v>
    </nc>
  </rcc>
  <rcc rId="61038" sId="3" numFmtId="4">
    <oc r="D17">
      <v>776.24393999999995</v>
    </oc>
    <nc r="D17">
      <v>773.25594000000001</v>
    </nc>
  </rcc>
  <rcc rId="61039" sId="3" numFmtId="4">
    <oc r="D19">
      <v>3346.1896700000002</v>
    </oc>
    <nc r="D19">
      <v>6097.99532</v>
    </nc>
  </rcc>
  <rcc rId="61040" sId="3" odxf="1" dxf="1" numFmtId="4">
    <oc r="D20">
      <f>SUM(D21:D22)</f>
    </oc>
    <nc r="D20">
      <f>SUM(D22+D21)</f>
    </nc>
    <ndxf>
      <border outline="0">
        <left style="medium">
          <color indexed="64"/>
        </left>
      </border>
    </ndxf>
  </rcc>
  <rcc rId="61041" sId="3" numFmtId="4">
    <oc r="D21">
      <v>189.92681999999999</v>
    </oc>
    <nc r="D21">
      <v>196.75245000000001</v>
    </nc>
  </rcc>
  <rcc rId="61042" sId="3" numFmtId="4">
    <oc r="D22">
      <v>1310.06926</v>
    </oc>
    <nc r="D22">
      <v>2224.4950699999999</v>
    </nc>
  </rcc>
  <rcc rId="61043" sId="3" numFmtId="4">
    <oc r="D24">
      <v>4380.4776700000002</v>
    </oc>
    <nc r="D24">
      <v>4300.57114</v>
    </nc>
  </rcc>
  <rcc rId="61044" sId="3" numFmtId="4">
    <oc r="D25">
      <v>6085.6998899999999</v>
    </oc>
    <nc r="D25">
      <v>9844.7119600000005</v>
    </nc>
  </rcc>
  <rcc rId="61045" sId="3" numFmtId="4">
    <oc r="C27">
      <v>2300</v>
    </oc>
    <nc r="C27">
      <v>1100</v>
    </nc>
  </rcc>
  <rcc rId="61046" sId="3" numFmtId="4">
    <oc r="D27">
      <v>1126.1577400000001</v>
    </oc>
    <nc r="D27">
      <v>1078.45074</v>
    </nc>
  </rcc>
  <rcc rId="61047" sId="3" numFmtId="4">
    <oc r="D29">
      <v>1805.2796599999999</v>
    </oc>
    <nc r="D29">
      <v>2119.49179</v>
    </nc>
  </rcc>
  <rcc rId="61048" sId="3" numFmtId="4">
    <oc r="D30">
      <v>40.880000000000003</v>
    </oc>
    <nc r="D30">
      <v>47.15</v>
    </nc>
  </rcc>
  <rcc rId="61049" sId="3" numFmtId="4">
    <oc r="D41">
      <v>7534.0906800000002</v>
    </oc>
    <nc r="D41">
      <v>8660.1952500000007</v>
    </nc>
  </rcc>
  <rcc rId="61050" sId="3" numFmtId="4">
    <oc r="D42">
      <v>1273.1875299999999</v>
    </oc>
    <nc r="D42">
      <v>1431.59773</v>
    </nc>
  </rcc>
  <rcc rId="61051" sId="3" numFmtId="4">
    <oc r="D43">
      <v>350.40638000000001</v>
    </oc>
    <nc r="D43">
      <v>377.00675999999999</v>
    </nc>
  </rcc>
  <rcc rId="61052" sId="3" numFmtId="4">
    <oc r="C47">
      <v>1056</v>
    </oc>
    <nc r="C47">
      <v>606</v>
    </nc>
  </rcc>
  <rcc rId="61053" sId="3" numFmtId="4">
    <oc r="D47">
      <v>481.52571999999998</v>
    </oc>
    <nc r="D47">
      <v>555.17666999999994</v>
    </nc>
  </rcc>
  <rcc rId="61054" sId="3" numFmtId="4">
    <oc r="D51">
      <v>733.21612000000005</v>
    </oc>
    <nc r="D51">
      <v>876.53959999999995</v>
    </nc>
  </rcc>
  <rcc rId="61055" sId="3" numFmtId="4">
    <oc r="C55">
      <v>7300</v>
    </oc>
    <nc r="C55">
      <v>12300</v>
    </nc>
  </rcc>
  <rcc rId="61056" sId="3" numFmtId="4">
    <oc r="D55">
      <v>14804.36346</v>
    </oc>
    <nc r="D55">
      <v>14997.665429999999</v>
    </nc>
  </rcc>
  <rcc rId="61057" sId="3" numFmtId="4">
    <oc r="C56">
      <v>700</v>
    </oc>
    <nc r="C56">
      <v>300</v>
    </nc>
  </rcc>
  <rcc rId="61058" sId="3" numFmtId="4">
    <oc r="D56">
      <v>300.71589</v>
    </oc>
    <nc r="D56">
      <v>315.98252000000002</v>
    </nc>
  </rcc>
  <rcc rId="61059" sId="3" numFmtId="4">
    <oc r="C60">
      <v>1227.9000000000001</v>
    </oc>
    <nc r="C60">
      <v>1127.9000000000001</v>
    </nc>
  </rcc>
  <rcc rId="61060" sId="3" numFmtId="4">
    <oc r="D60">
      <v>820.85891000000004</v>
    </oc>
    <nc r="D60">
      <v>892.65981999999997</v>
    </nc>
  </rcc>
  <rcc rId="61061" sId="3" numFmtId="4">
    <oc r="C61">
      <v>813.1</v>
    </oc>
    <nc r="C61">
      <v>413.1</v>
    </nc>
  </rcc>
  <rcc rId="61062" sId="3" numFmtId="4">
    <oc r="D61">
      <v>246.22816</v>
    </oc>
    <nc r="D61">
      <v>463.78032000000002</v>
    </nc>
  </rcc>
  <rcc rId="61063" sId="3" numFmtId="4">
    <oc r="C64">
      <v>146</v>
    </oc>
    <nc r="C64">
      <v>396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1.xml><?xml version="1.0" encoding="utf-8"?>
<revisions xmlns="http://schemas.openxmlformats.org/spreadsheetml/2006/main" xmlns:r="http://schemas.openxmlformats.org/officeDocument/2006/relationships">
  <rcc rId="60421" sId="3" numFmtId="4">
    <oc r="F151">
      <v>50</v>
    </oc>
    <nc r="F151">
      <v>62</v>
    </nc>
  </rcc>
  <rcc rId="60422" sId="3" numFmtId="4">
    <oc r="F154">
      <v>96643.846609999993</v>
    </oc>
    <nc r="F154">
      <v>107935.51151</v>
    </nc>
  </rcc>
  <rcc rId="60423" sId="3" numFmtId="4">
    <oc r="F158">
      <v>333851.62264999998</v>
    </oc>
    <nc r="F158">
      <v>367411.60920000001</v>
    </nc>
  </rcc>
  <rcc rId="60424" sId="3" numFmtId="4">
    <oc r="F163">
      <v>19786.04264</v>
    </oc>
    <nc r="F163">
      <v>21562.090690000001</v>
    </nc>
  </rcc>
  <rcc rId="60425" sId="3" numFmtId="4">
    <oc r="F170">
      <v>2311.03458</v>
    </oc>
    <nc r="F170">
      <v>2584.6409199999998</v>
    </nc>
  </rcc>
  <rcc rId="60426" sId="3" numFmtId="4">
    <oc r="F173">
      <v>48692.950969999998</v>
    </oc>
    <nc r="F173">
      <v>53710.680240000002</v>
    </nc>
  </rcc>
  <rcc rId="60427" sId="3" numFmtId="4">
    <oc r="F180">
      <v>1086.56296</v>
    </oc>
    <nc r="F180">
      <v>1255.0136199999999</v>
    </nc>
  </rcc>
  <rcc rId="60428" sId="3" numFmtId="4">
    <oc r="F183">
      <v>7189.0275899999997</v>
    </oc>
    <nc r="F183">
      <v>8022.9840999999997</v>
    </nc>
  </rcc>
  <rcc rId="60429" sId="3" numFmtId="4">
    <oc r="F187">
      <v>39498.502</v>
    </oc>
    <nc r="F187">
      <v>39580.344259999998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2.xml><?xml version="1.0" encoding="utf-8"?>
<revisions xmlns="http://schemas.openxmlformats.org/spreadsheetml/2006/main" xmlns:r="http://schemas.openxmlformats.org/officeDocument/2006/relationships">
  <rcc rId="61263" sId="3" numFmtId="4">
    <oc r="C29">
      <v>1500</v>
    </oc>
    <nc r="C29">
      <v>2000</v>
    </nc>
  </rcc>
  <rcc rId="61264" sId="3" numFmtId="4">
    <oc r="C49">
      <v>950</v>
    </oc>
    <nc r="C49">
      <v>600</v>
    </nc>
  </rcc>
  <rcc rId="61265" sId="3" numFmtId="4">
    <oc r="C60">
      <v>1127.9000000000001</v>
    </oc>
    <nc r="C60">
      <v>977.9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62643" sId="3" numFmtId="4">
    <oc r="D195">
      <v>911.56129999999996</v>
    </oc>
    <nc r="D195">
      <v>1091.4459999999999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61467" sId="3">
    <oc r="D4" t="inlineStr">
      <is>
        <t>исполнено на 01.12.2023 г.</t>
      </is>
    </oc>
    <nc r="D4" t="inlineStr">
      <is>
        <t>исполнено на 29.12.2023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63740" sId="3" numFmtId="4">
    <nc r="C100">
      <v>250</v>
    </nc>
  </rcc>
  <rcc rId="63741" sId="3" numFmtId="4">
    <nc r="D100">
      <v>0</v>
    </nc>
  </rcc>
  <rcc rId="63742" sId="3" numFmtId="4">
    <nc r="C102">
      <v>527.20000000000005</v>
    </nc>
  </rcc>
  <rcc rId="63743" sId="3" numFmtId="4">
    <nc r="C103">
      <v>427.7</v>
    </nc>
  </rcc>
  <rcc rId="63744" sId="3" numFmtId="4">
    <nc r="C104">
      <v>160.63405</v>
    </nc>
  </rcc>
  <rcc rId="63745" sId="3" numFmtId="4">
    <nc r="C105">
      <v>0</v>
    </nc>
  </rcc>
  <rcc rId="63746" sId="3" numFmtId="4">
    <nc r="D102">
      <v>0</v>
    </nc>
  </rcc>
  <rcc rId="63747" sId="3" numFmtId="4">
    <nc r="D103">
      <v>0</v>
    </nc>
  </rcc>
  <rcc rId="63748" sId="3" numFmtId="4">
    <nc r="D104">
      <v>0</v>
    </nc>
  </rcc>
  <rcc rId="63749" sId="3" numFmtId="4">
    <nc r="D105">
      <v>0</v>
    </nc>
  </rcc>
  <rcc rId="63750" sId="3" numFmtId="4">
    <nc r="C109">
      <v>12816.575989999999</v>
    </nc>
  </rcc>
  <rcc rId="63751" sId="3" numFmtId="4">
    <nc r="C111">
      <v>6670.4878399999998</v>
    </nc>
  </rcc>
  <rcc rId="63752" sId="3" numFmtId="4">
    <nc r="C112">
      <v>18766.7</v>
    </nc>
  </rcc>
  <rcc rId="63753" sId="3" numFmtId="4">
    <nc r="C113">
      <v>22587.21</v>
    </nc>
  </rcc>
  <rcc rId="63754" sId="3" numFmtId="4">
    <nc r="C114">
      <v>12701.62</v>
    </nc>
  </rcc>
  <rcc rId="63755" sId="3" numFmtId="4">
    <nc r="C115">
      <v>6014.2</v>
    </nc>
  </rcc>
  <rcc rId="63756" sId="3" numFmtId="4">
    <nc r="C116">
      <v>1217.8499999999999</v>
    </nc>
  </rcc>
  <rcc rId="63757" sId="3" numFmtId="4">
    <nc r="C117">
      <v>32258.1</v>
    </nc>
  </rcc>
  <rcc rId="63758" sId="3" numFmtId="4">
    <nc r="D111">
      <v>0</v>
    </nc>
  </rcc>
  <rcc rId="63759" sId="3" numFmtId="4">
    <nc r="D112">
      <v>0</v>
    </nc>
  </rcc>
  <rcc rId="63760" sId="3" numFmtId="4">
    <nc r="D113">
      <v>0</v>
    </nc>
  </rcc>
  <rcc rId="63761" sId="3" numFmtId="4">
    <nc r="D114">
      <v>0</v>
    </nc>
  </rcc>
  <rcc rId="63762" sId="3" numFmtId="4">
    <nc r="D115">
      <v>0</v>
    </nc>
  </rcc>
  <rcc rId="63763" sId="3" numFmtId="4">
    <nc r="D116">
      <v>0</v>
    </nc>
  </rcc>
  <rcc rId="63764" sId="3" numFmtId="4">
    <nc r="D117">
      <v>0</v>
    </nc>
  </rcc>
  <rcc rId="63765" sId="3" numFmtId="4">
    <nc r="C119">
      <v>200</v>
    </nc>
  </rcc>
  <rcc rId="63766" sId="3" numFmtId="4">
    <nc r="D119">
      <v>0</v>
    </nc>
  </rcc>
  <rcc rId="63767" sId="3" numFmtId="4">
    <nc r="C120">
      <v>1500</v>
    </nc>
  </rcc>
  <rcc rId="63768" sId="3" numFmtId="4">
    <nc r="D120">
      <v>3</v>
    </nc>
  </rcc>
  <rcc rId="63769" sId="3" numFmtId="4">
    <nc r="C121">
      <v>1172.4000000000001</v>
    </nc>
  </rcc>
  <rcc rId="63770" sId="3" numFmtId="4">
    <nc r="D121">
      <v>0</v>
    </nc>
  </rcc>
  <rcc rId="63771" sId="3" numFmtId="4">
    <nc r="C123">
      <v>276.5</v>
    </nc>
  </rcc>
  <rcc rId="63772" sId="3" numFmtId="4">
    <nc r="D123">
      <v>62.362000000000002</v>
    </nc>
  </rcc>
  <rcc rId="63773" sId="3" numFmtId="4">
    <nc r="C128">
      <v>1000</v>
    </nc>
  </rcc>
  <rcc rId="63774" sId="3" numFmtId="4">
    <nc r="D128">
      <v>0</v>
    </nc>
  </rcc>
  <rcc rId="63775" sId="3" numFmtId="4">
    <nc r="C133">
      <v>1000</v>
    </nc>
  </rcc>
  <rcc rId="63776" sId="3">
    <oc r="B134" t="inlineStr">
      <is>
        <t>Приобретение коммунальной техники для ЖКХ</t>
      </is>
    </oc>
    <nc r="B134"/>
  </rcc>
  <rcc rId="63777" sId="3" numFmtId="4">
    <nc r="C136">
      <v>12000</v>
    </nc>
  </rcc>
  <rcc rId="63778" sId="3" numFmtId="4">
    <nc r="D136">
      <v>222.07432</v>
    </nc>
  </rcc>
  <rcc rId="63779" sId="3" numFmtId="4">
    <nc r="C138">
      <v>4817.2</v>
    </nc>
  </rcc>
  <rcc rId="63780" sId="3" numFmtId="4">
    <nc r="D138">
      <v>1535.4811400000001</v>
    </nc>
  </rcc>
  <rcc rId="63781" sId="3" numFmtId="4">
    <nc r="C139">
      <v>19441.09028</v>
    </nc>
  </rcc>
  <rcc rId="63782" sId="3" numFmtId="4">
    <nc r="D139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c rId="62674" sId="3" numFmtId="4">
    <oc r="D198">
      <v>1818.182</v>
    </oc>
    <nc r="D198">
      <v>2629.7982000000002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rc rId="62310" sId="3" ref="A131:XFD131" action="insert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34" exp="area" ref3D="1" dr="$A$140:$XFD$14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</rrc>
  <rcc rId="62311" sId="3" numFmtId="4">
    <oc r="C90">
      <v>2137.5453200000002</v>
    </oc>
    <nc r="C90">
      <v>788.47127</v>
    </nc>
  </rcc>
  <rcc rId="62312" sId="3" numFmtId="4">
    <oc r="D90">
      <v>0</v>
    </oc>
    <nc r="D90">
      <v>788.47</v>
    </nc>
  </rcc>
  <rcc rId="62313" sId="3" numFmtId="4">
    <oc r="D102">
      <v>361.01760000000002</v>
    </oc>
    <nc r="D102">
      <v>534.68010000000004</v>
    </nc>
  </rcc>
  <rcc rId="62314" sId="3" numFmtId="4">
    <oc r="D105">
      <v>14.4</v>
    </oc>
    <nc r="D105">
      <v>27</v>
    </nc>
  </rcc>
  <rcc rId="62315" sId="3" numFmtId="4">
    <oc r="C109">
      <v>39795.702649999999</v>
    </oc>
    <nc r="C109">
      <v>37740.637719999999</v>
    </nc>
  </rcc>
  <rcc rId="62316" sId="3" numFmtId="4">
    <oc r="D109">
      <v>19868.074059999999</v>
    </oc>
    <nc r="D109">
      <v>22394.904119999999</v>
    </nc>
  </rcc>
  <rcc rId="62317" sId="3" numFmtId="4">
    <oc r="D111">
      <v>1660.1086499999999</v>
    </oc>
    <nc r="D111">
      <v>6674.9661699999997</v>
    </nc>
  </rcc>
  <rcc rId="62318" sId="3" numFmtId="4">
    <oc r="D113">
      <v>19657.61349</v>
    </oc>
    <nc r="D113">
      <v>23284.78601</v>
    </nc>
  </rcc>
  <rcc rId="62319" sId="3" numFmtId="4">
    <oc r="C114">
      <v>15144.085489999999</v>
    </oc>
    <nc r="C114">
      <v>16034.905210000001</v>
    </nc>
  </rcc>
  <rcc rId="62320" sId="3" numFmtId="4">
    <oc r="D114">
      <v>11193.733550000001</v>
    </oc>
    <nc r="D114">
      <v>14502.99314</v>
    </nc>
  </rcc>
  <rcc rId="62321" sId="3" numFmtId="4">
    <oc r="D115">
      <v>5955.8243400000001</v>
    </oc>
    <nc r="D115">
      <v>8518.7194999999992</v>
    </nc>
  </rcc>
  <rcc rId="62322" sId="3" numFmtId="4">
    <oc r="D117">
      <v>18326.268250000001</v>
    </oc>
    <nc r="D117">
      <v>22412.89142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район!$A$1:$G$209</formula>
    <oldFormula>район!$A$1:$G$209</oldFormula>
  </rdn>
  <rdn rId="0" localSheetId="3" customView="1" name="Z_61528DAC_5C4C_48F4_ADE2_8A724B05A086_.wvu.Rows" hidden="1" oldHidden="1">
    <formula>район!$205:$205</formula>
    <oldFormula>район!$205:$205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62705" sId="3">
    <nc r="E155">
      <f>SUM(D155/C155*100)</f>
    </nc>
  </rcc>
  <rcc rId="62706" sId="3">
    <nc r="E156">
      <f>SUM(D156/C156*100)</f>
    </nc>
  </rcc>
  <rcc rId="62707" sId="3">
    <nc r="E157">
      <f>SUM(D157/C157*100)</f>
    </nc>
  </rcc>
  <rcc rId="62708" sId="3">
    <nc r="E158">
      <f>SUM(D158/C158*100)</f>
    </nc>
  </rcc>
  <rm rId="62709" sheetId="3" source="E160" destination="E163" sourceSheetId="3">
    <rfmt sheetId="3" s="1" sqref="E163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m>
  <rcc rId="62710" sId="3" odxf="1" s="1" dxf="1">
    <nc r="E160">
      <f>SUM(D160/C160*100)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odxf>
    <ndxf>
      <font>
        <i/>
        <sz val="20"/>
        <color auto="1"/>
        <name val="Times New Roman"/>
        <scheme val="none"/>
      </font>
      <numFmt numFmtId="167" formatCode="#,##0.0"/>
      <alignment horizontal="right" readingOrder="0"/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ndxf>
  </rcc>
  <rcc rId="62711" sId="3">
    <nc r="E161">
      <f>SUM(D161/C161*100)</f>
    </nc>
  </rcc>
  <rcc rId="62712" sId="3">
    <nc r="E162">
      <f>SUM(D162/C162*100)</f>
    </nc>
  </rcc>
  <rcc rId="62713" sId="3">
    <nc r="E163">
      <f>SUM(D163/C163*100)</f>
    </nc>
  </rcc>
  <rcc rId="62714" sId="3">
    <nc r="E165">
      <f>SUM(D165/C165*100)</f>
    </nc>
  </rcc>
  <rcc rId="62715" sId="3">
    <nc r="E166">
      <f>SUM(D166/C166*100)</f>
    </nc>
  </rcc>
  <rcc rId="62716" sId="3">
    <nc r="E167">
      <f>SUM(D167/C167*100)</f>
    </nc>
  </rcc>
  <rcc rId="62717" sId="3">
    <nc r="E168">
      <f>SUM(D168/C168*100)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2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.xml><?xml version="1.0" encoding="utf-8"?>
<revisions xmlns="http://schemas.openxmlformats.org/spreadsheetml/2006/main" xmlns:r="http://schemas.openxmlformats.org/officeDocument/2006/relationships">
  <rcc rId="62353" sId="3" numFmtId="4">
    <oc r="D119">
      <v>0</v>
    </oc>
    <nc r="D119">
      <v>164.77</v>
    </nc>
  </rcc>
  <rcc rId="62354" sId="3" numFmtId="4">
    <oc r="C120">
      <v>518</v>
    </oc>
    <nc r="C120">
      <v>764.75</v>
    </nc>
  </rcc>
  <rcc rId="62355" sId="3" numFmtId="4">
    <oc r="D120">
      <v>495.9</v>
    </oc>
    <nc r="D120">
      <v>736.5299</v>
    </nc>
  </rcc>
  <rcc rId="62356" sId="3" numFmtId="4">
    <oc r="D121">
      <v>564.005</v>
    </oc>
    <nc r="D121">
      <v>696.96624999999995</v>
    </nc>
  </rcc>
  <rcc rId="62357" sId="3" numFmtId="4">
    <oc r="D123">
      <v>385.8569</v>
    </oc>
    <nc r="D123">
      <v>402.75689999999997</v>
    </nc>
  </rcc>
  <rcc rId="62358" sId="3" numFmtId="4">
    <oc r="D124">
      <v>872.04300999999998</v>
    </oc>
    <nc r="D124">
      <v>1744.08602</v>
    </nc>
  </rcc>
  <rcc rId="62359" sId="3" numFmtId="4">
    <oc r="D125">
      <v>1218.4784999999999</v>
    </oc>
    <nc r="D125">
      <v>2436.9569900000001</v>
    </nc>
  </rcc>
  <rcc rId="62360" sId="3" numFmtId="4">
    <oc r="D128">
      <v>598.68454999999994</v>
    </oc>
    <nc r="D128">
      <v>733.48782000000006</v>
    </nc>
  </rcc>
  <rcc rId="62361" sId="3" numFmtId="4">
    <oc r="C130">
      <v>6879.7</v>
    </oc>
    <nc r="C130">
      <v>7776.28316</v>
    </nc>
  </rcc>
  <rcc rId="62362" sId="3" numFmtId="4">
    <oc r="D130">
      <v>0</v>
    </oc>
    <nc r="D130">
      <v>5318.3610200000003</v>
    </nc>
  </rcc>
  <rcc rId="62363" sId="3" numFmtId="4">
    <oc r="C132">
      <v>1195.36247</v>
    </oc>
    <nc r="C132">
      <v>2146.40688</v>
    </nc>
  </rcc>
  <rcc rId="62364" sId="3" numFmtId="4">
    <oc r="D132">
      <v>0</v>
    </oc>
    <nc r="D132">
      <v>864.42692999999997</v>
    </nc>
  </rcc>
  <rrc rId="62365" sId="3" ref="A131:XFD131" action="deleteRow">
    <undo index="0" exp="area" ref3D="1" dr="$A$205:$XFD$205" dn="Z_61528DAC_5C4C_48F4_ADE2_8A724B05A086_.wvu.Rows" sId="3"/>
    <undo index="16" exp="area" ref3D="1" dr="$A$200:$XFD$201" dn="Z_B31C8DB7_3E78_4144_A6B5_8DE36DE63F0E_.wvu.Rows" sId="3"/>
    <undo index="26" exp="area" ref3D="1" dr="$A$204:$XFD$205" dn="Z_A54C432C_6C68_4B53_A75C_446EB3A61B2B_.wvu.Rows" sId="3"/>
    <undo index="24" exp="area" ref3D="1" dr="$A$200:$XFD$201" dn="Z_A54C432C_6C68_4B53_A75C_446EB3A61B2B_.wvu.Rows" sId="3"/>
    <undo index="12" exp="area" ref3D="1" dr="$A$200:$XFD$200" dn="Z_5C539BE6_C8E0_453F_AB5E_9E58094195EA_.wvu.Rows" sId="3"/>
    <undo index="38" exp="area" ref3D="1" dr="$A$204:$XFD$205" dn="Z_42584DC0_1D41_4C93_9B38_C388E7B8DAC4_.wvu.Rows" sId="3"/>
    <undo index="36" exp="area" ref3D="1" dr="$A$200:$XFD$201" dn="Z_42584DC0_1D41_4C93_9B38_C388E7B8DAC4_.wvu.Rows" sId="3"/>
    <undo index="34" exp="area" ref3D="1" dr="$A$141:$XFD$141" dn="Z_42584DC0_1D41_4C93_9B38_C388E7B8DAC4_.wvu.Rows" sId="3"/>
    <undo index="0" exp="area" ref3D="1" dr="$A$200:$XFD$200" dn="Z_3DCB9AAA_F09C_4EA6_B992_F93E466D374A_.wvu.Rows" sId="3"/>
    <undo index="18" exp="area" ref3D="1" dr="$A$200:$XFD$201" dn="Z_1A52382B_3765_4E8C_903F_6B8919B7242E_.wvu.Rows" sId="3"/>
    <rfmt sheetId="3" xfDxf="1" s="1" sqref="A131:XFD13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31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31" start="0" length="0">
      <dxf>
        <font>
          <i/>
          <sz val="14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31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3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3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2366" sId="3" odxf="1" dxf="1" numFmtId="4">
    <oc r="D129">
      <v>0</v>
    </oc>
    <nc r="D129">
      <f>SUM(D130:D131)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2367" sId="3" numFmtId="4">
    <oc r="D133">
      <v>1046.0984599999999</v>
    </oc>
    <nc r="D133">
      <v>1243.85799</v>
    </nc>
  </rcc>
  <rcc rId="62368" sId="3" numFmtId="4">
    <oc r="C135">
      <v>47659.505599999997</v>
    </oc>
    <nc r="C135">
      <v>46970.770069999999</v>
    </nc>
  </rcc>
  <rcc rId="62369" sId="3" numFmtId="4">
    <oc r="D135">
      <v>23528.488069999999</v>
    </oc>
    <nc r="D135">
      <v>44053.655480000001</v>
    </nc>
  </rcc>
  <rcc rId="62370" sId="3" numFmtId="4">
    <oc r="C136">
      <v>16374.59223</v>
    </oc>
    <nc r="C136">
      <v>18217.907230000001</v>
    </nc>
  </rcc>
  <rcc rId="62371" sId="3" numFmtId="4">
    <oc r="D136">
      <v>6553.3021600000002</v>
    </oc>
    <nc r="D136">
      <v>12198.438759999999</v>
    </nc>
  </rcc>
  <rcc rId="62372" sId="3" numFmtId="4">
    <oc r="C139">
      <v>69749.148610000004</v>
    </oc>
    <nc r="C139">
      <v>91461.61967</v>
    </nc>
  </rcc>
  <rcc rId="62373" sId="3" numFmtId="4">
    <oc r="D139">
      <v>42857.339870000003</v>
    </oc>
    <nc r="D139">
      <v>62076.280079999997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1.xml><?xml version="1.0" encoding="utf-8"?>
<revisions xmlns="http://schemas.openxmlformats.org/spreadsheetml/2006/main" xmlns:r="http://schemas.openxmlformats.org/officeDocument/2006/relationships">
  <rcc rId="60460" sId="3" numFmtId="4">
    <oc r="F191">
      <v>455.15060999999997</v>
    </oc>
    <nc r="F191">
      <v>379.08136000000002</v>
    </nc>
  </rcc>
  <rcc rId="60461" sId="3" numFmtId="4">
    <oc r="F193">
      <v>602.34100000000001</v>
    </oc>
    <nc r="F193">
      <v>607.303</v>
    </nc>
  </rcc>
  <rcc rId="60462" sId="3" numFmtId="4">
    <oc r="F195">
      <v>5875.6629999999996</v>
    </oc>
    <nc r="F195">
      <v>6405.4686400000001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63849" sId="3" numFmtId="4">
    <nc r="C142">
      <v>10000</v>
    </nc>
  </rcc>
  <rcc rId="63850" sId="3" numFmtId="4">
    <nc r="D142">
      <v>29.1538</v>
    </nc>
  </rcc>
  <rcc rId="63851" sId="3" numFmtId="4">
    <nc r="C143">
      <v>1428.934</v>
    </nc>
  </rcc>
  <rcc rId="63852" sId="3" numFmtId="4">
    <nc r="D143">
      <v>0</v>
    </nc>
  </rcc>
  <rcc rId="63853" sId="3" numFmtId="4">
    <nc r="C144">
      <v>9260</v>
    </nc>
  </rcc>
  <rcc rId="63854" sId="3" numFmtId="4">
    <nc r="D144">
      <v>105.453</v>
    </nc>
  </rcc>
  <rcc rId="63855" sId="3" numFmtId="4">
    <nc r="C145">
      <v>6313.1472000000003</v>
    </nc>
  </rcc>
  <rcc rId="63856" sId="3" numFmtId="4">
    <nc r="D145">
      <v>0</v>
    </nc>
  </rcc>
  <rcc rId="63857" sId="3" numFmtId="4">
    <nc r="C147">
      <v>27324.319</v>
    </nc>
  </rcc>
  <rcc rId="63858" sId="3" numFmtId="4">
    <nc r="D147">
      <v>0</v>
    </nc>
  </rcc>
  <rcc rId="63859" sId="3" numFmtId="4">
    <nc r="C148">
      <v>2100</v>
    </nc>
  </rcc>
  <rcc rId="63860" sId="3" numFmtId="4">
    <nc r="D148">
      <v>0</v>
    </nc>
  </rcc>
  <rcc rId="63861" sId="3" numFmtId="4">
    <nc r="C155">
      <v>15621.6</v>
    </nc>
  </rcc>
  <rcc rId="63862" sId="3" numFmtId="4">
    <nc r="D155">
      <v>829.22799999999995</v>
    </nc>
  </rcc>
  <rcc rId="63863" sId="3" numFmtId="4">
    <nc r="C156">
      <v>1521.8</v>
    </nc>
  </rcc>
  <rcc rId="63864" sId="3" numFmtId="4">
    <nc r="D156">
      <v>0</v>
    </nc>
  </rcc>
  <rrc rId="63865" sId="3" ref="A157:XFD157" action="deleteRow">
    <undo index="16" exp="area" ref3D="1" dr="$A$199:$XFD$200" dn="Z_B31C8DB7_3E78_4144_A6B5_8DE36DE63F0E_.wvu.Rows" sId="3"/>
    <undo index="26" exp="area" ref3D="1" dr="$A$203:$XFD$204" dn="Z_A54C432C_6C68_4B53_A75C_446EB3A61B2B_.wvu.Rows" sId="3"/>
    <undo index="24" exp="area" ref3D="1" dr="$A$199:$XFD$200" dn="Z_A54C432C_6C68_4B53_A75C_446EB3A61B2B_.wvu.Rows" sId="3"/>
    <undo index="0" exp="area" ref3D="1" dr="$A$204:$XFD$204" dn="Z_61528DAC_5C4C_48F4_ADE2_8A724B05A086_.wvu.Rows" sId="3"/>
    <undo index="12" exp="area" ref3D="1" dr="$A$199:$XFD$199" dn="Z_5C539BE6_C8E0_453F_AB5E_9E58094195EA_.wvu.Rows" sId="3"/>
    <undo index="38" exp="area" ref3D="1" dr="$A$203:$XFD$204" dn="Z_42584DC0_1D41_4C93_9B38_C388E7B8DAC4_.wvu.Rows" sId="3"/>
    <undo index="36" exp="area" ref3D="1" dr="$A$199:$XFD$200" dn="Z_42584DC0_1D41_4C93_9B38_C388E7B8DAC4_.wvu.Rows" sId="3"/>
    <undo index="0" exp="area" ref3D="1" dr="$A$199:$XFD$199" dn="Z_3DCB9AAA_F09C_4EA6_B992_F93E466D374A_.wvu.Rows" sId="3"/>
    <undo index="18" exp="area" ref3D="1" dr="$A$199:$XFD$200" dn="Z_1A52382B_3765_4E8C_903F_6B8919B7242E_.wvu.Rows" sId="3"/>
    <rfmt sheetId="3" xfDxf="1" s="1" sqref="A157:XFD1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7" t="inlineStr">
        <is>
          <t>Ц71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7" t="inlineStr">
        <is>
          <t>Реализация мероприятий по обеспечению антитеррористической защищенности объектов (территорий), пожарной безопасности и оснащение медицинских блоков муниципальных образовательных организаций</t>
        </is>
      </nc>
      <ndxf>
        <font>
          <i/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7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7">
        <f>SUM(D157/C157*100)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7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7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fmt sheetId="3" sqref="D69">
    <dxf>
      <numFmt numFmtId="186" formatCode="#,##0.0000"/>
    </dxf>
  </rfmt>
  <rfmt sheetId="3" sqref="D69">
    <dxf>
      <numFmt numFmtId="187" formatCode="#,##0.000"/>
    </dxf>
  </rfmt>
  <rfmt sheetId="3" sqref="D69">
    <dxf>
      <numFmt numFmtId="4" formatCode="#,##0.00"/>
    </dxf>
  </rfmt>
  <rfmt sheetId="3" sqref="D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211.xml><?xml version="1.0" encoding="utf-8"?>
<revisions xmlns="http://schemas.openxmlformats.org/spreadsheetml/2006/main" xmlns:r="http://schemas.openxmlformats.org/officeDocument/2006/relationships">
  <rcc rId="62071" sId="3" numFmtId="4">
    <oc r="D83">
      <v>7.6836000000000002</v>
    </oc>
    <nc r="D83">
      <v>50</v>
    </nc>
  </rcc>
  <rcc rId="62072" sId="3" numFmtId="4">
    <oc r="D84">
      <v>57796.869039999998</v>
    </oc>
    <nc r="D84">
      <v>68886.730559999996</v>
    </nc>
  </rcc>
  <rcc rId="62073" sId="3" numFmtId="4">
    <oc r="C84">
      <v>69793.864400000006</v>
    </oc>
    <nc r="C84">
      <v>69581.784400000004</v>
    </nc>
  </rcc>
  <rcc rId="62074" sId="3" numFmtId="4">
    <oc r="C86">
      <v>7214.5316000000003</v>
    </oc>
    <nc r="C86">
      <v>7266.6116000000002</v>
    </nc>
  </rcc>
  <rcc rId="62075" sId="3" numFmtId="4">
    <oc r="D86">
      <v>6149.1840599999996</v>
    </oc>
    <nc r="D86">
      <v>7224.6938</v>
    </nc>
  </rcc>
  <rcc rId="62076" sId="3" numFmtId="4">
    <oc r="C88">
      <v>1022.94893</v>
    </oc>
    <nc r="C88">
      <v>14311.47329</v>
    </nc>
  </rcc>
  <rcc rId="62077" sId="3" numFmtId="4">
    <oc r="C89">
      <v>31159.06927</v>
    </oc>
    <nc r="C89">
      <v>32260.60471</v>
    </nc>
  </rcc>
  <rcc rId="62078" sId="3" numFmtId="4">
    <oc r="D89">
      <v>27193.01226</v>
    </oc>
    <nc r="D89">
      <v>32056.704580000001</v>
    </nc>
  </rcc>
  <rcc rId="62079" sId="3" numFmtId="4">
    <oc r="D92">
      <v>1610.71795</v>
    </oc>
    <nc r="D92">
      <v>1788.6</v>
    </nc>
  </rcc>
  <rcc rId="62080" sId="3" numFmtId="4">
    <oc r="D94">
      <v>1236.43236</v>
    </oc>
    <nc r="D94">
      <v>1410.2</v>
    </nc>
  </rcc>
  <rcc rId="62081" sId="3" numFmtId="4">
    <oc r="D95">
      <v>3083.15852</v>
    </oc>
    <nc r="D95">
      <v>3688.5411899999999</v>
    </nc>
  </rcc>
  <rcc rId="62082" sId="3" numFmtId="4">
    <oc r="C96">
      <v>540</v>
    </oc>
    <nc r="C96">
      <v>1040</v>
    </nc>
  </rcc>
  <rcc rId="62083" sId="3" numFmtId="4">
    <oc r="D96">
      <v>146.52808999999999</v>
    </oc>
    <nc r="D96">
      <v>990.10709999999995</v>
    </nc>
  </rcc>
  <rcc rId="62084" sId="3" numFmtId="4">
    <oc r="D97">
      <v>1139.7</v>
    </oc>
    <nc r="D97">
      <v>1277.5999999999999</v>
    </nc>
  </rcc>
  <rcc rId="62085" sId="3" numFmtId="4">
    <oc r="D101">
      <v>1034.8943899999999</v>
    </oc>
    <nc r="D101">
      <v>1221.15689</v>
    </nc>
  </rcc>
  <rcc rId="62086" sId="3" numFmtId="4">
    <oc r="C106">
      <v>1423.9270899999999</v>
    </oc>
    <nc r="C106">
      <v>1666.9270899999999</v>
    </nc>
  </rcc>
  <rcc rId="62087" sId="3" numFmtId="4">
    <oc r="D106">
      <v>0</v>
    </oc>
    <nc r="D106">
      <v>144.76052000000001</v>
    </nc>
  </rcc>
  <rcc rId="62088" sId="3" numFmtId="4">
    <oc r="C108">
      <v>138399.24791000001</v>
    </oc>
    <nc r="C108">
      <v>137235.00270000001</v>
    </nc>
  </rcc>
  <rcc rId="62089" sId="3" numFmtId="4">
    <oc r="D108">
      <v>95400.547080000004</v>
    </oc>
    <nc r="D108">
      <v>116528.1851</v>
    </nc>
  </rcc>
  <rcc rId="62090" sId="3" numFmtId="4">
    <oc r="C118">
      <v>6000.2929999999997</v>
    </oc>
    <nc r="C118">
      <v>6247.0429999999997</v>
    </nc>
  </rcc>
  <rcc rId="62091" sId="3" numFmtId="4">
    <oc r="D118">
      <v>3570.6634100000001</v>
    </oc>
    <nc r="D118">
      <v>6216.4460600000002</v>
    </nc>
  </rcc>
  <rcc rId="62092" sId="3" numFmtId="4">
    <oc r="C127">
      <v>8839.6500099999994</v>
    </oc>
    <nc r="C127">
      <v>10687.190039999999</v>
    </nc>
  </rcc>
  <rcc rId="62093" sId="3" numFmtId="4">
    <oc r="D127">
      <v>598.68454999999994</v>
    </oc>
    <nc r="D127">
      <v>6916.2757700000002</v>
    </nc>
  </rcc>
  <rcc rId="62094" sId="3" numFmtId="4">
    <oc r="C132">
      <v>151742.6165</v>
    </oc>
    <nc r="C132">
      <v>174609.66703000001</v>
    </nc>
  </rcc>
  <rcc rId="62095" sId="3" numFmtId="4">
    <oc r="D132">
      <v>88235.116160000005</v>
    </oc>
    <nc r="D132">
      <v>133822.12010999999</v>
    </nc>
  </rcc>
  <rcc rId="62096" sId="3" numFmtId="4">
    <oc r="C140">
      <v>52240.205999999998</v>
    </oc>
    <nc r="C140">
      <v>79910.681679999994</v>
    </nc>
  </rcc>
  <rcc rId="62097" sId="3" numFmtId="4">
    <oc r="D140">
      <v>40694.94255</v>
    </oc>
    <nc r="D140">
      <v>47252.119169999998</v>
    </nc>
  </rcc>
  <rcc rId="62098" sId="3" numFmtId="4">
    <oc r="D149">
      <v>0</v>
    </oc>
    <nc r="D149">
      <v>3.7</v>
    </nc>
  </rcc>
  <rcc rId="62099" sId="3" numFmtId="4">
    <oc r="C154">
      <v>131932.45897000001</v>
    </oc>
    <nc r="C154">
      <v>132525.55897000001</v>
    </nc>
  </rcc>
  <rcc rId="62100" sId="3" numFmtId="4">
    <oc r="D154">
      <v>114058.47663999999</v>
    </oc>
    <nc r="D154">
      <v>132522.16704999999</v>
    </nc>
  </rcc>
  <rcc rId="62101" sId="3" numFmtId="4">
    <oc r="C159">
      <v>466920.91837000003</v>
    </oc>
    <nc r="C159">
      <v>463403.826</v>
    </nc>
  </rcc>
  <rcc rId="62102" sId="3" numFmtId="4">
    <oc r="D159">
      <v>398506.57844000001</v>
    </oc>
    <nc r="D159">
      <v>453214.49125000002</v>
    </nc>
  </rcc>
  <rcc rId="62103" sId="3" numFmtId="4">
    <oc r="C164">
      <v>29368.263200000001</v>
    </oc>
    <nc r="C164">
      <v>29617.403200000001</v>
    </nc>
  </rcc>
  <rcc rId="62104" sId="3" numFmtId="4">
    <oc r="D164">
      <v>26821.802</v>
    </oc>
    <nc r="D164">
      <v>29614.545760000001</v>
    </nc>
  </rcc>
  <rcc rId="62105" sId="3" numFmtId="4">
    <oc r="D170">
      <v>260.01420000000002</v>
    </oc>
    <nc r="D170">
      <v>421</v>
    </nc>
  </rcc>
  <rcc rId="62106" sId="3" numFmtId="4">
    <oc r="C171">
      <v>8426.9539999999997</v>
    </oc>
    <nc r="C171">
      <v>8389.2340999999997</v>
    </nc>
  </rcc>
  <rcc rId="62107" sId="3" numFmtId="4">
    <oc r="D171">
      <v>7333.7572499999997</v>
    </oc>
    <nc r="D171">
      <v>8373.1581000000006</v>
    </nc>
  </rcc>
  <rcc rId="62108" sId="3" numFmtId="4">
    <oc r="C174">
      <v>77564.072709999993</v>
    </oc>
    <nc r="C174">
      <v>88582.572709999993</v>
    </nc>
  </rcc>
  <rcc rId="62109" sId="3" numFmtId="4">
    <oc r="D174">
      <v>58308.260679999999</v>
    </oc>
    <nc r="D174">
      <v>78706.217839999998</v>
    </nc>
  </rcc>
  <rcc rId="62110" sId="3" numFmtId="4">
    <oc r="C181">
      <v>1789.3</v>
    </oc>
    <nc r="C181">
      <v>1956.7</v>
    </nc>
  </rcc>
  <rcc rId="62111" sId="3" numFmtId="4">
    <oc r="D181">
      <v>1460.5779700000001</v>
    </oc>
    <nc r="D181">
      <v>1952.0867699999999</v>
    </nc>
  </rcc>
  <rcc rId="62112" sId="3" numFmtId="4">
    <oc r="D183">
      <v>0</v>
    </oc>
    <nc r="D183">
      <v>19.865310000000001</v>
    </nc>
  </rcc>
  <rcc rId="62113" sId="3" numFmtId="4">
    <oc r="C184">
      <v>9968.7865600000005</v>
    </oc>
    <nc r="C184">
      <v>10091.38327</v>
    </nc>
  </rcc>
  <rcc rId="62114" sId="3" numFmtId="4">
    <oc r="D184">
      <v>9015.6712299999999</v>
    </oc>
    <nc r="D184">
      <v>10047.64316</v>
    </nc>
  </rcc>
  <rcc rId="62115" sId="3" numFmtId="4">
    <oc r="D188">
      <v>33329.719360000003</v>
    </oc>
    <nc r="D188">
      <v>57387.207640000001</v>
    </nc>
  </rcc>
  <rcc rId="62116" sId="3" numFmtId="4">
    <oc r="D192">
      <v>68.228160000000003</v>
    </oc>
    <nc r="D192">
      <v>80.900000000000006</v>
    </nc>
  </rcc>
  <rcc rId="62117" sId="3" numFmtId="4">
    <oc r="C194">
      <v>1091.4000000000001</v>
    </oc>
    <nc r="C194">
      <v>1091.4459999999999</v>
    </nc>
  </rcc>
  <rcc rId="62118" sId="3" numFmtId="4">
    <oc r="D194">
      <v>911.56129999999996</v>
    </oc>
    <nc r="D194">
      <v>1091.4459999999999</v>
    </nc>
  </rcc>
  <rcc rId="62119" sId="3" numFmtId="4">
    <oc r="D196">
      <v>7891.05</v>
    </oc>
    <nc r="D196">
      <v>8702.6661999999997</v>
    </nc>
  </rcc>
  <rfmt sheetId="3" sqref="C205:D205">
    <dxf>
      <numFmt numFmtId="4" formatCode="#,##0.00"/>
    </dxf>
  </rfmt>
  <rfmt sheetId="3" sqref="C205:D205">
    <dxf>
      <numFmt numFmtId="187" formatCode="#,##0.000"/>
    </dxf>
  </rfmt>
  <rfmt sheetId="3" sqref="C205:D205">
    <dxf>
      <numFmt numFmtId="186" formatCode="#,##0.0000"/>
    </dxf>
  </rfmt>
  <rfmt sheetId="3" sqref="C205:D205">
    <dxf>
      <numFmt numFmtId="172" formatCode="#,##0.00000"/>
    </dxf>
  </rfmt>
  <rfmt sheetId="3" sqref="C205:D205">
    <dxf>
      <numFmt numFmtId="186" formatCode="#,##0.0000"/>
    </dxf>
  </rfmt>
  <rfmt sheetId="3" sqref="C205:D205">
    <dxf>
      <numFmt numFmtId="187" formatCode="#,##0.000"/>
    </dxf>
  </rfmt>
  <rfmt sheetId="3" sqref="C205:D205">
    <dxf>
      <numFmt numFmtId="4" formatCode="#,##0.00"/>
    </dxf>
  </rfmt>
  <rfmt sheetId="3" sqref="C205:D205">
    <dxf>
      <numFmt numFmtId="167" formatCode="#,##0.0"/>
    </dxf>
  </rfmt>
  <rfmt sheetId="3" sqref="F205">
    <dxf>
      <numFmt numFmtId="179" formatCode="#,##0.000000"/>
    </dxf>
  </rfmt>
  <rfmt sheetId="3" sqref="F205">
    <dxf>
      <numFmt numFmtId="188" formatCode="#,##0.0000000"/>
    </dxf>
  </rfmt>
  <rfmt sheetId="3" sqref="F205">
    <dxf>
      <numFmt numFmtId="181" formatCode="#,##0.00000000"/>
    </dxf>
  </rfmt>
  <rfmt sheetId="3" sqref="F205">
    <dxf>
      <numFmt numFmtId="188" formatCode="#,##0.0000000"/>
    </dxf>
  </rfmt>
  <rfmt sheetId="3" sqref="F205">
    <dxf>
      <numFmt numFmtId="179" formatCode="#,##0.000000"/>
    </dxf>
  </rfmt>
  <rfmt sheetId="3" sqref="F205">
    <dxf>
      <numFmt numFmtId="172" formatCode="#,##0.00000"/>
    </dxf>
  </rfmt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63896" sId="3" numFmtId="4">
    <nc r="C157">
      <v>60</v>
    </nc>
  </rcc>
  <rcc rId="63897" sId="3" numFmtId="4">
    <nc r="D157">
      <v>0</v>
    </nc>
  </rcc>
  <rcc rId="63898" sId="3" numFmtId="4">
    <nc r="C159">
      <v>6000</v>
    </nc>
  </rcc>
  <rcc rId="63899" sId="3" numFmtId="4">
    <nc r="D159">
      <v>0</v>
    </nc>
  </rcc>
  <rcc rId="63900" sId="3" numFmtId="4">
    <nc r="C160">
      <v>1743.4</v>
    </nc>
  </rcc>
  <rcc rId="63901" sId="3" numFmtId="4">
    <nc r="D160">
      <v>0</v>
    </nc>
  </rcc>
  <rcc rId="63902" sId="3" numFmtId="4">
    <nc r="C161">
      <v>200</v>
    </nc>
  </rcc>
  <rcc rId="63903" sId="3" numFmtId="4">
    <nc r="D161">
      <v>0</v>
    </nc>
  </rcc>
  <rcc rId="63904" sId="3" numFmtId="4">
    <nc r="C162">
      <v>3149.3708999999999</v>
    </nc>
  </rcc>
  <rcc rId="63905" sId="3" numFmtId="4">
    <nc r="D162">
      <v>0</v>
    </nc>
  </rcc>
  <rcc rId="63906" sId="3" numFmtId="4">
    <nc r="C164">
      <v>21963.5</v>
    </nc>
  </rcc>
  <rcc rId="63907" sId="3" numFmtId="4">
    <nc r="D164">
      <v>0</v>
    </nc>
  </rcc>
  <rcc rId="63908" sId="3" numFmtId="4">
    <nc r="C165">
      <v>7603.2</v>
    </nc>
  </rcc>
  <rcc rId="63909" sId="3" numFmtId="4">
    <nc r="D165">
      <v>859.43799999999999</v>
    </nc>
  </rcc>
  <rcc rId="63910" sId="3" numFmtId="4">
    <nc r="C167">
      <v>395</v>
    </nc>
  </rcc>
  <rcc rId="63911" sId="3" numFmtId="4">
    <nc r="D167">
      <v>395</v>
    </nc>
  </rcc>
  <rcc rId="63912" sId="3" numFmtId="4">
    <oc r="C171">
      <v>0</v>
    </oc>
    <nc r="C171">
      <v>2820</v>
    </nc>
  </rcc>
  <rcc rId="63913" sId="3" numFmtId="4">
    <nc r="C175">
      <v>6465.0460000000003</v>
    </nc>
  </rcc>
  <rcc rId="63914" sId="3" numFmtId="4">
    <nc r="D175">
      <v>74.019059999999996</v>
    </nc>
  </rcc>
  <rcc rId="63915" sId="3" numFmtId="4">
    <nc r="C176">
      <v>160</v>
    </nc>
  </rcc>
  <rcc rId="63916" sId="3" numFmtId="4">
    <nc r="D176">
      <v>0</v>
    </nc>
  </rcc>
  <rcc rId="63917" sId="3" numFmtId="4">
    <nc r="C177">
      <v>2253.35</v>
    </nc>
  </rcc>
  <rcc rId="63918" sId="3" numFmtId="4">
    <nc r="D177">
      <v>150</v>
    </nc>
  </rcc>
  <rrc rId="63919" sId="3" ref="A178:XFD178" action="deleteRow">
    <undo index="0" exp="area" ref3D="1" dr="$A$203:$XFD$203" dn="Z_61528DAC_5C4C_48F4_ADE2_8A724B05A086_.wvu.Rows" sId="3"/>
    <undo index="16" exp="area" ref3D="1" dr="$A$198:$XFD$199" dn="Z_B31C8DB7_3E78_4144_A6B5_8DE36DE63F0E_.wvu.Rows" sId="3"/>
    <undo index="26" exp="area" ref3D="1" dr="$A$202:$XFD$203" dn="Z_A54C432C_6C68_4B53_A75C_446EB3A61B2B_.wvu.Rows" sId="3"/>
    <undo index="24" exp="area" ref3D="1" dr="$A$198:$XFD$199" dn="Z_A54C432C_6C68_4B53_A75C_446EB3A61B2B_.wvu.Rows" sId="3"/>
    <undo index="12" exp="area" ref3D="1" dr="$A$198:$XFD$198" dn="Z_5C539BE6_C8E0_453F_AB5E_9E58094195EA_.wvu.Rows" sId="3"/>
    <undo index="38" exp="area" ref3D="1" dr="$A$202:$XFD$203" dn="Z_42584DC0_1D41_4C93_9B38_C388E7B8DAC4_.wvu.Rows" sId="3"/>
    <undo index="36" exp="area" ref3D="1" dr="$A$198:$XFD$199" dn="Z_42584DC0_1D41_4C93_9B38_C388E7B8DAC4_.wvu.Rows" sId="3"/>
    <undo index="0" exp="area" ref3D="1" dr="$A$198:$XFD$198" dn="Z_3DCB9AAA_F09C_4EA6_B992_F93E466D374A_.wvu.Rows" sId="3"/>
    <undo index="18" exp="area" ref3D="1" dr="$A$198:$XFD$199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3920" sId="3" ref="A178:XFD178" action="delete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  <rfmt sheetId="3" xfDxf="1" s="1" sqref="A178:XFD17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78" t="inlineStr">
        <is>
          <t>Ц41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78" t="inlineStr">
        <is>
          <t>Создание модельных муниципальных библиотек</t>
        </is>
      </nc>
      <ndxf>
        <font>
          <i/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78" start="0" length="0">
      <dxf>
        <font>
          <i/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78">
        <f>SUM(D178/C178*100)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78" start="0" length="0">
      <dxf>
        <font>
          <sz val="20"/>
          <name val="Times New Roman"/>
          <scheme val="none"/>
        </font>
        <numFmt numFmtId="167" formatCode="#,##0.0"/>
        <alignment horizontal="right" vertical="top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7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.xml><?xml version="1.0" encoding="utf-8"?>
<revisions xmlns="http://schemas.openxmlformats.org/spreadsheetml/2006/main" xmlns:r="http://schemas.openxmlformats.org/officeDocument/2006/relationships">
  <rcc rId="63470" sId="3" odxf="1" dxf="1" numFmtId="4">
    <oc r="F70">
      <v>9682.4</v>
    </oc>
    <nc r="F70">
      <v>149.69999999999999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1" sId="3" odxf="1" dxf="1" numFmtId="4">
    <oc r="F72">
      <v>0</v>
    </oc>
    <nc r="F72">
      <v>13998.4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472" sId="3" odxf="1" dxf="1" numFmtId="4">
    <oc r="F73">
      <v>30805.51482</v>
    </oc>
    <nc r="F73">
      <v>21801.271680000002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F74" start="0" length="0">
    <dxf>
      <border outline="0">
        <left style="medium">
          <color indexed="64"/>
        </left>
      </border>
    </dxf>
  </rfmt>
  <rcc rId="63473" sId="3" numFmtId="4">
    <nc r="F75">
      <v>0</v>
    </nc>
  </rcc>
  <rcc rId="63474" sId="3" numFmtId="4">
    <nc r="F76">
      <v>1835.97099</v>
    </nc>
  </rcc>
  <rcc rId="63475" sId="3" odxf="1" dxf="1" numFmtId="4">
    <oc r="F77">
      <v>-87055.707250000007</v>
    </oc>
    <nc r="F77">
      <v>-10904.056339999999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63652" sId="3" numFmtId="4">
    <oc r="F83">
      <v>43.803620000000002</v>
    </oc>
    <nc r="F83">
      <v>0</v>
    </nc>
  </rcc>
  <rcc rId="63653" sId="3" numFmtId="4">
    <nc r="F84">
      <v>1124.2388900000001</v>
    </nc>
  </rcc>
  <rcc rId="63654" sId="3" numFmtId="4">
    <nc r="F86">
      <v>136.26499999999999</v>
    </nc>
  </rcc>
  <rcc rId="63655" sId="3" numFmtId="4">
    <nc r="F89">
      <v>2076.6999999999998</v>
    </nc>
  </rcc>
  <rcc rId="63656" sId="3" numFmtId="4">
    <nc r="F94">
      <v>17.600010000000001</v>
    </nc>
  </rcc>
  <rcc rId="63657" sId="3" numFmtId="4">
    <nc r="F95">
      <v>75.158609999999996</v>
    </nc>
  </rcc>
  <rfmt sheetId="3" sqref="F93">
    <dxf>
      <numFmt numFmtId="4" formatCode="#,##0.00"/>
    </dxf>
  </rfmt>
  <rfmt sheetId="3" sqref="F93">
    <dxf>
      <numFmt numFmtId="187" formatCode="#,##0.000"/>
    </dxf>
  </rfmt>
  <rfmt sheetId="3" sqref="F93">
    <dxf>
      <numFmt numFmtId="186" formatCode="#,##0.0000"/>
    </dxf>
  </rfmt>
  <rfmt sheetId="3" sqref="F93">
    <dxf>
      <numFmt numFmtId="172" formatCode="#,##0.00000"/>
    </dxf>
  </rfmt>
  <rfmt sheetId="3" sqref="F93">
    <dxf>
      <numFmt numFmtId="186" formatCode="#,##0.0000"/>
    </dxf>
  </rfmt>
  <rfmt sheetId="3" sqref="F93">
    <dxf>
      <numFmt numFmtId="187" formatCode="#,##0.000"/>
    </dxf>
  </rfmt>
  <rfmt sheetId="3" sqref="F93">
    <dxf>
      <numFmt numFmtId="4" formatCode="#,##0.00"/>
    </dxf>
  </rfmt>
  <rfmt sheetId="3" sqref="F93">
    <dxf>
      <numFmt numFmtId="167" formatCode="#,##0.0"/>
    </dxf>
  </rfmt>
  <rcc rId="63658" sId="3" numFmtId="4">
    <oc r="F106">
      <v>506.65273999999999</v>
    </oc>
    <nc r="F106">
      <v>0</v>
    </nc>
  </rcc>
  <rcc rId="63659" sId="3" numFmtId="4">
    <oc r="F108">
      <v>122685.45398999999</v>
    </oc>
    <nc r="F108">
      <v>0</v>
    </nc>
  </rcc>
  <rcc rId="63660" sId="3" numFmtId="4">
    <oc r="F118">
      <v>4054.5427399999999</v>
    </oc>
    <nc r="F118">
      <v>12.33</v>
    </nc>
  </rcc>
  <rcc rId="63661" sId="3" numFmtId="4">
    <oc r="F140">
      <v>46751.318910000002</v>
    </oc>
    <nc r="F140">
      <v>20.5</v>
    </nc>
  </rcc>
  <rcc rId="63662" sId="3" numFmtId="4">
    <oc r="F141">
      <v>6317.2378600000002</v>
    </oc>
    <nc r="F141">
      <v>0</v>
    </nc>
  </rcc>
  <rcc rId="63663" sId="3" numFmtId="4">
    <oc r="F147">
      <v>713.85311000000002</v>
    </oc>
    <nc r="F147">
      <v>0</v>
    </nc>
  </rcc>
  <rcc rId="63664" sId="3" numFmtId="4">
    <oc r="F148">
      <v>266.53287</v>
    </oc>
    <nc r="F148">
      <v>0</v>
    </nc>
  </rcc>
  <rcc rId="63665" sId="3" numFmtId="4">
    <oc r="F151">
      <v>62</v>
    </oc>
    <nc r="F151">
      <v>0</v>
    </nc>
  </rcc>
  <rcc rId="63666" sId="3" numFmtId="4">
    <oc r="F154">
      <v>127032.35460999999</v>
    </oc>
    <nc r="F154">
      <v>8808.3379999999997</v>
    </nc>
  </rcc>
  <rcc rId="63667" sId="3" numFmtId="4">
    <oc r="F159">
      <v>404039.41326</v>
    </oc>
    <nc r="F159">
      <v>24775.82</v>
    </nc>
  </rcc>
  <rcc rId="63668" sId="3" numFmtId="4">
    <oc r="F164">
      <v>24727.12816</v>
    </oc>
    <nc r="F164">
      <v>802.33900000000006</v>
    </nc>
  </rcc>
  <rcc rId="63669" sId="3" numFmtId="4">
    <oc r="F169">
      <v>47.97</v>
    </oc>
    <nc r="F169">
      <v>0</v>
    </nc>
  </rcc>
  <rcc rId="63670" sId="3" numFmtId="4">
    <oc r="F170">
      <v>3181.1251000000002</v>
    </oc>
    <nc r="F170">
      <v>0</v>
    </nc>
  </rcc>
  <rcc rId="63671" sId="3" numFmtId="4">
    <oc r="F171">
      <v>3385.2950000000001</v>
    </oc>
    <nc r="F171">
      <v>73.155000000000001</v>
    </nc>
  </rcc>
  <rcc rId="63672" sId="3" numFmtId="4">
    <oc r="F174">
      <v>67141.159180000002</v>
    </oc>
    <nc r="F174">
      <v>3468.4</v>
    </nc>
  </rcc>
  <rcc rId="63673" sId="3" numFmtId="4">
    <oc r="F181">
      <v>1396.82663</v>
    </oc>
    <nc r="F181">
      <v>0</v>
    </nc>
  </rcc>
  <rcc rId="63674" sId="3" numFmtId="4">
    <oc r="F183">
      <v>12.379049999999999</v>
    </oc>
    <nc r="F183">
      <v>0</v>
    </nc>
  </rcc>
  <rcc rId="63675" sId="3" numFmtId="4">
    <oc r="F184">
      <v>9345.3745500000005</v>
    </oc>
    <nc r="F184">
      <v>0</v>
    </nc>
  </rcc>
  <rcc rId="63676" sId="3" numFmtId="4">
    <oc r="F188">
      <v>39407.178999999996</v>
    </oc>
    <nc r="F188">
      <v>0</v>
    </nc>
  </rcc>
  <rcc rId="63677" sId="3" numFmtId="4">
    <oc r="F192">
      <v>382.26049</v>
    </oc>
    <nc r="F192">
      <v>0</v>
    </nc>
  </rcc>
  <rcc rId="63678" sId="3" numFmtId="4">
    <oc r="F196">
      <v>0</v>
    </oc>
    <nc r="F196">
      <v>306.25400000000002</v>
    </nc>
  </rcc>
  <rcc rId="63679" sId="3" numFmtId="4">
    <oc r="F201">
      <v>69.8</v>
    </oc>
    <nc r="F201">
      <v>0</v>
    </nc>
  </rcc>
  <rfmt sheetId="3" sqref="F205">
    <dxf>
      <numFmt numFmtId="4" formatCode="#,##0.00"/>
    </dxf>
  </rfmt>
  <rfmt sheetId="3" sqref="F205">
    <dxf>
      <numFmt numFmtId="187" formatCode="#,##0.000"/>
    </dxf>
  </rfmt>
  <rfmt sheetId="3" sqref="F205">
    <dxf>
      <numFmt numFmtId="186" formatCode="#,##0.0000"/>
    </dxf>
  </rfmt>
  <rfmt sheetId="3" sqref="F205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60279" sId="3" numFmtId="4">
    <oc r="F67">
      <v>25.901499999999999</v>
    </oc>
    <nc r="F67">
      <v>6831.1028299999998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61700" sId="3" numFmtId="4">
    <oc r="F41">
      <v>12819.15148</v>
    </oc>
    <nc r="F41">
      <v>9007.8990900000008</v>
    </nc>
  </rcc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1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61884" sId="3" numFmtId="4">
    <oc r="D7">
      <v>160564.37611000001</v>
    </oc>
    <nc r="D7">
      <v>166601.86648999999</v>
    </nc>
  </rcc>
  <rcc rId="61885" sId="3" numFmtId="4">
    <oc r="D9">
      <v>9790.1280800000004</v>
    </oc>
    <nc r="D9">
      <v>10138.539510000001</v>
    </nc>
  </rcc>
  <rcc rId="61886" sId="3" numFmtId="4">
    <oc r="D10">
      <v>52.823999999999998</v>
    </oc>
    <nc r="D10">
      <v>52.948050000000002</v>
    </nc>
  </rcc>
  <rcc rId="61887" sId="3" numFmtId="4">
    <oc r="D11">
      <v>10096.21204</v>
    </oc>
    <nc r="D11">
      <v>10478.832969999999</v>
    </nc>
  </rcc>
  <rcc rId="61888" sId="3" numFmtId="4">
    <oc r="D12">
      <v>-1105.9453100000001</v>
    </oc>
    <nc r="D12">
      <v>-1103.8543099999999</v>
    </nc>
  </rcc>
  <rcc rId="61889" sId="3" numFmtId="4">
    <oc r="D14">
      <v>21200.960719999999</v>
    </oc>
    <nc r="D14">
      <v>21204.319329999998</v>
    </nc>
  </rcc>
  <rcc rId="61890" sId="3" numFmtId="4">
    <oc r="D15">
      <v>-46.940109999999997</v>
    </oc>
    <nc r="D15">
      <v>-46.617519999999999</v>
    </nc>
  </rcc>
  <rcc rId="61891" sId="3" numFmtId="4">
    <oc r="D17">
      <v>597.07844</v>
    </oc>
    <nc r="D17">
      <v>574.88044000000002</v>
    </nc>
  </rcc>
  <rcc rId="61892" sId="3" numFmtId="4">
    <oc r="D19">
      <v>7439.5940000000001</v>
    </oc>
    <nc r="D19">
      <v>7447.4850200000001</v>
    </nc>
  </rcc>
  <rcc rId="61893" sId="3" numFmtId="4">
    <oc r="D22">
      <v>2846.7807699999998</v>
    </oc>
    <nc r="D22">
      <v>2853.9554199999998</v>
    </nc>
  </rcc>
  <rcc rId="61894" sId="3" numFmtId="4">
    <oc r="D24">
      <v>3527.7912900000001</v>
    </oc>
    <nc r="D24">
      <v>3511.9912899999999</v>
    </nc>
  </rcc>
  <rcc rId="61895" sId="3" numFmtId="4">
    <oc r="D25">
      <v>11727.4925</v>
    </oc>
    <nc r="D25">
      <v>11750.007890000001</v>
    </nc>
  </rcc>
  <rcc rId="61896" sId="3" numFmtId="4">
    <oc r="D29">
      <v>2346.9902900000002</v>
    </oc>
    <nc r="D29">
      <v>2348.0870399999999</v>
    </nc>
  </rcc>
  <rcc rId="61897" sId="3" numFmtId="4">
    <oc r="D30">
      <v>51.05</v>
    </oc>
    <nc r="D30">
      <v>51.25</v>
    </nc>
  </rcc>
  <rcc rId="61898" sId="3" numFmtId="4">
    <oc r="D41">
      <v>9634.7604599999995</v>
    </oc>
    <nc r="D41">
      <v>9819.4064099999996</v>
    </nc>
  </rcc>
  <rcc rId="61899" sId="3" numFmtId="4">
    <oc r="D42">
      <v>1966.91751</v>
    </oc>
    <nc r="D42">
      <v>2026.4583</v>
    </nc>
  </rcc>
  <rcc rId="61900" sId="3" numFmtId="4">
    <oc r="D47">
      <v>662.68138999999996</v>
    </oc>
    <nc r="D47">
      <v>671.43538999999998</v>
    </nc>
  </rcc>
  <rcc rId="61901" sId="3" numFmtId="4">
    <oc r="D55">
      <v>15200.69713</v>
    </oc>
    <nc r="D55">
      <v>15205.3904</v>
    </nc>
  </rcc>
  <rcc rId="61902" sId="3" numFmtId="4">
    <oc r="D60">
      <v>1016.0596399999999</v>
    </oc>
    <nc r="D60">
      <v>1027.34167</v>
    </nc>
  </rcc>
  <rcc rId="61903" sId="3" numFmtId="4">
    <oc r="D61">
      <v>1359.8273099999999</v>
    </oc>
    <nc r="D61">
      <v>1463.9611</v>
    </nc>
  </rcc>
  <rcc rId="61904" sId="3" numFmtId="4">
    <oc r="D72">
      <v>295780.60665999999</v>
    </oc>
    <nc r="D72">
      <v>306333.14687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60694" sId="3" numFmtId="4">
    <oc r="C154">
      <v>127021.59256</v>
    </oc>
    <nc r="C154">
      <v>131932.45897000001</v>
    </nc>
  </rcc>
  <rcc rId="60695" sId="3" numFmtId="4">
    <oc r="D154">
      <v>108559.87664</v>
    </oc>
    <nc r="D154">
      <v>114058.47663999999</v>
    </nc>
  </rcc>
  <rcc rId="60696" sId="3" numFmtId="4">
    <oc r="C155">
      <v>6356.39</v>
    </oc>
    <nc r="C155">
      <v>7260.6417099999999</v>
    </nc>
  </rcc>
  <rcc rId="60697" sId="3" numFmtId="4">
    <oc r="D155">
      <v>3922.59</v>
    </oc>
    <nc r="D155">
      <v>4011.59</v>
    </nc>
  </rcc>
  <rfmt sheetId="3" sqref="D154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60310" sId="3" numFmtId="4">
    <oc r="F70">
      <v>1497</v>
    </oc>
    <nc r="F70">
      <v>1646.7</v>
    </nc>
  </rcc>
  <rcc rId="60311" sId="3" numFmtId="4">
    <oc r="F72">
      <v>201612.52632</v>
    </oc>
    <nc r="F72">
      <v>209413.94811999999</v>
    </nc>
  </rcc>
  <rcc rId="60312" sId="3" numFmtId="4">
    <oc r="F73">
      <v>397967.20231999998</v>
    </oc>
    <nc r="F73">
      <v>436654.99797000003</v>
    </nc>
  </rcc>
  <rcc rId="60313" sId="3" numFmtId="4">
    <oc r="F74">
      <v>18736.419999999998</v>
    </oc>
    <nc r="F74">
      <v>22783.74942</v>
    </nc>
  </rcc>
  <rcc rId="60314" sId="3" numFmtId="4">
    <oc r="F75">
      <v>6843.0396700000001</v>
    </oc>
    <nc r="F75">
      <v>63.834159999999997</v>
    </nc>
  </rcc>
  <rcc rId="60315" sId="3" numFmtId="4">
    <oc r="F76">
      <v>1848.9377500000001</v>
    </oc>
    <nc r="F76">
      <v>1902.50998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c rId="61498" sId="3">
    <oc r="A2" t="inlineStr">
      <is>
        <t xml:space="preserve">                                                                                Моргаушского муниципального округа на 01.12.2023 г.</t>
      </is>
    </oc>
    <nc r="A2" t="inlineStr">
      <is>
        <t xml:space="preserve">                                                                                Моргаушского муниципального округа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61094" sId="3" numFmtId="4">
    <oc r="D67">
      <v>11687.612080000001</v>
    </oc>
    <nc r="D67">
      <v>10941.81825</v>
    </nc>
  </rcc>
  <rcc rId="61095" sId="3" numFmtId="4">
    <oc r="D70">
      <v>99673.1</v>
    </oc>
    <nc r="D70">
      <v>107930.6</v>
    </nc>
  </rcc>
  <rcc rId="61096" sId="3" numFmtId="4">
    <oc r="C72">
      <v>238521.02932999999</v>
    </oc>
    <nc r="C72">
      <v>256249.68408000001</v>
    </nc>
  </rcc>
  <rcc rId="61097" sId="3" numFmtId="4">
    <oc r="D72">
      <v>161504.34742000001</v>
    </oc>
    <nc r="D72">
      <v>176939.62260999999</v>
    </nc>
  </rcc>
  <rcc rId="61098" sId="3" numFmtId="4">
    <oc r="C73">
      <v>474335.71100000001</v>
    </oc>
    <nc r="C73">
      <v>485077.31099999999</v>
    </nc>
  </rcc>
  <rcc rId="61099" sId="3" numFmtId="4">
    <oc r="D73">
      <v>404772.32681</v>
    </oc>
    <nc r="D73">
      <v>420204.39227999997</v>
    </nc>
  </rcc>
  <rcc rId="61100" sId="3" numFmtId="4">
    <oc r="D74">
      <v>25784.062099999999</v>
    </oc>
    <nc r="D74">
      <v>27830.188870000002</v>
    </nc>
  </rcc>
  <rcc rId="61101" sId="3" numFmtId="4">
    <oc r="D77">
      <v>-7538.9315800000004</v>
    </oc>
    <nc r="D77">
      <v>-7539.0103600000002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60346" sId="3" numFmtId="4">
    <oc r="F83">
      <v>14.074619999999999</v>
    </oc>
    <nc r="F83">
      <v>41.714619999999996</v>
    </nc>
  </rcc>
  <rcc rId="60347" sId="3" numFmtId="4">
    <oc r="F84">
      <v>41367.918640000004</v>
    </oc>
    <nc r="F84">
      <v>46960.468459999996</v>
    </nc>
  </rcc>
  <rcc rId="60348" sId="3" numFmtId="4">
    <oc r="F86">
      <v>4625.4899599999999</v>
    </oc>
    <nc r="F86">
      <v>4743.7021699999996</v>
    </nc>
  </rcc>
  <rcc rId="60349" sId="3" numFmtId="4">
    <oc r="F89">
      <v>11520.357690000001</v>
    </oc>
    <nc r="F89">
      <v>14106.781859999999</v>
    </nc>
  </rcc>
  <rcc rId="60350" sId="3" numFmtId="4">
    <oc r="F92">
      <v>1604.4928600000001</v>
    </oc>
    <nc r="F92">
      <v>1829.9714899999999</v>
    </nc>
  </rcc>
  <rcc rId="60351" sId="3" numFmtId="4">
    <oc r="F94">
      <v>1034.62211</v>
    </oc>
    <nc r="F94">
      <v>1095.3968299999999</v>
    </nc>
  </rcc>
  <rcc rId="60352" sId="3" numFmtId="4">
    <oc r="F95">
      <v>2710.5158900000001</v>
    </oc>
    <nc r="F95">
      <v>2955.3526900000002</v>
    </nc>
  </rcc>
  <rcc rId="60353" sId="3" numFmtId="4">
    <oc r="F96">
      <v>427.63395000000003</v>
    </oc>
    <nc r="F96">
      <v>434.53395</v>
    </nc>
  </rcc>
  <rcc rId="60354" sId="3" numFmtId="4">
    <oc r="F97">
      <v>524.60500000000002</v>
    </oc>
    <nc r="F97">
      <v>630.20500000000004</v>
    </nc>
  </rcc>
  <rcc rId="60355" sId="3" numFmtId="4">
    <oc r="F101">
      <v>990.61998000000006</v>
    </oc>
    <nc r="F101">
      <v>1482.1699799999999</v>
    </nc>
  </rcc>
  <rcc rId="60356" sId="3" numFmtId="4">
    <oc r="F108">
      <v>99714.789680000002</v>
    </oc>
    <nc r="F108">
      <v>104540.29783</v>
    </nc>
  </rcc>
  <rcc rId="60357" sId="3" numFmtId="4">
    <oc r="F118">
      <v>2885.2362400000002</v>
    </oc>
    <nc r="F118">
      <v>3402.7362400000002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61529" sId="3" numFmtId="4">
    <oc r="C7">
      <v>165137.51999999999</v>
    </oc>
    <nc r="C7">
      <v>163637.51999999999</v>
    </nc>
  </rcc>
  <rcc rId="61530" sId="3" numFmtId="4">
    <oc r="C16">
      <v>2400</v>
    </oc>
    <nc r="C16">
      <v>2500</v>
    </nc>
  </rcc>
  <rcc rId="61531" sId="3" numFmtId="4">
    <oc r="C17">
      <v>1000</v>
    </oc>
    <nc r="C17">
      <v>600</v>
    </nc>
  </rcc>
  <rcc rId="61532" sId="3" numFmtId="4">
    <oc r="C19">
      <v>6890</v>
    </oc>
    <nc r="C19">
      <v>7490</v>
    </nc>
  </rcc>
  <rcc rId="61533" sId="3" numFmtId="4">
    <oc r="C24">
      <v>4400</v>
    </oc>
    <nc r="C24">
      <v>3800</v>
    </nc>
  </rcc>
  <rcc rId="61534" sId="3" numFmtId="4">
    <oc r="C25">
      <v>11114</v>
    </oc>
    <nc r="C25">
      <v>11714</v>
    </nc>
  </rcc>
  <rcc rId="61535" sId="3" numFmtId="4">
    <oc r="C27">
      <v>1200</v>
    </oc>
    <nc r="C27">
      <v>1100</v>
    </nc>
  </rcc>
  <rcc rId="61536" sId="3" numFmtId="4">
    <oc r="C41">
      <v>9300</v>
    </oc>
    <nc r="C41">
      <v>9600</v>
    </nc>
  </rcc>
  <rcc rId="61537" sId="3" numFmtId="4">
    <oc r="C43">
      <v>517</v>
    </oc>
    <nc r="C43">
      <v>417</v>
    </nc>
  </rcc>
  <rcc rId="61538" sId="3" numFmtId="4">
    <oc r="C51">
      <v>900</v>
    </oc>
    <nc r="C51">
      <v>1200</v>
    </nc>
  </rcc>
  <rcc rId="61539" sId="3" numFmtId="4">
    <oc r="C54">
      <v>600</v>
    </oc>
    <nc r="C54">
      <v>400</v>
    </nc>
  </rcc>
  <rcc rId="61540" sId="3" numFmtId="4">
    <oc r="C61">
      <v>493.1</v>
    </oc>
    <nc r="C61">
      <v>1493.1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.xml><?xml version="1.0" encoding="utf-8"?>
<revisions xmlns="http://schemas.openxmlformats.org/spreadsheetml/2006/main" xmlns:r="http://schemas.openxmlformats.org/officeDocument/2006/relationships">
  <rcc rId="61132" sId="3" numFmtId="4">
    <oc r="D66">
      <v>0.2</v>
    </oc>
    <nc r="D66">
      <v>4.4566100000000004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.xml><?xml version="1.0" encoding="utf-8"?>
<revisions xmlns="http://schemas.openxmlformats.org/spreadsheetml/2006/main" xmlns:r="http://schemas.openxmlformats.org/officeDocument/2006/relationships">
  <rcc rId="60762" sId="3" numFmtId="4">
    <oc r="D165">
      <v>5709.8626299999996</v>
    </oc>
    <nc r="D165">
      <v>6650.558</v>
    </nc>
  </rcc>
  <rcc rId="60763" sId="3" numFmtId="4">
    <oc r="C166">
      <v>6373.0770000000002</v>
    </oc>
    <nc r="C166">
      <v>9806.6769999999997</v>
    </nc>
  </rcc>
  <rcc rId="60764" sId="3" numFmtId="4">
    <oc r="D166">
      <v>6373.0770000000002</v>
    </oc>
    <nc r="D166">
      <v>9806.6769999999997</v>
    </nc>
  </rcc>
  <rcc rId="60765" sId="3" numFmtId="4">
    <oc r="D168">
      <v>6418.7939999999999</v>
    </oc>
    <nc r="D168">
      <v>7504.3509999999997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111.xml><?xml version="1.0" encoding="utf-8"?>
<revisions xmlns="http://schemas.openxmlformats.org/spreadsheetml/2006/main" xmlns:r="http://schemas.openxmlformats.org/officeDocument/2006/relationships">
  <rcc rId="60388" sId="3" numFmtId="4">
    <oc r="F127">
      <v>6672.0847299999996</v>
    </oc>
    <nc r="F127">
      <v>7911.6523500000003</v>
    </nc>
  </rcc>
  <rcc rId="60389" sId="3" numFmtId="4">
    <oc r="F132">
      <v>52632.509019999998</v>
    </oc>
    <nc r="F132">
      <v>55398.677000000003</v>
    </nc>
  </rcc>
  <rcc rId="60390" sId="3" numFmtId="4">
    <oc r="F140">
      <v>38685.90958</v>
    </oc>
    <nc r="F140">
      <v>41916.00013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61965" sId="3" numFmtId="4">
    <oc r="D7">
      <v>166601.86648999999</v>
    </oc>
    <nc r="D7">
      <v>167464.34327000001</v>
    </nc>
  </rcc>
  <rcc rId="61966" sId="3" numFmtId="4">
    <oc r="D9">
      <v>10138.539510000001</v>
    </oc>
    <nc r="D9">
      <v>10138.76217</v>
    </nc>
  </rcc>
  <rcc rId="61967" sId="3" numFmtId="4">
    <oc r="D10">
      <v>52.948050000000002</v>
    </oc>
    <nc r="D10">
      <v>52.953719999999997</v>
    </nc>
  </rcc>
  <rcc rId="61968" sId="3" numFmtId="4">
    <oc r="D11">
      <v>10478.832969999999</v>
    </oc>
    <nc r="D11">
      <v>10479.201880000001</v>
    </nc>
  </rcc>
  <rcc rId="61969" sId="3" numFmtId="4">
    <oc r="D14">
      <v>21204.319329999998</v>
    </oc>
    <nc r="D14">
      <v>21204.66892</v>
    </nc>
  </rcc>
  <rcc rId="61970" sId="3" numFmtId="4">
    <oc r="D19">
      <v>7447.4850200000001</v>
    </oc>
    <nc r="D19">
      <v>7453.4506199999996</v>
    </nc>
  </rcc>
  <rcc rId="61971" sId="3" numFmtId="4">
    <oc r="D22">
      <v>2853.9554199999998</v>
    </oc>
    <nc r="D22">
      <v>2863.7722100000001</v>
    </nc>
  </rcc>
  <rcc rId="61972" sId="3" numFmtId="4">
    <oc r="D25">
      <v>11750.007890000001</v>
    </oc>
    <nc r="D25">
      <v>11778.802369999999</v>
    </nc>
  </rcc>
  <rcc rId="61973" sId="3" numFmtId="4">
    <oc r="D29">
      <v>2348.0870399999999</v>
    </oc>
    <nc r="D29">
      <v>2352.1460400000001</v>
    </nc>
  </rcc>
  <rcc rId="61974" sId="3" numFmtId="4">
    <oc r="D60">
      <v>1027.34167</v>
    </oc>
    <nc r="D60">
      <v>1033.34167</v>
    </nc>
  </rcc>
  <rcc rId="61975" sId="3" numFmtId="4">
    <oc r="D61">
      <v>1463.9611</v>
    </oc>
    <nc r="D61">
      <v>1465.2403899999999</v>
    </nc>
  </rcc>
  <rcc rId="61976" sId="3" numFmtId="4">
    <oc r="D30">
      <v>51.25</v>
    </oc>
    <nc r="D30">
      <v>51.45</v>
    </nc>
  </rcc>
  <rcc rId="61977" sId="3" numFmtId="4">
    <oc r="D41">
      <v>9819.4064099999996</v>
    </oc>
    <nc r="D41">
      <v>9834.7524200000007</v>
    </nc>
  </rcc>
  <rcc rId="61978" sId="3" numFmtId="4">
    <oc r="D42">
      <v>2026.4583</v>
    </oc>
    <nc r="D42">
      <v>2032.9722999999999</v>
    </nc>
  </rcc>
  <rcc rId="61979" sId="3" numFmtId="4">
    <oc r="D47">
      <v>671.43538999999998</v>
    </oc>
    <nc r="D47">
      <v>682.72699</v>
    </nc>
  </rcc>
  <rcc rId="61980" sId="3" numFmtId="4">
    <oc r="D55">
      <v>15205.3904</v>
    </oc>
    <nc r="D55">
      <v>15205.3964</v>
    </nc>
  </rcc>
  <rfmt sheetId="3" sqref="D68">
    <dxf>
      <numFmt numFmtId="4" formatCode="#,##0.00"/>
    </dxf>
  </rfmt>
  <rfmt sheetId="3" sqref="D68">
    <dxf>
      <numFmt numFmtId="187" formatCode="#,##0.000"/>
    </dxf>
  </rfmt>
  <rfmt sheetId="3" sqref="D68">
    <dxf>
      <numFmt numFmtId="186" formatCode="#,##0.0000"/>
    </dxf>
  </rfmt>
  <rfmt sheetId="3" sqref="D68">
    <dxf>
      <numFmt numFmtId="172" formatCode="#,##0.00000"/>
    </dxf>
  </rfmt>
  <rfmt sheetId="3" sqref="D68">
    <dxf>
      <numFmt numFmtId="186" formatCode="#,##0.0000"/>
    </dxf>
  </rfmt>
  <rfmt sheetId="3" sqref="D68">
    <dxf>
      <numFmt numFmtId="187" formatCode="#,##0.000"/>
    </dxf>
  </rfmt>
  <rfmt sheetId="3" sqref="D68">
    <dxf>
      <numFmt numFmtId="4" formatCode="#,##0.00"/>
    </dxf>
  </rfmt>
  <rfmt sheetId="3" sqref="D6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61571" sId="3" numFmtId="4">
    <oc r="F7">
      <v>138260.69631</v>
    </oc>
    <nc r="F7">
      <v>166983.59969</v>
    </nc>
  </rcc>
  <rcc rId="61572" sId="3" numFmtId="4">
    <oc r="F9">
      <v>8820.2652999999991</v>
    </oc>
    <nc r="F9">
      <v>9642.2600999999995</v>
    </nc>
  </rcc>
  <rcc rId="61573" sId="3" numFmtId="4">
    <oc r="F10">
      <v>48.789650000000002</v>
    </oc>
    <nc r="F10">
      <v>52.083219999999997</v>
    </nc>
  </rcc>
  <rcc rId="61574" sId="3" numFmtId="4">
    <oc r="F11">
      <v>9817.7894799999995</v>
    </oc>
    <nc r="F11">
      <v>10646.144130000001</v>
    </nc>
  </rcc>
  <rcc rId="61575" sId="3" numFmtId="4">
    <oc r="F12">
      <v>-1034.4582800000001</v>
    </oc>
    <nc r="F12">
      <v>-1106.2469900000001</v>
    </nc>
  </rcc>
  <rcc rId="61576" sId="3" numFmtId="4">
    <oc r="F14">
      <v>17378.436099999999</v>
    </oc>
    <nc r="F14">
      <v>18574.019260000001</v>
    </nc>
  </rcc>
  <rcc rId="61577" sId="3" numFmtId="4">
    <oc r="F15">
      <v>58.375079999999997</v>
    </oc>
    <nc r="F15">
      <v>78.995339999999999</v>
    </nc>
  </rcc>
  <rcc rId="61578" sId="3" numFmtId="4">
    <oc r="F16">
      <v>1828.0965699999999</v>
    </oc>
    <nc r="F16">
      <v>1828.98452</v>
    </nc>
  </rcc>
  <rcc rId="61579" sId="3" numFmtId="4">
    <oc r="F17">
      <v>1697.0770600000001</v>
    </oc>
    <nc r="F17">
      <v>2240.2203399999999</v>
    </nc>
  </rcc>
  <rcc rId="61580" sId="3" numFmtId="4">
    <oc r="F19">
      <v>4976.3540400000002</v>
    </oc>
    <nc r="F19">
      <v>6621.3053499999996</v>
    </nc>
  </rcc>
  <rcc rId="61581" sId="3" numFmtId="4">
    <oc r="F21">
      <v>199.91838000000001</v>
    </oc>
    <nc r="F21">
      <v>212.6139</v>
    </nc>
  </rcc>
  <rcc rId="61582" sId="3" numFmtId="4">
    <oc r="F22">
      <v>2121.4662800000001</v>
    </oc>
    <nc r="F22">
      <v>2736.7831700000002</v>
    </nc>
  </rcc>
  <rcc rId="61583" sId="3" numFmtId="4">
    <oc r="F24">
      <v>3858.3181300000001</v>
    </oc>
    <nc r="F24">
      <v>3723.7542800000001</v>
    </nc>
  </rcc>
  <rcc rId="61584" sId="3" numFmtId="4">
    <oc r="F25">
      <v>9508.7946699999993</v>
    </oc>
    <nc r="F25">
      <v>11415.82199</v>
    </nc>
  </rcc>
  <rcc rId="61585" sId="3" numFmtId="4">
    <oc r="F27">
      <v>6269.0050199999996</v>
    </oc>
    <nc r="F27">
      <v>6275.2890200000002</v>
    </nc>
  </rcc>
  <rcc rId="61586" sId="3" numFmtId="4">
    <oc r="F29">
      <v>2326.7337200000002</v>
    </oc>
    <nc r="F29">
      <v>2539.4609</v>
    </nc>
  </rcc>
  <rcc rId="61587" sId="3" numFmtId="4">
    <oc r="F30">
      <v>59.98</v>
    </oc>
    <nc r="F30">
      <v>66.78</v>
    </nc>
  </rcc>
  <rcc rId="61588" sId="3" numFmtId="4">
    <oc r="F35">
      <v>0</v>
    </oc>
    <nc r="F35">
      <v>2.4709999999999999E-2</v>
    </nc>
  </rcc>
  <rcc rId="61589" sId="3" numFmtId="4">
    <oc r="F41">
      <v>8093.2185099999997</v>
    </oc>
    <nc r="F41">
      <v>12819.15148</v>
    </nc>
  </rcc>
  <rcc rId="61590" sId="3" numFmtId="4">
    <oc r="F42">
      <v>2460.3092000000001</v>
    </oc>
    <nc r="F42">
      <v>3175.8159999999998</v>
    </nc>
  </rcc>
  <rcc rId="61591" sId="3" numFmtId="4">
    <oc r="F43">
      <v>580.02473999999995</v>
    </oc>
    <nc r="F43">
      <v>635.43638999999996</v>
    </nc>
  </rcc>
  <rcc rId="61592" sId="3" numFmtId="4">
    <oc r="F44">
      <v>0</v>
    </oc>
    <nc r="F44">
      <v>7.5000000000000002E-4</v>
    </nc>
  </rcc>
  <rcc rId="61593" sId="3" numFmtId="4">
    <oc r="F47">
      <v>495.09607</v>
    </oc>
    <nc r="F47">
      <v>566.29078000000004</v>
    </nc>
  </rcc>
  <rcc rId="61594" sId="3" numFmtId="4">
    <oc r="F49">
      <v>1020.6917099999999</v>
    </oc>
    <nc r="F49">
      <v>1072.3449900000001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61163" sId="3" numFmtId="4">
    <oc r="D83">
      <v>4.6836000000000002</v>
    </oc>
    <nc r="D83">
      <v>7.6836000000000002</v>
    </nc>
  </rcc>
  <rcc rId="61164" sId="3" numFmtId="4">
    <oc r="C84">
      <v>70600.184399999998</v>
    </oc>
    <nc r="C84">
      <v>69793.864400000006</v>
    </nc>
  </rcc>
  <rcc rId="61165" sId="3" numFmtId="4">
    <oc r="D84">
      <v>52421.581449999998</v>
    </oc>
    <nc r="D84">
      <v>57796.869039999998</v>
    </nc>
  </rcc>
  <rcc rId="61166" sId="3" numFmtId="4">
    <oc r="D86">
      <v>5617.2761600000003</v>
    </oc>
    <nc r="D86">
      <v>6149.1840599999996</v>
    </nc>
  </rcc>
  <rcc rId="61167" sId="3" numFmtId="4">
    <oc r="C89">
      <v>31060.37932</v>
    </oc>
    <nc r="C89">
      <v>31159.06927</v>
    </nc>
  </rcc>
  <rcc rId="61168" sId="3" numFmtId="4">
    <oc r="D89">
      <v>23839.186799999999</v>
    </oc>
    <nc r="D89">
      <v>27193.01226</v>
    </nc>
  </rcc>
  <rcc rId="61169" sId="3" numFmtId="4">
    <oc r="D92">
      <v>1247.3258000000001</v>
    </oc>
    <nc r="D92">
      <v>1610.71795</v>
    </nc>
  </rcc>
  <rcc rId="61170" sId="3" numFmtId="4">
    <oc r="D94">
      <v>1063.6878099999999</v>
    </oc>
    <nc r="D94">
      <v>1236.43236</v>
    </nc>
  </rcc>
  <rcc rId="61171" sId="3" numFmtId="4">
    <oc r="D95">
      <v>2743.9357599999998</v>
    </oc>
    <nc r="D95">
      <v>3083.15852</v>
    </nc>
  </rcc>
  <rcc rId="61172" sId="3" numFmtId="4">
    <oc r="C96">
      <v>682</v>
    </oc>
    <nc r="C96">
      <v>540</v>
    </nc>
  </rcc>
  <rcc rId="61173" sId="3" numFmtId="4">
    <oc r="D96">
      <v>130.64809</v>
    </oc>
    <nc r="D96">
      <v>146.52808999999999</v>
    </nc>
  </rcc>
  <rcc rId="61174" sId="3" numFmtId="4">
    <oc r="C97">
      <v>1238</v>
    </oc>
    <nc r="C97">
      <v>1362</v>
    </nc>
  </rcc>
  <rcc rId="61175" sId="3" numFmtId="4">
    <oc r="D97">
      <v>1067</v>
    </oc>
    <nc r="D97">
      <v>1139.7</v>
    </nc>
  </rcc>
  <rcc rId="61176" sId="3" numFmtId="4">
    <oc r="C101">
      <v>1323.8989799999999</v>
    </oc>
    <nc r="C101">
      <v>1229.67679</v>
    </nc>
  </rcc>
  <rcc rId="61177" sId="3" numFmtId="4">
    <oc r="C106">
      <v>1483.556</v>
    </oc>
    <nc r="C106">
      <v>1423.9270899999999</v>
    </nc>
  </rcc>
  <rcc rId="61178" sId="3" numFmtId="4">
    <oc r="C108">
      <v>136323.26710999999</v>
    </oc>
    <nc r="C108">
      <v>138399.24791000001</v>
    </nc>
  </rcc>
  <rcc rId="61179" sId="3" numFmtId="4">
    <oc r="D108">
      <v>90476.328559999994</v>
    </oc>
    <nc r="D108">
      <v>95400.547080000004</v>
    </nc>
  </rcc>
  <rcc rId="61180" sId="3" numFmtId="4">
    <oc r="C127">
      <v>7963.2301399999997</v>
    </oc>
    <nc r="C127">
      <v>8839.6500099999994</v>
    </nc>
  </rcc>
  <rcc rId="61181" sId="3" numFmtId="4">
    <oc r="D127">
      <v>491.14997</v>
    </oc>
    <nc r="D127">
      <v>598.68454999999994</v>
    </nc>
  </rcc>
  <rcc rId="61182" sId="3" numFmtId="4">
    <oc r="C140">
      <v>50838.832820000003</v>
    </oc>
    <nc r="C140">
      <v>52240.205999999998</v>
    </nc>
  </rcc>
  <rcc rId="61183" sId="3" numFmtId="4">
    <oc r="D140">
      <v>38670.779649999997</v>
    </oc>
    <nc r="D140">
      <v>40694.94255</v>
    </nc>
  </rcc>
  <rcc rId="61184" sId="3" numFmtId="4">
    <oc r="C152">
      <v>950</v>
    </oc>
    <nc r="C152">
      <v>600</v>
    </nc>
  </rcc>
  <rcc rId="61185" sId="3" numFmtId="4">
    <oc r="C159">
      <v>443910.31318</v>
    </oc>
    <nc r="C159">
      <v>466920.91837000003</v>
    </nc>
  </rcc>
  <rcc rId="61186" sId="3" numFmtId="4">
    <oc r="D159">
      <v>388611.59025000001</v>
    </oc>
    <nc r="D159">
      <v>398506.57844000001</v>
    </nc>
  </rcc>
  <rcc rId="61187" sId="3" numFmtId="4">
    <oc r="C164">
      <v>25703.451000000001</v>
    </oc>
    <nc r="C164">
      <v>29368.263200000001</v>
    </nc>
  </rcc>
  <rcc rId="61188" sId="3" numFmtId="4">
    <oc r="D164">
      <v>21361.949629999999</v>
    </oc>
    <nc r="D164">
      <v>26821.802</v>
    </nc>
  </rcc>
  <rcc rId="61189" sId="3" numFmtId="4">
    <oc r="C174">
      <v>74244.592940000002</v>
    </oc>
    <nc r="C174">
      <v>77564.072709999993</v>
    </nc>
  </rcc>
  <rcc rId="61190" sId="3" numFmtId="4">
    <oc r="D174">
      <v>54338.566870000002</v>
    </oc>
    <nc r="D174">
      <v>58308.260679999999</v>
    </nc>
  </rcc>
  <rcc rId="61191" sId="3" numFmtId="4">
    <oc r="C184">
      <v>10937.692709999999</v>
    </oc>
    <nc r="C184">
      <v>9968.7865600000005</v>
    </nc>
  </rcc>
  <rcc rId="61192" sId="3" numFmtId="4">
    <oc r="D184">
      <v>8197.04673</v>
    </oc>
    <nc r="D184">
      <v>9015.6712299999999</v>
    </nc>
  </rcc>
  <rcc rId="61193" sId="3" numFmtId="4">
    <oc r="C188">
      <v>58110.154600000002</v>
    </oc>
    <nc r="C188">
      <v>57675.211000000003</v>
    </nc>
  </rcc>
  <rcc rId="61194" sId="3" numFmtId="4">
    <oc r="D188">
      <v>30441.55444</v>
    </oc>
    <nc r="D188">
      <v>33329.719360000003</v>
    </nc>
  </rcc>
  <rcc rId="61195" sId="3" numFmtId="4">
    <oc r="D192">
      <v>59.433889999999998</v>
    </oc>
    <nc r="D192">
      <v>68.228160000000003</v>
    </nc>
  </rcc>
  <rcc rId="61196" sId="3">
    <nc r="E195">
      <f>SUM(D195/C195*100)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1.xml><?xml version="1.0" encoding="utf-8"?>
<revisions xmlns="http://schemas.openxmlformats.org/spreadsheetml/2006/main" xmlns:r="http://schemas.openxmlformats.org/officeDocument/2006/relationships">
  <rcc rId="60796" sId="3" numFmtId="4">
    <oc r="C169">
      <v>60</v>
    </oc>
    <nc r="C169">
      <v>70</v>
    </nc>
  </rcc>
  <rcc rId="60797" sId="3" numFmtId="4">
    <oc r="D169">
      <v>38.6</v>
    </oc>
    <nc r="D169">
      <v>48.6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61625" sId="3" numFmtId="4">
    <oc r="F51">
      <v>1024.4771699999999</v>
    </oc>
    <nc r="F51">
      <v>1402.56591</v>
    </nc>
  </rcc>
  <rcc rId="61626" sId="3" numFmtId="4">
    <oc r="F54">
      <v>2298.9167000000002</v>
    </oc>
    <nc r="F54">
      <v>2843.4726999999998</v>
    </nc>
  </rcc>
  <rcc rId="61627" sId="3" numFmtId="4">
    <oc r="F55">
      <v>7642.2470800000001</v>
    </oc>
    <nc r="F55">
      <v>8280.4401099999995</v>
    </nc>
  </rcc>
  <rcc rId="61628" sId="3" numFmtId="4">
    <oc r="F56">
      <v>768.30686000000003</v>
    </oc>
    <nc r="F56">
      <v>1351.4602299999999</v>
    </nc>
  </rcc>
  <rcc rId="61629" sId="3" numFmtId="4">
    <oc r="F60">
      <v>1191.6848500000001</v>
    </oc>
    <nc r="F60">
      <v>1279.46228</v>
    </nc>
  </rcc>
  <rcc rId="61630" sId="3" numFmtId="4">
    <oc r="F61">
      <v>529.07169999999996</v>
    </oc>
    <nc r="F61">
      <v>775.62501999999995</v>
    </nc>
  </rcc>
  <rcc rId="61631" sId="3" numFmtId="4">
    <oc r="F63">
      <v>93.29016</v>
    </oc>
    <nc r="F63">
      <v>105.73419</v>
    </nc>
  </rcc>
  <rcc rId="61632" sId="3" numFmtId="4">
    <oc r="F67">
      <v>6831.1028299999998</v>
    </oc>
    <nc r="F67">
      <v>12363.24439</v>
    </nc>
  </rcc>
  <rcc rId="61633" sId="3" numFmtId="4">
    <oc r="F70">
      <v>1646.7</v>
    </oc>
    <nc r="F70">
      <v>1796.8</v>
    </nc>
  </rcc>
  <rcc rId="61634" sId="3" numFmtId="4">
    <oc r="F72">
      <v>209413.94811999999</v>
    </oc>
    <nc r="F72">
      <v>357371.05906</v>
    </nc>
  </rcc>
  <rcc rId="61635" sId="3" numFmtId="4">
    <oc r="F73">
      <v>436654.99797000003</v>
    </oc>
    <nc r="F73">
      <v>473797.84534</v>
    </nc>
  </rcc>
  <rcc rId="61636" sId="3" numFmtId="4">
    <oc r="F74">
      <v>22783.74942</v>
    </oc>
    <nc r="F74">
      <v>26893.059150000001</v>
    </nc>
  </rcc>
  <rcc rId="61637" sId="3" numFmtId="4">
    <oc r="F76">
      <v>1902.50998</v>
    </oc>
    <nc r="F76">
      <v>1848.9377500000001</v>
    </nc>
  </rcc>
  <rcc rId="61638" sId="3" numFmtId="4">
    <oc r="F75">
      <v>63.834159999999997</v>
    </oc>
    <nc r="F75">
      <v>0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1.xml><?xml version="1.0" encoding="utf-8"?>
<revisions xmlns="http://schemas.openxmlformats.org/spreadsheetml/2006/main" xmlns:r="http://schemas.openxmlformats.org/officeDocument/2006/relationships">
  <rcc rId="61227" sId="3">
    <oc r="E32">
      <f>SUM(D32/C32*100)</f>
    </oc>
    <nc r="E32"/>
  </rcc>
  <rcc rId="61228" sId="3">
    <oc r="E33">
      <f>SUM(D33/C33*100)</f>
    </oc>
    <nc r="E33"/>
  </rcc>
  <rcc rId="61229" sId="3">
    <oc r="E34">
      <f>SUM(D34/C34*100)</f>
    </oc>
    <nc r="E34"/>
  </rcc>
  <rcc rId="61230" sId="3">
    <oc r="E35">
      <f>SUM(D35/C35*100)</f>
    </oc>
    <nc r="E35"/>
  </rcc>
  <rcc rId="61231" sId="3">
    <oc r="G33">
      <f>SUM(D33/F33*100)</f>
    </oc>
    <nc r="G33"/>
  </rcc>
  <rcc rId="61232" sId="3">
    <oc r="G35">
      <f>SUM(D35/F35*100)</f>
    </oc>
    <nc r="G35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62778" sId="3">
    <oc r="D81" t="inlineStr">
      <is>
        <t>исполнено на 01.12.2023 г.</t>
      </is>
    </oc>
    <nc r="D81" t="inlineStr">
      <is>
        <t>исполнено на 01.01.2024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fmt sheetId="3" sqref="D8">
    <dxf>
      <numFmt numFmtId="4" formatCode="#,##0.00"/>
    </dxf>
  </rfmt>
  <rfmt sheetId="3" sqref="D8">
    <dxf>
      <numFmt numFmtId="187" formatCode="#,##0.000"/>
    </dxf>
  </rfmt>
  <rfmt sheetId="3" sqref="D8">
    <dxf>
      <numFmt numFmtId="186" formatCode="#,##0.0000"/>
    </dxf>
  </rfmt>
  <rfmt sheetId="3" sqref="D8">
    <dxf>
      <numFmt numFmtId="172" formatCode="#,##0.00000"/>
    </dxf>
  </rfmt>
  <rfmt sheetId="3" sqref="D8">
    <dxf>
      <numFmt numFmtId="179" formatCode="#,##0.000000"/>
    </dxf>
  </rfmt>
  <rfmt sheetId="3" sqref="D8">
    <dxf>
      <numFmt numFmtId="172" formatCode="#,##0.00000"/>
    </dxf>
  </rfmt>
  <rfmt sheetId="3" sqref="D20">
    <dxf>
      <numFmt numFmtId="4" formatCode="#,##0.00"/>
    </dxf>
  </rfmt>
  <rfmt sheetId="3" sqref="D20">
    <dxf>
      <numFmt numFmtId="187" formatCode="#,##0.000"/>
    </dxf>
  </rfmt>
  <rfmt sheetId="3" sqref="D20">
    <dxf>
      <numFmt numFmtId="186" formatCode="#,##0.0000"/>
    </dxf>
  </rfmt>
  <rfmt sheetId="3" sqref="D20">
    <dxf>
      <numFmt numFmtId="172" formatCode="#,##0.00000"/>
    </dxf>
  </rfmt>
  <rfmt sheetId="3" sqref="D20">
    <dxf>
      <numFmt numFmtId="186" formatCode="#,##0.0000"/>
    </dxf>
  </rfmt>
  <rfmt sheetId="3" sqref="D20">
    <dxf>
      <numFmt numFmtId="187" formatCode="#,##0.000"/>
    </dxf>
  </rfmt>
  <rfmt sheetId="3" sqref="D20">
    <dxf>
      <numFmt numFmtId="4" formatCode="#,##0.00"/>
    </dxf>
  </rfmt>
  <rfmt sheetId="3" sqref="D20">
    <dxf>
      <numFmt numFmtId="167" formatCode="#,##0.0"/>
    </dxf>
  </rfmt>
  <rfmt sheetId="3" sqref="D8">
    <dxf>
      <numFmt numFmtId="186" formatCode="#,##0.0000"/>
    </dxf>
  </rfmt>
  <rfmt sheetId="3" sqref="D8">
    <dxf>
      <numFmt numFmtId="187" formatCode="#,##0.000"/>
    </dxf>
  </rfmt>
  <rfmt sheetId="3" sqref="D8">
    <dxf>
      <numFmt numFmtId="4" formatCode="#,##0.00"/>
    </dxf>
  </rfmt>
  <rfmt sheetId="3" sqref="D8">
    <dxf>
      <numFmt numFmtId="167" formatCode="#,##0.0"/>
    </dxf>
  </rfmt>
  <rcc rId="62434" sId="3" numFmtId="4">
    <oc r="D142">
      <v>6051.6724299999996</v>
    </oc>
    <nc r="D142">
      <v>7955.3542200000002</v>
    </nc>
  </rcc>
  <rcc rId="62435" sId="3" numFmtId="4">
    <oc r="D144">
      <v>5491.3979600000002</v>
    </oc>
    <nc r="D144">
      <v>7049.4763700000003</v>
    </nc>
  </rcc>
  <rcc rId="62436" sId="3" numFmtId="4">
    <oc r="D146">
      <v>0</v>
    </oc>
    <nc r="D146">
      <v>828.9</v>
    </nc>
  </rcc>
  <rcc rId="62437" sId="3" numFmtId="4">
    <oc r="C147">
      <v>10660.898370000001</v>
    </oc>
    <nc r="C147">
      <v>38331.374049999999</v>
    </nc>
  </rcc>
  <rcc rId="62438" sId="3" numFmtId="4">
    <oc r="D147">
      <v>9410.9510499999997</v>
    </oc>
    <nc r="D147">
      <v>9863.4708800000008</v>
    </nc>
  </rcc>
  <rcc rId="62439" sId="3" numFmtId="4">
    <oc r="D148">
      <v>0</v>
    </oc>
    <nc r="D148">
      <v>1813.99659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61669" sId="3">
    <oc r="F4" t="inlineStr">
      <is>
        <t>исполнено на 01.12.2022г.</t>
      </is>
    </oc>
    <nc r="F4" t="inlineStr">
      <is>
        <t>исполнено на 01.01.2023г.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63506" sId="3" odxf="1" dxf="1" numFmtId="4">
    <oc r="F60">
      <v>44.520409999999998</v>
    </oc>
    <nc r="F60">
      <v>118.92375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7" sId="3" odxf="1" dxf="1" numFmtId="4">
    <oc r="F61">
      <v>1.06664</v>
    </oc>
    <nc r="F61">
      <v>12.78374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63508" sId="3" numFmtId="4">
    <nc r="F62">
      <v>19.218229999999998</v>
    </nc>
  </rcc>
  <rcc rId="63509" sId="3" numFmtId="4">
    <nc r="F63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.xml><?xml version="1.0" encoding="utf-8"?>
<revisions xmlns="http://schemas.openxmlformats.org/spreadsheetml/2006/main" xmlns:r="http://schemas.openxmlformats.org/officeDocument/2006/relationships">
  <rcc rId="62809" sId="3">
    <oc r="A2" t="inlineStr">
      <is>
        <t xml:space="preserve">                                                                                Моргаушского муниципального округа на 01.01.2024 г.</t>
      </is>
    </oc>
    <nc r="A2" t="inlineStr">
      <is>
        <t xml:space="preserve">                                                                                Моргаушского муниципального округа на 01.02.2024 г.</t>
      </is>
    </nc>
  </rcc>
  <rcc rId="62810" sId="3">
    <oc r="D4" t="inlineStr">
      <is>
        <t>исполнено на 01.01.2024 г.</t>
      </is>
    </oc>
    <nc r="D4" t="inlineStr">
      <is>
        <t>исполнено на 01.02.2024 г.</t>
      </is>
    </nc>
  </rcc>
  <rcc rId="62811" sId="3">
    <oc r="F4" t="inlineStr">
      <is>
        <t>исполнено на 01.01.2023г.</t>
      </is>
    </oc>
    <nc r="F4" t="inlineStr">
      <is>
        <t>исполнено на 01.02.2023г.</t>
      </is>
    </nc>
  </rcc>
  <rcc rId="62812" sId="3">
    <oc r="D81" t="inlineStr">
      <is>
        <t>исполнено на 01.01.2024 г.</t>
      </is>
    </oc>
    <nc r="D81" t="inlineStr">
      <is>
        <t>исполнено на 01.02.2024 г.</t>
      </is>
    </nc>
  </rcc>
  <rcc rId="62813" sId="3">
    <oc r="F81" t="inlineStr">
      <is>
        <t>исполнено на 01.01.2023г.</t>
      </is>
    </oc>
    <nc r="F81" t="inlineStr">
      <is>
        <t>исполнено на 01.02.2023г.</t>
      </is>
    </nc>
  </rcc>
  <rcc rId="62814" sId="3" odxf="1" dxf="1" numFmtId="4">
    <oc r="F7">
      <v>166983.59969</v>
    </oc>
    <nc r="F7">
      <v>12930.80694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5" sId="3" odxf="1" dxf="1" numFmtId="4">
    <oc r="F9">
      <v>9642.2600999999995</v>
    </oc>
    <nc r="F9">
      <v>313.99360000000001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6" sId="3" odxf="1" dxf="1" numFmtId="4">
    <oc r="F10">
      <v>52.083219999999997</v>
    </oc>
    <nc r="F10">
      <v>0.67584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7" sId="3" odxf="1" dxf="1" numFmtId="4">
    <oc r="F11">
      <v>10646.144130000001</v>
    </oc>
    <nc r="F11">
      <v>445.04482000000002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8" sId="3" odxf="1" dxf="1" numFmtId="4">
    <oc r="F12">
      <v>-1106.2469900000001</v>
    </oc>
    <nc r="F12">
      <v>-37.309179999999998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19" sId="3" odxf="1" dxf="1" numFmtId="4">
    <oc r="F14">
      <v>18574.019260000001</v>
    </oc>
    <nc r="F14">
      <v>212.78738000000001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0" sId="3" odxf="1" dxf="1" numFmtId="4">
    <oc r="F15">
      <v>78.995339999999999</v>
    </oc>
    <nc r="F15">
      <v>-60.669440000000002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1" sId="3" odxf="1" dxf="1" numFmtId="4">
    <oc r="F16">
      <v>1828.98452</v>
    </oc>
    <nc r="F16">
      <v>2.6973600000000002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2" sId="3" odxf="1" dxf="1" numFmtId="4">
    <oc r="F17">
      <v>2240.2203399999999</v>
    </oc>
    <nc r="F17">
      <v>-1018.09533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23" sId="3" numFmtId="4">
    <oc r="D7">
      <v>167464.34327000001</v>
    </oc>
    <nc r="D7"/>
  </rcc>
  <rcc rId="62824" sId="3" numFmtId="4">
    <oc r="D9">
      <v>10138.76217</v>
    </oc>
    <nc r="D9"/>
  </rcc>
  <rcc rId="62825" sId="3" numFmtId="4">
    <oc r="D10">
      <v>52.953719999999997</v>
    </oc>
    <nc r="D10"/>
  </rcc>
  <rcc rId="62826" sId="3" numFmtId="4">
    <oc r="D11">
      <v>10479.201880000001</v>
    </oc>
    <nc r="D11"/>
  </rcc>
  <rcc rId="62827" sId="3" numFmtId="4">
    <oc r="D12">
      <v>-1103.8543099999999</v>
    </oc>
    <nc r="D12"/>
  </rcc>
  <rcc rId="62828" sId="3" numFmtId="4">
    <oc r="D14">
      <v>21204.66892</v>
    </oc>
    <nc r="D14"/>
  </rcc>
  <rcc rId="62829" sId="3" numFmtId="4">
    <oc r="D15">
      <v>-46.617519999999999</v>
    </oc>
    <nc r="D15"/>
  </rcc>
  <rcc rId="62830" sId="3" numFmtId="4">
    <oc r="D16">
      <v>2406.6720500000001</v>
    </oc>
    <nc r="D16"/>
  </rcc>
  <rcc rId="62831" sId="3" numFmtId="4">
    <oc r="D17">
      <v>574.88044000000002</v>
    </oc>
    <nc r="D17"/>
  </rcc>
  <rcc rId="62832" sId="3" numFmtId="4">
    <oc r="D19">
      <v>7453.4506199999996</v>
    </oc>
    <nc r="D19"/>
  </rcc>
  <rcc rId="62833" sId="3" numFmtId="4">
    <oc r="D21">
      <v>166.60285999999999</v>
    </oc>
    <nc r="D21"/>
  </rcc>
  <rcc rId="62834" sId="3" numFmtId="4">
    <oc r="D22">
      <v>2863.7722100000001</v>
    </oc>
    <nc r="D22"/>
  </rcc>
  <rcc rId="62835" sId="3" numFmtId="4">
    <oc r="D24">
      <v>3511.9912899999999</v>
    </oc>
    <nc r="D24"/>
  </rcc>
  <rcc rId="62836" sId="3" numFmtId="4">
    <oc r="D25">
      <v>11778.802369999999</v>
    </oc>
    <nc r="D25"/>
  </rcc>
  <rcc rId="62837" sId="3" odxf="1" dxf="1" numFmtId="4">
    <oc r="F19">
      <v>6621.3053499999996</v>
    </oc>
    <nc r="F19">
      <v>50.699590000000001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38" sId="3" numFmtId="4">
    <oc r="F21">
      <v>212.6139</v>
    </oc>
    <nc r="F21"/>
  </rcc>
  <rcc rId="62839" sId="3" numFmtId="4">
    <oc r="F22">
      <v>2736.7831700000002</v>
    </oc>
    <nc r="F22"/>
  </rcc>
  <rcc rId="62840" sId="3" numFmtId="4">
    <oc r="F24">
      <v>3723.7542800000001</v>
    </oc>
    <nc r="F24"/>
  </rcc>
  <rcc rId="62841" sId="3" numFmtId="4">
    <oc r="F25">
      <v>11415.82199</v>
    </oc>
    <nc r="F25"/>
  </rcc>
  <rcc rId="62842" sId="3" odxf="1" dxf="1" numFmtId="4">
    <oc r="F20">
      <f>SUM(F22+F21)</f>
    </oc>
    <nc r="F20">
      <v>62.415140000000001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3" sId="3" odxf="1" dxf="1" numFmtId="4">
    <oc r="F23">
      <f>SUM(F24+F25)</f>
    </oc>
    <nc r="F23">
      <v>-108.79644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4" sId="3" odxf="1" dxf="1" numFmtId="4">
    <oc r="F27">
      <v>6275.2890200000002</v>
    </oc>
    <nc r="F27">
      <v>-729.27526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5" sId="3" odxf="1" dxf="1" numFmtId="4">
    <oc r="F29">
      <v>2539.4609</v>
    </oc>
    <nc r="F29">
      <v>32.870930000000001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6" sId="3" numFmtId="4">
    <oc r="F30">
      <v>66.78</v>
    </oc>
    <nc r="F30"/>
  </rcc>
  <rcc rId="62847" sId="3" odxf="1" dxf="1" numFmtId="4">
    <oc r="F39">
      <v>44.585999999999999</v>
    </oc>
    <nc r="F39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40" start="0" length="0">
    <dxf>
      <border outline="0">
        <left style="thin">
          <color indexed="64"/>
        </left>
      </border>
    </dxf>
  </rfmt>
  <rcc rId="62848" sId="3" odxf="1" dxf="1" numFmtId="4">
    <oc r="F41">
      <v>9007.8990900000008</v>
    </oc>
    <nc r="F41">
      <v>875.46177999999998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49" sId="3" odxf="1" dxf="1" numFmtId="4">
    <oc r="F42">
      <v>3175.8159999999998</v>
    </oc>
    <nc r="F42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0" sId="3" odxf="1" dxf="1" numFmtId="4">
    <oc r="F43">
      <v>635.43638999999996</v>
    </oc>
    <nc r="F43">
      <v>21.101050000000001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1" sId="3" odxf="1" dxf="1" numFmtId="4">
    <oc r="F44">
      <v>7.5000000000000002E-4</v>
    </oc>
    <nc r="F44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2" sId="3" odxf="1" dxf="1" numFmtId="4">
    <oc r="F45">
      <v>13.106999999999999</v>
    </oc>
    <nc r="F45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3" sId="3" odxf="1" dxf="1" numFmtId="4">
    <nc r="F46">
      <v>0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4" sId="3" odxf="1" dxf="1" numFmtId="4">
    <oc r="F47">
      <v>566.29078000000004</v>
    </oc>
    <nc r="F47">
      <v>30.316610000000001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55" sId="3" numFmtId="4">
    <oc r="D41">
      <v>9834.7524200000007</v>
    </oc>
    <nc r="D41"/>
  </rcc>
  <rcc rId="62856" sId="3" numFmtId="4">
    <oc r="D42">
      <v>2032.9722999999999</v>
    </oc>
    <nc r="D42"/>
  </rcc>
  <rcc rId="62857" sId="3" numFmtId="4">
    <oc r="D43">
      <v>421.69382000000002</v>
    </oc>
    <nc r="D43"/>
  </rcc>
  <rcc rId="62858" sId="3" numFmtId="4">
    <oc r="D45">
      <v>261.95400000000001</v>
    </oc>
    <nc r="D45"/>
  </rcc>
  <rcc rId="62859" sId="3" numFmtId="4">
    <oc r="D47">
      <v>682.72699</v>
    </oc>
    <nc r="D47"/>
  </rcc>
  <rcc rId="62860" sId="3" odxf="1" dxf="1" numFmtId="4">
    <oc r="F49">
      <v>1072.3449900000001</v>
    </oc>
    <nc r="F49">
      <v>1.2184299999999999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1" sId="3" odxf="1" dxf="1" numFmtId="4">
    <oc r="F51">
      <v>1402.56591</v>
    </oc>
    <nc r="F51">
      <v>0.78439999999999999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fmt sheetId="3" sqref="F52" start="0" length="0">
    <dxf>
      <border outline="0">
        <left style="thin">
          <color indexed="64"/>
        </left>
      </border>
    </dxf>
  </rfmt>
  <rcc rId="62862" sId="3" odxf="1" dxf="1" numFmtId="4">
    <oc r="F55">
      <v>8280.4401099999995</v>
    </oc>
    <nc r="F55">
      <v>647.45416999999998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3" sId="3" numFmtId="4">
    <oc r="F54">
      <v>2843.4726999999998</v>
    </oc>
    <nc r="F54"/>
  </rcc>
  <rcc rId="62864" sId="3" numFmtId="4">
    <oc r="F56">
      <v>1351.4602299999999</v>
    </oc>
    <nc r="F56"/>
  </rcc>
  <rcc rId="62865" sId="3" numFmtId="4">
    <oc r="D54">
      <v>396</v>
    </oc>
    <nc r="D54"/>
  </rcc>
  <rcc rId="62866" sId="3" numFmtId="4">
    <oc r="D55">
      <v>15205.3964</v>
    </oc>
    <nc r="D55"/>
  </rcc>
  <rcc rId="62867" sId="3" numFmtId="4">
    <oc r="D56">
      <v>323.68556000000001</v>
    </oc>
    <nc r="D56"/>
  </rcc>
  <rcc rId="62868" sId="3" odxf="1" dxf="1" numFmtId="4">
    <oc r="F60">
      <v>1279.46228</v>
    </oc>
    <nc r="F60">
      <v>44.520409999999998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69" sId="3" odxf="1" dxf="1" numFmtId="4">
    <oc r="F61">
      <v>775.62501999999995</v>
    </oc>
    <nc r="F61">
      <v>1.06664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0" sId="3" numFmtId="4">
    <oc r="F63">
      <v>105.73419</v>
    </oc>
    <nc r="F63"/>
  </rcc>
  <rcc rId="62871" sId="3" numFmtId="4">
    <oc r="F64">
      <v>140</v>
    </oc>
    <nc r="F64"/>
  </rcc>
  <rcc rId="62872" sId="3" numFmtId="4">
    <oc r="D60">
      <v>1033.34167</v>
    </oc>
    <nc r="D60"/>
  </rcc>
  <rcc rId="62873" sId="3" numFmtId="4">
    <oc r="D61">
      <v>1465.2403899999999</v>
    </oc>
    <nc r="D61"/>
  </rcc>
  <rcc rId="62874" sId="3" numFmtId="4">
    <oc r="D62">
      <v>13.24455</v>
    </oc>
    <nc r="D62"/>
  </rcc>
  <rcc rId="62875" sId="3" numFmtId="4">
    <oc r="D63">
      <v>-0.20458999999999999</v>
    </oc>
    <nc r="D63"/>
  </rcc>
  <rcc rId="62876" sId="3" numFmtId="4">
    <oc r="D64">
      <v>397.09899999999999</v>
    </oc>
    <nc r="D64"/>
  </rcc>
  <rcc rId="62877" sId="3" odxf="1" dxf="1" numFmtId="4">
    <nc r="F66">
      <v>0.16800000000000001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78" sId="3" numFmtId="4">
    <oc r="F67">
      <v>12363.24439</v>
    </oc>
    <nc r="F67"/>
  </rcc>
  <rcc rId="62879" sId="3" odxf="1" dxf="1" numFmtId="4">
    <oc r="F70">
      <v>1796.8</v>
    </oc>
    <nc r="F70">
      <v>9682.4</v>
    </nc>
    <odxf>
      <border outline="0">
        <left style="medium">
          <color indexed="64"/>
        </left>
      </border>
    </odxf>
    <ndxf>
      <border outline="0">
        <left style="thin">
          <color indexed="64"/>
        </left>
      </border>
    </ndxf>
  </rcc>
  <rcc rId="62880" sId="3" numFmtId="4">
    <oc r="D70">
      <v>116188.5</v>
    </oc>
    <nc r="D70"/>
  </rcc>
  <rcc rId="62881" sId="3" numFmtId="4">
    <oc r="D72">
      <v>306333.14687</v>
    </oc>
    <nc r="D72"/>
  </rcc>
  <rcc rId="62882" sId="3" numFmtId="4">
    <oc r="D73">
      <v>487967.93974</v>
    </oc>
    <nc r="D73"/>
  </rcc>
  <rcc rId="62883" sId="3" numFmtId="4">
    <oc r="D74">
      <v>31257.149399999998</v>
    </oc>
    <nc r="D74"/>
  </rcc>
  <rcc rId="62884" sId="3" numFmtId="4">
    <oc r="D76">
      <v>0</v>
    </oc>
    <nc r="D76"/>
  </rcc>
  <rcc rId="62885" sId="3" numFmtId="4">
    <oc r="D77">
      <v>-25018.397629999999</v>
    </oc>
    <nc r="D77"/>
  </rcc>
  <rcc rId="62886" sId="3" numFmtId="4">
    <oc r="F75">
      <v>0</v>
    </oc>
    <nc r="F75"/>
  </rcc>
  <rcc rId="62887" sId="3" numFmtId="4">
    <oc r="F76">
      <v>1848.9377500000001</v>
    </oc>
    <nc r="F76"/>
  </rcc>
  <rcc rId="62888" sId="3" odxf="1" dxf="1" numFmtId="4">
    <oc r="F72">
      <v>357371.05906</v>
    </oc>
    <nc r="F72">
      <v>0</v>
    </nc>
    <ndxf>
      <border outline="0">
        <left style="thin">
          <color indexed="64"/>
        </left>
      </border>
    </ndxf>
  </rcc>
  <rcc rId="62889" sId="3" odxf="1" dxf="1" numFmtId="4">
    <oc r="F73">
      <v>473797.84534</v>
    </oc>
    <nc r="F73">
      <v>30805.51482</v>
    </nc>
    <ndxf>
      <border outline="0">
        <left style="thin">
          <color indexed="64"/>
        </left>
      </border>
    </ndxf>
  </rcc>
  <rcc rId="62890" sId="3" odxf="1" dxf="1" numFmtId="4">
    <oc r="F74">
      <v>26893.059150000001</v>
    </oc>
    <nc r="F74">
      <v>0</v>
    </nc>
    <ndxf>
      <border outline="0">
        <left style="thin">
          <color indexed="64"/>
        </left>
      </border>
    </ndxf>
  </rcc>
  <rcc rId="62891" sId="3" odxf="1" dxf="1" numFmtId="4">
    <oc r="F77">
      <v>-10317.289699999999</v>
    </oc>
    <nc r="F77">
      <v>-87055.707250000007</v>
    </nc>
    <ndxf>
      <border outline="0">
        <left style="thin">
          <color indexed="64"/>
        </left>
      </border>
    </ndxf>
  </rcc>
  <rcc rId="62892" sId="3" numFmtId="4">
    <oc r="D67">
      <v>11222.86212</v>
    </oc>
    <nc r="D67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11.xml><?xml version="1.0" encoding="utf-8"?>
<revisions xmlns="http://schemas.openxmlformats.org/spreadsheetml/2006/main" xmlns:r="http://schemas.openxmlformats.org/officeDocument/2006/relationships">
  <rcc rId="62470" sId="3" numFmtId="4">
    <oc r="D155">
      <v>4011.59</v>
    </oc>
    <nc r="D155">
      <v>7260.6417099999999</v>
    </nc>
  </rcc>
  <rcc rId="62471" sId="3" numFmtId="4">
    <oc r="D156">
      <v>968.68</v>
    </oc>
    <nc r="D156">
      <v>1463.3</v>
    </nc>
  </rcc>
  <rcc rId="62472" sId="3" numFmtId="4">
    <oc r="D157">
      <v>0</v>
    </oc>
    <nc r="D157">
      <v>1820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63981" sId="3" numFmtId="4">
    <nc r="C182">
      <v>893.49409000000003</v>
    </nc>
  </rcc>
  <rcc rId="63982" sId="3" numFmtId="4">
    <nc r="D182">
      <v>0</v>
    </nc>
  </rcc>
  <rcc rId="63983" sId="3" numFmtId="4">
    <nc r="C183">
      <v>114.4</v>
    </nc>
  </rcc>
  <rcc rId="63984" sId="3" numFmtId="4">
    <nc r="D183">
      <v>8.7370000000000001</v>
    </nc>
  </rcc>
  <rcc rId="63985" sId="3" numFmtId="4">
    <nc r="C184">
      <v>0</v>
    </nc>
  </rcc>
  <rcc rId="63986" sId="3" numFmtId="4">
    <nc r="D184">
      <v>0</v>
    </nc>
  </rcc>
  <rcc rId="63987" sId="3" numFmtId="4">
    <nc r="C186">
      <v>12584.95788</v>
    </nc>
  </rcc>
  <rcc rId="63988" sId="3" numFmtId="4">
    <nc r="D186">
      <v>0</v>
    </nc>
  </rcc>
  <rcc rId="63989" sId="3" numFmtId="4">
    <nc r="C187">
      <v>25479.366000000002</v>
    </nc>
  </rcc>
  <rcc rId="63990" sId="3" numFmtId="4">
    <nc r="D187">
      <v>0</v>
    </nc>
  </rcc>
  <rcc rId="63991" sId="3" numFmtId="4">
    <nc r="C188">
      <v>0</v>
    </nc>
  </rcc>
  <rcc rId="63992" sId="3" numFmtId="4">
    <nc r="D188">
      <v>0</v>
    </nc>
  </rcc>
  <rcc rId="63993" sId="3" numFmtId="4">
    <nc r="C192">
      <v>1008.8</v>
    </nc>
  </rcc>
  <rcc rId="63994" sId="3" numFmtId="4">
    <nc r="D192">
      <v>0</v>
    </nc>
  </rcc>
  <rcc rId="63995" sId="3" numFmtId="4">
    <nc r="C194">
      <v>7747.2</v>
    </nc>
  </rcc>
  <rcc rId="63996" sId="3" numFmtId="4">
    <nc r="D194">
      <v>322.8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62923" sId="3" numFmtId="4">
    <oc r="C7">
      <v>164237.51999999999</v>
    </oc>
    <nc r="C7">
      <v>198179.1</v>
    </nc>
  </rcc>
  <rcc rId="62924" sId="3" numFmtId="4">
    <nc r="D7">
      <v>6167.8589099999999</v>
    </nc>
  </rcc>
  <rcc rId="62925" sId="3" numFmtId="4">
    <oc r="C9">
      <v>8457.5</v>
    </oc>
    <nc r="C9">
      <v>8500</v>
    </nc>
  </rcc>
  <rcc rId="62926" sId="3" numFmtId="4">
    <nc r="D9">
      <v>823.07262000000003</v>
    </nc>
  </rcc>
  <rcc rId="62927" sId="3" numFmtId="4">
    <oc r="C10">
      <v>55</v>
    </oc>
    <nc r="C10">
      <v>58.5</v>
    </nc>
  </rcc>
  <rcc rId="62928" sId="3" numFmtId="4">
    <nc r="D10">
      <v>3.74377</v>
    </nc>
  </rcc>
  <rcc rId="62929" sId="3" numFmtId="4">
    <oc r="C11">
      <v>9800</v>
    </oc>
    <nc r="C11">
      <v>11320</v>
    </nc>
  </rcc>
  <rcc rId="62930" sId="3" numFmtId="4">
    <nc r="D11">
      <v>980.67217000000005</v>
    </nc>
  </rcc>
  <rcc rId="62931" sId="3" numFmtId="4">
    <nc r="D12">
      <v>-83.722700000000003</v>
    </nc>
  </rcc>
  <rcc rId="62932" sId="3" numFmtId="4">
    <oc r="C14">
      <v>21128</v>
    </oc>
    <nc r="C14">
      <v>21000</v>
    </nc>
  </rcc>
  <rcc rId="62933" sId="3" numFmtId="4">
    <nc r="D14">
      <v>-185.91177999999999</v>
    </nc>
  </rcc>
  <rcc rId="62934" sId="3" numFmtId="4">
    <oc r="C16">
      <v>2400</v>
    </oc>
    <nc r="C16">
      <v>2450</v>
    </nc>
  </rcc>
  <rcc rId="62935" sId="3" numFmtId="4">
    <oc r="C17">
      <v>550</v>
    </oc>
    <nc r="C17">
      <v>2500</v>
    </nc>
  </rcc>
  <rcc rId="62936" sId="3" numFmtId="4">
    <nc r="D17">
      <v>1243.23233</v>
    </nc>
  </rcc>
  <rcc rId="62937" sId="3" numFmtId="4">
    <oc r="C19">
      <v>7490</v>
    </oc>
    <nc r="C19">
      <v>7500</v>
    </nc>
  </rcc>
  <rcc rId="62938" sId="3" numFmtId="4">
    <nc r="D19">
      <v>195.40424999999999</v>
    </nc>
  </rcc>
  <rcc rId="62939" sId="3" numFmtId="4">
    <oc r="C21">
      <v>200</v>
    </oc>
    <nc r="C21">
      <v>300</v>
    </nc>
  </rcc>
  <rcc rId="62940" sId="3" numFmtId="4">
    <nc r="D21">
      <v>3.6639999999999999E-2</v>
    </nc>
  </rcc>
  <rcc rId="62941" sId="3" numFmtId="4">
    <oc r="C22">
      <v>2721.2</v>
    </oc>
    <nc r="C22">
      <v>2652.7</v>
    </nc>
  </rcc>
  <rcc rId="62942" sId="3" numFmtId="4">
    <nc r="D22">
      <v>107.04957</v>
    </nc>
  </rcc>
  <rcc rId="62943" sId="3" numFmtId="4">
    <oc r="C24">
      <v>3500</v>
    </oc>
    <nc r="C24">
      <v>4300</v>
    </nc>
  </rcc>
  <rcc rId="62944" sId="3" numFmtId="4">
    <nc r="D24">
      <v>75.737669999999994</v>
    </nc>
  </rcc>
  <rcc rId="62945" sId="3" numFmtId="4">
    <oc r="C25">
      <v>11714</v>
    </oc>
    <nc r="C25">
      <v>12500</v>
    </nc>
  </rcc>
  <rcc rId="62946" sId="3" numFmtId="4">
    <nc r="D25">
      <v>412.62221</v>
    </nc>
  </rcc>
  <rcc rId="62947" sId="3" numFmtId="4">
    <oc r="C27">
      <v>1100</v>
    </oc>
    <nc r="C27">
      <v>2300</v>
    </nc>
  </rcc>
  <rcc rId="62948" sId="3" numFmtId="4">
    <oc r="D27">
      <v>1078.45074</v>
    </oc>
    <nc r="D27">
      <v>20.242149999999999</v>
    </nc>
  </rcc>
  <rcc rId="62949" sId="3" numFmtId="4">
    <oc r="C29">
      <v>2400</v>
    </oc>
    <nc r="C29">
      <v>1600</v>
    </nc>
  </rcc>
  <rcc rId="62950" sId="3" numFmtId="4">
    <oc r="C30">
      <v>50</v>
    </oc>
    <nc r="C30">
      <v>0</v>
    </nc>
  </rcc>
  <rcc rId="62951" sId="3" numFmtId="4">
    <oc r="D29">
      <v>2352.1460400000001</v>
    </oc>
    <nc r="D29">
      <v>146.07220000000001</v>
    </nc>
  </rcc>
  <rcc rId="62952" sId="3" numFmtId="4">
    <oc r="D30">
      <v>51.45</v>
    </oc>
    <nc r="D30">
      <v>3.9</v>
    </nc>
  </rcc>
  <rcc rId="62953" sId="3" numFmtId="4">
    <oc r="C42">
      <v>1994</v>
    </oc>
    <nc r="C42">
      <v>2000</v>
    </nc>
  </rcc>
  <rcc rId="62954" sId="3" numFmtId="4">
    <nc r="D42">
      <v>124.35299999999999</v>
    </nc>
  </rcc>
  <rcc rId="62955" sId="3" numFmtId="4">
    <oc r="C43">
      <v>417</v>
    </oc>
    <nc r="C43">
      <v>520</v>
    </nc>
  </rcc>
  <rcc rId="62956" sId="3" numFmtId="4">
    <nc r="D43">
      <v>14.276009999999999</v>
    </nc>
  </rcc>
  <rcc rId="62957" sId="3" numFmtId="4">
    <oc r="C41">
      <v>9600</v>
    </oc>
    <nc r="C41">
      <v>8500</v>
    </nc>
  </rcc>
  <rcc rId="62958" sId="3" numFmtId="4">
    <oc r="C47">
      <v>606</v>
    </oc>
    <nc r="C47">
      <v>1100</v>
    </nc>
  </rcc>
  <rcc rId="62959" sId="3" numFmtId="4">
    <nc r="D47">
      <v>41.816920000000003</v>
    </nc>
  </rcc>
  <rcc rId="62960" sId="3" numFmtId="4">
    <nc r="D41">
      <v>454.68713000000002</v>
    </nc>
  </rcc>
  <rfmt sheetId="3" sqref="D38">
    <dxf>
      <numFmt numFmtId="187" formatCode="#,##0.000"/>
    </dxf>
  </rfmt>
  <rfmt sheetId="3" sqref="D38">
    <dxf>
      <numFmt numFmtId="186" formatCode="#,##0.0000"/>
    </dxf>
  </rfmt>
  <rfmt sheetId="3" sqref="D38">
    <dxf>
      <numFmt numFmtId="172" formatCode="#,##0.00000"/>
    </dxf>
  </rfmt>
  <rcc rId="62961" sId="3" numFmtId="4">
    <oc r="D44">
      <v>2.8300000000000001E-3</v>
    </oc>
    <nc r="D44"/>
  </rcc>
  <rfmt sheetId="3" sqref="D38">
    <dxf>
      <numFmt numFmtId="186" formatCode="#,##0.0000"/>
    </dxf>
  </rfmt>
  <rfmt sheetId="3" sqref="D38">
    <dxf>
      <numFmt numFmtId="187" formatCode="#,##0.000"/>
    </dxf>
  </rfmt>
  <rfmt sheetId="3" sqref="D38">
    <dxf>
      <numFmt numFmtId="4" formatCode="#,##0.00"/>
    </dxf>
  </rfmt>
  <rfmt sheetId="3" sqref="D3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3" customView="1" name="Z_61528DAC_5C4C_48F4_ADE2_8A724B05A086_.wvu.Rows" hidden="1" oldHidden="1">
    <formula>район!$201:$201</formula>
    <oldFormula>район!$201:$201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62503" sId="3" numFmtId="4">
    <oc r="D160">
      <v>9203.2278200000001</v>
    </oc>
    <nc r="D160">
      <v>12601.62529</v>
    </nc>
  </rcc>
  <rcc rId="62504" sId="3" numFmtId="4">
    <oc r="D161">
      <v>1302.9750200000001</v>
    </oc>
    <nc r="D161">
      <v>2376.328</v>
    </nc>
  </rcc>
  <rcc rId="62505" sId="3" numFmtId="4">
    <oc r="D163">
      <v>2928.4944700000001</v>
    </oc>
    <nc r="D163">
      <v>3194.7211499999999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fmt sheetId="3" sqref="F205">
    <dxf>
      <numFmt numFmtId="186" formatCode="#,##0.0000"/>
    </dxf>
  </rfmt>
  <rfmt sheetId="3" sqref="F205">
    <dxf>
      <numFmt numFmtId="187" formatCode="#,##0.000"/>
    </dxf>
  </rfmt>
  <rfmt sheetId="3" sqref="F205">
    <dxf>
      <numFmt numFmtId="4" formatCode="#,##0.00"/>
    </dxf>
  </rfmt>
  <rfmt sheetId="3" sqref="F205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район!$A$1:$G$208</formula>
    <oldFormula>район!$A$1:$G$208</oldFormula>
  </rdn>
  <rdn rId="0" localSheetId="3" customView="1" name="Z_61528DAC_5C4C_48F4_ADE2_8A724B05A086_.wvu.Rows" hidden="1" oldHidden="1">
    <formula>район!$204:$204</formula>
    <oldFormula>район!$204:$204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count="6">
  <userInfo guid="{CC4642C2-91E6-4CA4-BFC0-8BDE5E538F7E}" name="morgau_fin3" id="-534268748" dateTime="2023-05-10T08:27:34"/>
  <userInfo guid="{FEE6E235-9118-4A6B-9348-04F9ED97EC3F}" name="morgau_fin3" id="-534277142" dateTime="2023-06-06T09:19:11"/>
  <userInfo guid="{E580258C-9E5C-4E3C-8B5C-C72B33855A84}" name="Смирнова Любовь Юрьевна" id="-2041197818" dateTime="2023-11-21T11:30:47"/>
  <userInfo guid="{1ED733E3-7939-4F1B-9EB6-C1B58ADE169C}" name="morgau_fin3" id="-534277053" dateTime="2024-01-15T08:42:08"/>
  <userInfo guid="{1ED733E3-7939-4F1B-9EB6-C1B58ADE169C}" name="morgau_fin3" id="-534266738" dateTime="2024-01-16T09:54:13"/>
  <userInfo guid="{1ED733E3-7939-4F1B-9EB6-C1B58ADE169C}" name="morgau_fin3" id="-534290081" dateTime="2024-01-17T08:24:39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64" t="s">
        <v>439</v>
      </c>
      <c r="B1" s="564"/>
      <c r="C1" s="564"/>
      <c r="D1" s="564"/>
      <c r="E1" s="564"/>
      <c r="F1" s="564"/>
      <c r="G1" s="564"/>
      <c r="H1" s="564"/>
      <c r="I1" s="121"/>
      <c r="J1" s="121"/>
      <c r="K1" s="121"/>
      <c r="L1" s="121"/>
    </row>
    <row r="2" spans="1:12" ht="33.75" customHeight="1">
      <c r="A2" s="562" t="s">
        <v>173</v>
      </c>
      <c r="B2" s="563" t="s">
        <v>174</v>
      </c>
      <c r="C2" s="559" t="s">
        <v>175</v>
      </c>
      <c r="D2" s="560"/>
      <c r="E2" s="560"/>
      <c r="F2" s="559" t="s">
        <v>176</v>
      </c>
      <c r="G2" s="560"/>
      <c r="H2" s="560"/>
    </row>
    <row r="3" spans="1:12" ht="53.25" customHeight="1">
      <c r="A3" s="562"/>
      <c r="B3" s="563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275160.30000000005</v>
      </c>
      <c r="D4" s="194">
        <f>SUM(D5:D13)</f>
        <v>9910.01001</v>
      </c>
      <c r="E4" s="194">
        <f>D4/C4*100</f>
        <v>3.6015406328601904</v>
      </c>
      <c r="F4" s="194">
        <f>SUM(F5:F13)</f>
        <v>275160.30000000005</v>
      </c>
      <c r="G4" s="194">
        <f>SUM(G5:G13)</f>
        <v>9910.01001</v>
      </c>
      <c r="H4" s="194">
        <f>G4/F4*100</f>
        <v>3.6015406328601904</v>
      </c>
    </row>
    <row r="5" spans="1:12" ht="27" customHeight="1">
      <c r="A5" s="80" t="s">
        <v>177</v>
      </c>
      <c r="B5" s="76">
        <v>10102</v>
      </c>
      <c r="C5" s="195">
        <f>F5</f>
        <v>198179.1</v>
      </c>
      <c r="D5" s="195">
        <f>G5</f>
        <v>6167.8589099999999</v>
      </c>
      <c r="E5" s="196">
        <f t="shared" ref="E5:E12" si="0">D5/C5*100</f>
        <v>3.1122650723512217</v>
      </c>
      <c r="F5" s="195">
        <f>район!C6</f>
        <v>198179.1</v>
      </c>
      <c r="G5" s="195">
        <f>район!D6</f>
        <v>6167.8589099999999</v>
      </c>
      <c r="H5" s="196">
        <f t="shared" ref="H5:H43" si="1">G5/F5*100</f>
        <v>3.1122650723512217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19878.5</v>
      </c>
      <c r="D6" s="195">
        <f t="shared" ref="D6:D13" si="3">G6</f>
        <v>1723.7658600000002</v>
      </c>
      <c r="E6" s="196">
        <f t="shared" si="0"/>
        <v>8.6715087154463362</v>
      </c>
      <c r="F6" s="195">
        <f>район!C8</f>
        <v>19878.5</v>
      </c>
      <c r="G6" s="195">
        <f>район!D8</f>
        <v>1723.7658600000002</v>
      </c>
      <c r="H6" s="196">
        <f t="shared" si="1"/>
        <v>8.6715087154463362</v>
      </c>
    </row>
    <row r="7" spans="1:12" ht="19.5" customHeight="1">
      <c r="A7" s="80" t="s">
        <v>178</v>
      </c>
      <c r="B7" s="76">
        <v>10500</v>
      </c>
      <c r="C7" s="195">
        <f t="shared" si="2"/>
        <v>25950</v>
      </c>
      <c r="D7" s="195">
        <f t="shared" si="3"/>
        <v>1057.3205500000001</v>
      </c>
      <c r="E7" s="196">
        <f t="shared" si="0"/>
        <v>4.0744529865125241</v>
      </c>
      <c r="F7" s="195">
        <f>район!C13</f>
        <v>25950</v>
      </c>
      <c r="G7" s="195">
        <f>район!D13</f>
        <v>1057.3205500000001</v>
      </c>
      <c r="H7" s="196">
        <f t="shared" si="1"/>
        <v>4.0744529865125241</v>
      </c>
    </row>
    <row r="8" spans="1:12" ht="19.5" customHeight="1">
      <c r="A8" s="80" t="s">
        <v>179</v>
      </c>
      <c r="B8" s="76">
        <v>10601</v>
      </c>
      <c r="C8" s="195">
        <f t="shared" si="2"/>
        <v>7500</v>
      </c>
      <c r="D8" s="195">
        <f t="shared" si="3"/>
        <v>195.40424999999999</v>
      </c>
      <c r="E8" s="196">
        <f t="shared" si="0"/>
        <v>2.6053899999999999</v>
      </c>
      <c r="F8" s="195">
        <f>SUM(район!C19)</f>
        <v>7500</v>
      </c>
      <c r="G8" s="195">
        <f>SUM(район!D19)</f>
        <v>195.40424999999999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2952.7</v>
      </c>
      <c r="D9" s="195">
        <f t="shared" si="3"/>
        <v>107.08621000000001</v>
      </c>
      <c r="E9" s="196">
        <f t="shared" si="0"/>
        <v>3.6267216445964716</v>
      </c>
      <c r="F9" s="195">
        <f>SUM(район!C20)</f>
        <v>2952.7</v>
      </c>
      <c r="G9" s="195">
        <f>район!D20</f>
        <v>107.08621000000001</v>
      </c>
      <c r="H9" s="196">
        <f t="shared" si="1"/>
        <v>3.6267216445964716</v>
      </c>
    </row>
    <row r="10" spans="1:12" ht="19.5" customHeight="1">
      <c r="A10" s="80" t="s">
        <v>180</v>
      </c>
      <c r="B10" s="76">
        <v>10606</v>
      </c>
      <c r="C10" s="195">
        <f t="shared" si="2"/>
        <v>16800</v>
      </c>
      <c r="D10" s="195">
        <f t="shared" si="3"/>
        <v>488.35987999999998</v>
      </c>
      <c r="E10" s="196">
        <f t="shared" si="0"/>
        <v>2.9069040476190473</v>
      </c>
      <c r="F10" s="195">
        <f>SUM(район!C23)</f>
        <v>16800</v>
      </c>
      <c r="G10" s="195">
        <f>SUM(район!D23)</f>
        <v>488.35987999999998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20.242149999999999</v>
      </c>
      <c r="E11" s="196">
        <f t="shared" si="0"/>
        <v>0.88009347826086948</v>
      </c>
      <c r="F11" s="195">
        <f>район!C26</f>
        <v>2300</v>
      </c>
      <c r="G11" s="195">
        <f>район!D26</f>
        <v>20.242149999999999</v>
      </c>
      <c r="H11" s="196">
        <f t="shared" si="1"/>
        <v>0.88009347826086948</v>
      </c>
    </row>
    <row r="12" spans="1:12" ht="19.5" customHeight="1">
      <c r="A12" s="80" t="s">
        <v>182</v>
      </c>
      <c r="B12" s="76">
        <v>10800</v>
      </c>
      <c r="C12" s="195">
        <f t="shared" si="2"/>
        <v>1600</v>
      </c>
      <c r="D12" s="195">
        <f t="shared" si="3"/>
        <v>149.97220000000002</v>
      </c>
      <c r="E12" s="196">
        <f t="shared" si="0"/>
        <v>9.3732625000000009</v>
      </c>
      <c r="F12" s="195">
        <f>район!C28</f>
        <v>1600</v>
      </c>
      <c r="G12" s="195">
        <f>район!D28</f>
        <v>149.97220000000002</v>
      </c>
      <c r="H12" s="196">
        <f t="shared" si="1"/>
        <v>9.3732625000000009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0</v>
      </c>
      <c r="E13" s="196"/>
      <c r="F13" s="195">
        <f>район!C32</f>
        <v>0</v>
      </c>
      <c r="G13" s="195">
        <f>район!D32</f>
        <v>0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46105.857390000005</v>
      </c>
      <c r="D14" s="194">
        <f>SUM(D15:D21)</f>
        <v>1143.93615</v>
      </c>
      <c r="E14" s="194">
        <f t="shared" ref="E14:E41" si="4">D14/C14*100</f>
        <v>2.4811080733705446</v>
      </c>
      <c r="F14" s="194">
        <f>F15+F16+F17+F18+F20+F21+F19</f>
        <v>46105.857390000005</v>
      </c>
      <c r="G14" s="194">
        <f>G15+G16+G17+G18+G20+G21+G19</f>
        <v>1143.9361500000002</v>
      </c>
      <c r="H14" s="194">
        <f t="shared" si="1"/>
        <v>2.4811080733705451</v>
      </c>
    </row>
    <row r="15" spans="1:12" ht="52.5" customHeight="1">
      <c r="A15" s="80" t="s">
        <v>184</v>
      </c>
      <c r="B15" s="76">
        <v>11100</v>
      </c>
      <c r="C15" s="195">
        <f>F15</f>
        <v>12380</v>
      </c>
      <c r="D15" s="195">
        <f>G15</f>
        <v>635.13306</v>
      </c>
      <c r="E15" s="195">
        <f t="shared" si="4"/>
        <v>5.1303155088852987</v>
      </c>
      <c r="F15" s="195">
        <f>район!C38</f>
        <v>12380</v>
      </c>
      <c r="G15" s="195">
        <f>район!D38</f>
        <v>635.13306</v>
      </c>
      <c r="H15" s="195">
        <f t="shared" si="1"/>
        <v>5.1303155088852987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650</v>
      </c>
      <c r="D16" s="195">
        <f t="shared" ref="D16:D21" si="6">G16</f>
        <v>5.4475199999999999</v>
      </c>
      <c r="E16" s="195">
        <f t="shared" si="4"/>
        <v>0.83807999999999994</v>
      </c>
      <c r="F16" s="195">
        <f>район!C48</f>
        <v>650</v>
      </c>
      <c r="G16" s="195">
        <f>район!D48</f>
        <v>5.4475199999999999</v>
      </c>
      <c r="H16" s="195">
        <f t="shared" si="1"/>
        <v>0.83807999999999994</v>
      </c>
    </row>
    <row r="17" spans="1:10" ht="33" customHeight="1">
      <c r="A17" s="80" t="s">
        <v>186</v>
      </c>
      <c r="B17" s="76">
        <v>11300</v>
      </c>
      <c r="C17" s="195">
        <f t="shared" si="5"/>
        <v>5426.9</v>
      </c>
      <c r="D17" s="195">
        <f t="shared" si="6"/>
        <v>3.3777599999999999</v>
      </c>
      <c r="E17" s="195">
        <f>D17/C17*100</f>
        <v>6.2241058431148535E-2</v>
      </c>
      <c r="F17" s="195">
        <f>район!C50</f>
        <v>5426.9</v>
      </c>
      <c r="G17" s="195">
        <f>район!D50</f>
        <v>3.3777599999999999</v>
      </c>
      <c r="H17" s="195">
        <f t="shared" si="1"/>
        <v>6.2241058431148535E-2</v>
      </c>
    </row>
    <row r="18" spans="1:10" ht="33" customHeight="1">
      <c r="A18" s="80" t="s">
        <v>187</v>
      </c>
      <c r="B18" s="76">
        <v>11400</v>
      </c>
      <c r="C18" s="195">
        <f t="shared" si="5"/>
        <v>12000</v>
      </c>
      <c r="D18" s="195">
        <f t="shared" si="6"/>
        <v>186.15303</v>
      </c>
      <c r="E18" s="195">
        <f t="shared" si="4"/>
        <v>1.55127525</v>
      </c>
      <c r="F18" s="195">
        <f>район!C53</f>
        <v>12000</v>
      </c>
      <c r="G18" s="195">
        <f>район!D53</f>
        <v>186.15303</v>
      </c>
      <c r="H18" s="195">
        <f t="shared" si="1"/>
        <v>1.55127525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0.2</v>
      </c>
      <c r="E19" s="195"/>
      <c r="F19" s="195">
        <f>район!C57</f>
        <v>0</v>
      </c>
      <c r="G19" s="195">
        <f>район!D65</f>
        <v>0.2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2000</v>
      </c>
      <c r="D20" s="195">
        <f t="shared" si="6"/>
        <v>313.62477999999999</v>
      </c>
      <c r="E20" s="195">
        <f t="shared" si="4"/>
        <v>15.681239</v>
      </c>
      <c r="F20" s="195">
        <f>район!C59</f>
        <v>2000</v>
      </c>
      <c r="G20" s="195">
        <f>район!D59</f>
        <v>313.62477999999999</v>
      </c>
      <c r="H20" s="195">
        <f t="shared" si="1"/>
        <v>15.681239</v>
      </c>
    </row>
    <row r="21" spans="1:10" ht="29.25" customHeight="1">
      <c r="A21" s="80" t="s">
        <v>189</v>
      </c>
      <c r="B21" s="76">
        <v>11700</v>
      </c>
      <c r="C21" s="195">
        <f t="shared" si="5"/>
        <v>13648.95739</v>
      </c>
      <c r="D21" s="195">
        <f t="shared" si="6"/>
        <v>0</v>
      </c>
      <c r="E21" s="195"/>
      <c r="F21" s="195">
        <f>район!C65</f>
        <v>13648.95739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321266.15739000007</v>
      </c>
      <c r="D23" s="424">
        <f>SUM(D4,D14,)</f>
        <v>11053.94616</v>
      </c>
      <c r="E23" s="194">
        <f t="shared" si="4"/>
        <v>3.4407440390869106</v>
      </c>
      <c r="F23" s="197">
        <f>SUM(F4,F14,)</f>
        <v>321266.15739000007</v>
      </c>
      <c r="G23" s="423">
        <f>SUM(G4,G14,G22)</f>
        <v>11053.94616</v>
      </c>
      <c r="H23" s="194">
        <f t="shared" si="1"/>
        <v>3.4407440390869106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745711.13518999994</v>
      </c>
      <c r="G24" s="197">
        <f>район!D69</f>
        <v>-20184.304409999997</v>
      </c>
      <c r="H24" s="196">
        <f t="shared" si="1"/>
        <v>-2.7067189233881068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район!C77</f>
        <v>0</v>
      </c>
      <c r="G28" s="196">
        <f>район!D77</f>
        <v>-62297.767529999997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1038490.8187000001</v>
      </c>
      <c r="D29" s="422">
        <f>D24+D23+D25+D27+D26</f>
        <v>-35513.846270000002</v>
      </c>
      <c r="E29" s="200">
        <f t="shared" si="4"/>
        <v>-3.419755440347255</v>
      </c>
      <c r="F29" s="200">
        <f>F24+F23</f>
        <v>1066977.2925800001</v>
      </c>
      <c r="G29" s="422">
        <f>G24+G23+G26</f>
        <v>-9130.3582499999975</v>
      </c>
      <c r="H29" s="200">
        <f t="shared" si="1"/>
        <v>-0.8557218896310691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1038927.78444</v>
      </c>
      <c r="D30" s="200">
        <f>SUM(D31:D43)</f>
        <v>43122.039200000007</v>
      </c>
      <c r="E30" s="200">
        <f t="shared" si="4"/>
        <v>4.1506291241641531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135404.34778000001</v>
      </c>
      <c r="D31" s="257">
        <f>G31</f>
        <v>3162.6728800000001</v>
      </c>
      <c r="E31" s="202">
        <f t="shared" si="4"/>
        <v>2.3357247620575627</v>
      </c>
      <c r="F31" s="195">
        <f>район!C82</f>
        <v>135404.34778000001</v>
      </c>
      <c r="G31" s="202">
        <f>район!D82</f>
        <v>3162.6728800000001</v>
      </c>
      <c r="H31" s="203">
        <f t="shared" si="1"/>
        <v>2.3357247620575627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2135.3000000000002</v>
      </c>
      <c r="D32" s="257">
        <f t="shared" ref="D32:D33" si="8">G32</f>
        <v>33.439399999999999</v>
      </c>
      <c r="E32" s="202">
        <f t="shared" si="4"/>
        <v>1.5660281927597992</v>
      </c>
      <c r="F32" s="195">
        <f>район!C91</f>
        <v>2135.3000000000002</v>
      </c>
      <c r="G32" s="202">
        <f>район!D91</f>
        <v>33.439399999999999</v>
      </c>
      <c r="H32" s="203">
        <f t="shared" si="1"/>
        <v>1.5660281927597992</v>
      </c>
    </row>
    <row r="33" spans="1:9" ht="33" customHeight="1">
      <c r="A33" s="80" t="s">
        <v>196</v>
      </c>
      <c r="B33" s="81" t="s">
        <v>47</v>
      </c>
      <c r="C33" s="257">
        <f t="shared" si="7"/>
        <v>12237.4</v>
      </c>
      <c r="D33" s="257">
        <f t="shared" si="8"/>
        <v>94.721919999999997</v>
      </c>
      <c r="E33" s="202">
        <f t="shared" si="4"/>
        <v>0.77403631490349256</v>
      </c>
      <c r="F33" s="195">
        <f>район!C93</f>
        <v>12237.4</v>
      </c>
      <c r="G33" s="202">
        <f>район!D93</f>
        <v>94.721919999999997</v>
      </c>
      <c r="H33" s="203">
        <f t="shared" si="1"/>
        <v>0.77403631490349256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117743.67788</v>
      </c>
      <c r="G34" s="202">
        <f>район!D98</f>
        <v>65.361999999999995</v>
      </c>
      <c r="H34" s="203">
        <f t="shared" si="1"/>
        <v>5.5512110014615416E-2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район!C126</f>
        <v>120844.87516999998</v>
      </c>
      <c r="G35" s="202">
        <f>район!D126</f>
        <v>1892.1622600000001</v>
      </c>
      <c r="H35" s="203">
        <f t="shared" si="1"/>
        <v>1.5657778266047095</v>
      </c>
    </row>
    <row r="36" spans="1:9" ht="30" customHeight="1">
      <c r="A36" s="80" t="s">
        <v>199</v>
      </c>
      <c r="B36" s="81" t="s">
        <v>73</v>
      </c>
      <c r="C36" s="199">
        <f>F36</f>
        <v>2150</v>
      </c>
      <c r="D36" s="199">
        <f>G36</f>
        <v>0</v>
      </c>
      <c r="E36" s="202">
        <f t="shared" si="4"/>
        <v>0</v>
      </c>
      <c r="F36" s="195">
        <f>район!C150</f>
        <v>2150</v>
      </c>
      <c r="G36" s="202">
        <f>район!D150</f>
        <v>0</v>
      </c>
      <c r="H36" s="203">
        <f t="shared" si="1"/>
        <v>0</v>
      </c>
    </row>
    <row r="37" spans="1:9" ht="30" customHeight="1">
      <c r="A37" s="80" t="s">
        <v>200</v>
      </c>
      <c r="B37" s="81" t="s">
        <v>75</v>
      </c>
      <c r="C37" s="199">
        <f>F37</f>
        <v>533082.02834000008</v>
      </c>
      <c r="D37" s="199">
        <f>G37</f>
        <v>36023.721000000005</v>
      </c>
      <c r="E37" s="202">
        <f t="shared" si="4"/>
        <v>6.7576318624315084</v>
      </c>
      <c r="F37" s="195">
        <f>район!C153</f>
        <v>533082.02834000008</v>
      </c>
      <c r="G37" s="202">
        <f>район!D153</f>
        <v>36023.721000000005</v>
      </c>
      <c r="H37" s="203">
        <f t="shared" si="1"/>
        <v>6.7576318624315084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район!C172</f>
        <v>86190.644440000004</v>
      </c>
      <c r="G38" s="202">
        <f>район!D172</f>
        <v>4822.8</v>
      </c>
      <c r="H38" s="203">
        <f t="shared" si="1"/>
        <v>5.5955028893620833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район!C179</f>
        <v>49761.917969999995</v>
      </c>
      <c r="G39" s="202">
        <f>район!D179</f>
        <v>150.72023000000002</v>
      </c>
      <c r="H39" s="203">
        <f t="shared" si="1"/>
        <v>0.30288267845878619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район!C190</f>
        <v>8756.0049999999992</v>
      </c>
      <c r="G40" s="202">
        <f>район!D190</f>
        <v>322.8</v>
      </c>
      <c r="H40" s="203">
        <f t="shared" si="1"/>
        <v>3.6866127874527255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район!C198</f>
        <v>0</v>
      </c>
      <c r="G41" s="202">
        <f>район!D198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район!C200</f>
        <v>0</v>
      </c>
      <c r="G42" s="202">
        <f>район!D200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-436.96573999989778</v>
      </c>
      <c r="D45" s="136">
        <f>D29-D30</f>
        <v>-78635.885470000008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61"/>
      <c r="E52" s="561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5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0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1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421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8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420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419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5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8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9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418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8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10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417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8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9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416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8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415</v>
      </c>
      <c r="B1" s="604"/>
      <c r="C1" s="604"/>
      <c r="D1" s="604"/>
      <c r="E1" s="604"/>
      <c r="F1" s="604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8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414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5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8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9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413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8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9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603" t="s">
        <v>412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8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10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94" t="s">
        <v>130</v>
      </c>
      <c r="AE1" s="594"/>
      <c r="AF1" s="594"/>
      <c r="AG1" s="151"/>
      <c r="AH1" s="151"/>
      <c r="AI1" s="151"/>
      <c r="AJ1" s="589"/>
      <c r="AK1" s="589"/>
      <c r="AL1" s="589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89"/>
      <c r="AK2" s="589"/>
      <c r="AL2" s="589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99" t="s">
        <v>132</v>
      </c>
      <c r="AE3" s="599"/>
      <c r="AF3" s="599"/>
      <c r="AG3" s="153"/>
      <c r="AH3" s="153"/>
      <c r="AI3" s="153"/>
      <c r="AJ3" s="593"/>
      <c r="AK3" s="593"/>
      <c r="AL3" s="593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97" t="s">
        <v>133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597"/>
      <c r="T4" s="597"/>
      <c r="U4" s="597"/>
      <c r="V4" s="597"/>
      <c r="W4" s="597"/>
      <c r="X4" s="597"/>
      <c r="Y4" s="597"/>
      <c r="Z4" s="597"/>
      <c r="AA4" s="597"/>
      <c r="AB4" s="597"/>
      <c r="AC4" s="597"/>
      <c r="AD4" s="597"/>
      <c r="AE4" s="597"/>
      <c r="AF4" s="597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95" t="s">
        <v>426</v>
      </c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  <c r="AF5" s="595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96"/>
      <c r="M6" s="596"/>
      <c r="N6" s="596"/>
      <c r="O6" s="596"/>
      <c r="P6" s="596"/>
      <c r="Q6" s="596"/>
      <c r="R6" s="596"/>
      <c r="S6" s="596"/>
      <c r="T6" s="596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74" t="s">
        <v>134</v>
      </c>
      <c r="B7" s="574" t="s">
        <v>135</v>
      </c>
      <c r="C7" s="565" t="s">
        <v>136</v>
      </c>
      <c r="D7" s="566"/>
      <c r="E7" s="567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5" t="s">
        <v>138</v>
      </c>
      <c r="DN7" s="566"/>
      <c r="DO7" s="567"/>
      <c r="DP7" s="565"/>
      <c r="DQ7" s="566"/>
      <c r="DR7" s="566"/>
      <c r="DS7" s="566"/>
      <c r="DT7" s="566"/>
      <c r="DU7" s="566"/>
      <c r="DV7" s="566"/>
      <c r="DW7" s="566"/>
      <c r="DX7" s="566"/>
      <c r="DY7" s="566"/>
      <c r="DZ7" s="566"/>
      <c r="EA7" s="566"/>
      <c r="EB7" s="566"/>
      <c r="EC7" s="566"/>
      <c r="ED7" s="566"/>
      <c r="EE7" s="566"/>
      <c r="EF7" s="566"/>
      <c r="EG7" s="566"/>
      <c r="EH7" s="566"/>
      <c r="EI7" s="566"/>
      <c r="EJ7" s="566"/>
      <c r="EK7" s="566"/>
      <c r="EL7" s="566"/>
      <c r="EM7" s="566"/>
      <c r="EN7" s="566"/>
      <c r="EO7" s="566"/>
      <c r="EP7" s="566"/>
      <c r="EQ7" s="566"/>
      <c r="ER7" s="566"/>
      <c r="ES7" s="566"/>
      <c r="ET7" s="566"/>
      <c r="EU7" s="566"/>
      <c r="EV7" s="566"/>
      <c r="EW7" s="566"/>
      <c r="EX7" s="566"/>
      <c r="EY7" s="566"/>
      <c r="EZ7" s="566"/>
      <c r="FA7" s="566"/>
      <c r="FB7" s="567"/>
      <c r="FC7" s="565" t="s">
        <v>139</v>
      </c>
      <c r="FD7" s="566"/>
      <c r="FE7" s="567"/>
    </row>
    <row r="8" spans="1:165" s="157" customFormat="1" ht="15" customHeight="1">
      <c r="A8" s="574"/>
      <c r="B8" s="574"/>
      <c r="C8" s="568"/>
      <c r="D8" s="569"/>
      <c r="E8" s="570"/>
      <c r="F8" s="568" t="s">
        <v>140</v>
      </c>
      <c r="G8" s="569"/>
      <c r="H8" s="570"/>
      <c r="I8" s="405"/>
      <c r="J8" s="405"/>
      <c r="K8" s="405"/>
      <c r="L8" s="590" t="s">
        <v>141</v>
      </c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  <c r="AK8" s="591"/>
      <c r="AL8" s="591"/>
      <c r="AM8" s="591"/>
      <c r="AN8" s="591"/>
      <c r="AO8" s="591"/>
      <c r="AP8" s="591"/>
      <c r="AQ8" s="591"/>
      <c r="AR8" s="591"/>
      <c r="AS8" s="591"/>
      <c r="AT8" s="591"/>
      <c r="AU8" s="591"/>
      <c r="AV8" s="591"/>
      <c r="AW8" s="591"/>
      <c r="AX8" s="591"/>
      <c r="AY8" s="591"/>
      <c r="AZ8" s="591"/>
      <c r="BA8" s="591"/>
      <c r="BB8" s="591"/>
      <c r="BC8" s="591"/>
      <c r="BD8" s="592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74" t="s">
        <v>142</v>
      </c>
      <c r="CG8" s="574"/>
      <c r="CH8" s="574"/>
      <c r="CI8" s="571" t="s">
        <v>141</v>
      </c>
      <c r="CJ8" s="572"/>
      <c r="CK8" s="572"/>
      <c r="CL8" s="572"/>
      <c r="CM8" s="572"/>
      <c r="CN8" s="572"/>
      <c r="CO8" s="572"/>
      <c r="CP8" s="572"/>
      <c r="CQ8" s="572"/>
      <c r="CR8" s="572"/>
      <c r="CS8" s="572"/>
      <c r="CT8" s="572"/>
      <c r="CU8" s="277"/>
      <c r="CV8" s="277"/>
      <c r="CW8" s="277"/>
      <c r="CX8" s="277"/>
      <c r="CY8" s="277"/>
      <c r="CZ8" s="277"/>
      <c r="DA8" s="278"/>
      <c r="DB8" s="278"/>
      <c r="DC8" s="279"/>
      <c r="DD8" s="568" t="s">
        <v>143</v>
      </c>
      <c r="DE8" s="569"/>
      <c r="DF8" s="570"/>
      <c r="DG8" s="600"/>
      <c r="DH8" s="601"/>
      <c r="DI8" s="602"/>
      <c r="DJ8" s="600"/>
      <c r="DK8" s="601"/>
      <c r="DL8" s="602"/>
      <c r="DM8" s="568"/>
      <c r="DN8" s="569"/>
      <c r="DO8" s="570"/>
      <c r="DP8" s="568" t="s">
        <v>141</v>
      </c>
      <c r="DQ8" s="569"/>
      <c r="DR8" s="569"/>
      <c r="DS8" s="569"/>
      <c r="DT8" s="569"/>
      <c r="DU8" s="569"/>
      <c r="DV8" s="569"/>
      <c r="DW8" s="569"/>
      <c r="DX8" s="569"/>
      <c r="DY8" s="569"/>
      <c r="DZ8" s="569"/>
      <c r="EA8" s="569"/>
      <c r="EB8" s="569"/>
      <c r="EC8" s="569"/>
      <c r="ED8" s="569"/>
      <c r="EE8" s="569"/>
      <c r="EF8" s="569"/>
      <c r="EG8" s="569"/>
      <c r="EH8" s="569"/>
      <c r="EI8" s="569"/>
      <c r="EJ8" s="569"/>
      <c r="EK8" s="569"/>
      <c r="EL8" s="569"/>
      <c r="EM8" s="569"/>
      <c r="EN8" s="569"/>
      <c r="EO8" s="569"/>
      <c r="EP8" s="569"/>
      <c r="EQ8" s="569"/>
      <c r="ER8" s="569"/>
      <c r="ES8" s="569"/>
      <c r="ET8" s="569"/>
      <c r="EU8" s="569"/>
      <c r="EV8" s="569"/>
      <c r="EW8" s="569"/>
      <c r="EX8" s="569"/>
      <c r="EY8" s="569"/>
      <c r="EZ8" s="569"/>
      <c r="FA8" s="569"/>
      <c r="FB8" s="570"/>
      <c r="FC8" s="568"/>
      <c r="FD8" s="569"/>
      <c r="FE8" s="570"/>
    </row>
    <row r="9" spans="1:165" s="157" customFormat="1" ht="15" customHeight="1">
      <c r="A9" s="574"/>
      <c r="B9" s="574"/>
      <c r="C9" s="568"/>
      <c r="D9" s="569"/>
      <c r="E9" s="570"/>
      <c r="F9" s="568"/>
      <c r="G9" s="569"/>
      <c r="H9" s="570"/>
      <c r="I9" s="405"/>
      <c r="J9" s="405"/>
      <c r="K9" s="405"/>
      <c r="L9" s="565" t="s">
        <v>144</v>
      </c>
      <c r="M9" s="566"/>
      <c r="N9" s="567"/>
      <c r="O9" s="412"/>
      <c r="P9" s="412"/>
      <c r="Q9" s="412"/>
      <c r="R9" s="565" t="s">
        <v>271</v>
      </c>
      <c r="S9" s="566"/>
      <c r="T9" s="567"/>
      <c r="U9" s="565" t="s">
        <v>274</v>
      </c>
      <c r="V9" s="566"/>
      <c r="W9" s="567"/>
      <c r="X9" s="565" t="s">
        <v>272</v>
      </c>
      <c r="Y9" s="566"/>
      <c r="Z9" s="567"/>
      <c r="AA9" s="565" t="s">
        <v>273</v>
      </c>
      <c r="AB9" s="566"/>
      <c r="AC9" s="567"/>
      <c r="AD9" s="565" t="s">
        <v>145</v>
      </c>
      <c r="AE9" s="566"/>
      <c r="AF9" s="567"/>
      <c r="AG9" s="565" t="s">
        <v>146</v>
      </c>
      <c r="AH9" s="566"/>
      <c r="AI9" s="567"/>
      <c r="AJ9" s="565" t="s">
        <v>147</v>
      </c>
      <c r="AK9" s="566"/>
      <c r="AL9" s="567"/>
      <c r="AM9" s="574" t="s">
        <v>148</v>
      </c>
      <c r="AN9" s="574"/>
      <c r="AO9" s="574"/>
      <c r="AP9" s="565" t="s">
        <v>239</v>
      </c>
      <c r="AQ9" s="566"/>
      <c r="AR9" s="567"/>
      <c r="AS9" s="565" t="s">
        <v>149</v>
      </c>
      <c r="AT9" s="566"/>
      <c r="AU9" s="567"/>
      <c r="AV9" s="565" t="s">
        <v>319</v>
      </c>
      <c r="AW9" s="566"/>
      <c r="AX9" s="567"/>
      <c r="AY9" s="565" t="s">
        <v>150</v>
      </c>
      <c r="AZ9" s="566"/>
      <c r="BA9" s="567"/>
      <c r="BB9" s="565" t="s">
        <v>151</v>
      </c>
      <c r="BC9" s="566"/>
      <c r="BD9" s="567"/>
      <c r="BE9" s="565" t="s">
        <v>241</v>
      </c>
      <c r="BF9" s="566"/>
      <c r="BG9" s="567"/>
      <c r="BH9" s="565" t="s">
        <v>329</v>
      </c>
      <c r="BI9" s="566"/>
      <c r="BJ9" s="567"/>
      <c r="BK9" s="565" t="s">
        <v>390</v>
      </c>
      <c r="BL9" s="566"/>
      <c r="BM9" s="567"/>
      <c r="BN9" s="565" t="s">
        <v>152</v>
      </c>
      <c r="BO9" s="566"/>
      <c r="BP9" s="567"/>
      <c r="BQ9" s="565" t="s">
        <v>264</v>
      </c>
      <c r="BR9" s="566"/>
      <c r="BS9" s="567"/>
      <c r="BT9" s="565" t="s">
        <v>237</v>
      </c>
      <c r="BU9" s="566"/>
      <c r="BV9" s="567"/>
      <c r="BW9" s="565" t="s">
        <v>153</v>
      </c>
      <c r="BX9" s="566"/>
      <c r="BY9" s="567"/>
      <c r="BZ9" s="565" t="s">
        <v>154</v>
      </c>
      <c r="CA9" s="566"/>
      <c r="CB9" s="567"/>
      <c r="CC9" s="568" t="s">
        <v>155</v>
      </c>
      <c r="CD9" s="569"/>
      <c r="CE9" s="569"/>
      <c r="CF9" s="574"/>
      <c r="CG9" s="574"/>
      <c r="CH9" s="574"/>
      <c r="CI9" s="565" t="s">
        <v>320</v>
      </c>
      <c r="CJ9" s="566"/>
      <c r="CK9" s="567"/>
      <c r="CL9" s="565" t="s">
        <v>321</v>
      </c>
      <c r="CM9" s="566"/>
      <c r="CN9" s="567"/>
      <c r="CO9" s="565" t="s">
        <v>156</v>
      </c>
      <c r="CP9" s="566"/>
      <c r="CQ9" s="567"/>
      <c r="CR9" s="565" t="s">
        <v>157</v>
      </c>
      <c r="CS9" s="566"/>
      <c r="CT9" s="567"/>
      <c r="CU9" s="565" t="s">
        <v>21</v>
      </c>
      <c r="CV9" s="566"/>
      <c r="CW9" s="567"/>
      <c r="CX9" s="565" t="s">
        <v>281</v>
      </c>
      <c r="CY9" s="566"/>
      <c r="CZ9" s="567"/>
      <c r="DA9" s="565" t="s">
        <v>322</v>
      </c>
      <c r="DB9" s="566"/>
      <c r="DC9" s="567"/>
      <c r="DD9" s="568"/>
      <c r="DE9" s="569"/>
      <c r="DF9" s="570"/>
      <c r="DG9" s="565" t="s">
        <v>252</v>
      </c>
      <c r="DH9" s="566"/>
      <c r="DI9" s="567"/>
      <c r="DJ9" s="574" t="s">
        <v>158</v>
      </c>
      <c r="DK9" s="574"/>
      <c r="DL9" s="574"/>
      <c r="DM9" s="568"/>
      <c r="DN9" s="569"/>
      <c r="DO9" s="570"/>
      <c r="DP9" s="575" t="s">
        <v>159</v>
      </c>
      <c r="DQ9" s="576"/>
      <c r="DR9" s="577"/>
      <c r="DS9" s="584" t="s">
        <v>137</v>
      </c>
      <c r="DT9" s="585"/>
      <c r="DU9" s="585"/>
      <c r="DV9" s="585"/>
      <c r="DW9" s="585"/>
      <c r="DX9" s="585"/>
      <c r="DY9" s="585"/>
      <c r="DZ9" s="585"/>
      <c r="EA9" s="585"/>
      <c r="EB9" s="585"/>
      <c r="EC9" s="585"/>
      <c r="ED9" s="586"/>
      <c r="EE9" s="575" t="s">
        <v>160</v>
      </c>
      <c r="EF9" s="576"/>
      <c r="EG9" s="577"/>
      <c r="EH9" s="575" t="s">
        <v>161</v>
      </c>
      <c r="EI9" s="576"/>
      <c r="EJ9" s="577"/>
      <c r="EK9" s="575" t="s">
        <v>162</v>
      </c>
      <c r="EL9" s="576"/>
      <c r="EM9" s="577"/>
      <c r="EN9" s="575" t="s">
        <v>163</v>
      </c>
      <c r="EO9" s="576"/>
      <c r="EP9" s="577"/>
      <c r="EQ9" s="565" t="s">
        <v>275</v>
      </c>
      <c r="ER9" s="566"/>
      <c r="ES9" s="567"/>
      <c r="ET9" s="565" t="s">
        <v>164</v>
      </c>
      <c r="EU9" s="566"/>
      <c r="EV9" s="567"/>
      <c r="EW9" s="565" t="s">
        <v>307</v>
      </c>
      <c r="EX9" s="566"/>
      <c r="EY9" s="567"/>
      <c r="EZ9" s="574" t="s">
        <v>277</v>
      </c>
      <c r="FA9" s="574"/>
      <c r="FB9" s="574"/>
      <c r="FC9" s="568"/>
      <c r="FD9" s="569"/>
      <c r="FE9" s="570"/>
    </row>
    <row r="10" spans="1:165" s="157" customFormat="1" ht="62.25" customHeight="1">
      <c r="A10" s="574"/>
      <c r="B10" s="574"/>
      <c r="C10" s="568"/>
      <c r="D10" s="569"/>
      <c r="E10" s="570"/>
      <c r="F10" s="568"/>
      <c r="G10" s="569"/>
      <c r="H10" s="570"/>
      <c r="I10" s="405"/>
      <c r="J10" s="405"/>
      <c r="K10" s="405"/>
      <c r="L10" s="568"/>
      <c r="M10" s="569"/>
      <c r="N10" s="570"/>
      <c r="O10" s="413"/>
      <c r="P10" s="413"/>
      <c r="Q10" s="413"/>
      <c r="R10" s="568"/>
      <c r="S10" s="569"/>
      <c r="T10" s="570"/>
      <c r="U10" s="568"/>
      <c r="V10" s="569"/>
      <c r="W10" s="570"/>
      <c r="X10" s="568"/>
      <c r="Y10" s="569"/>
      <c r="Z10" s="570"/>
      <c r="AA10" s="568"/>
      <c r="AB10" s="569"/>
      <c r="AC10" s="570"/>
      <c r="AD10" s="568"/>
      <c r="AE10" s="569"/>
      <c r="AF10" s="570"/>
      <c r="AG10" s="568"/>
      <c r="AH10" s="569"/>
      <c r="AI10" s="570"/>
      <c r="AJ10" s="568"/>
      <c r="AK10" s="569"/>
      <c r="AL10" s="570"/>
      <c r="AM10" s="574"/>
      <c r="AN10" s="574"/>
      <c r="AO10" s="574"/>
      <c r="AP10" s="568"/>
      <c r="AQ10" s="569"/>
      <c r="AR10" s="570"/>
      <c r="AS10" s="568"/>
      <c r="AT10" s="569"/>
      <c r="AU10" s="570"/>
      <c r="AV10" s="568"/>
      <c r="AW10" s="569"/>
      <c r="AX10" s="570"/>
      <c r="AY10" s="568"/>
      <c r="AZ10" s="569"/>
      <c r="BA10" s="570"/>
      <c r="BB10" s="568"/>
      <c r="BC10" s="569"/>
      <c r="BD10" s="570"/>
      <c r="BE10" s="568"/>
      <c r="BF10" s="569"/>
      <c r="BG10" s="570"/>
      <c r="BH10" s="568"/>
      <c r="BI10" s="569"/>
      <c r="BJ10" s="570"/>
      <c r="BK10" s="568"/>
      <c r="BL10" s="569"/>
      <c r="BM10" s="570"/>
      <c r="BN10" s="568"/>
      <c r="BO10" s="569"/>
      <c r="BP10" s="570"/>
      <c r="BQ10" s="568"/>
      <c r="BR10" s="569"/>
      <c r="BS10" s="570"/>
      <c r="BT10" s="568"/>
      <c r="BU10" s="569"/>
      <c r="BV10" s="570"/>
      <c r="BW10" s="568"/>
      <c r="BX10" s="569"/>
      <c r="BY10" s="570"/>
      <c r="BZ10" s="568"/>
      <c r="CA10" s="569"/>
      <c r="CB10" s="570"/>
      <c r="CC10" s="568"/>
      <c r="CD10" s="569"/>
      <c r="CE10" s="569"/>
      <c r="CF10" s="574"/>
      <c r="CG10" s="574"/>
      <c r="CH10" s="574"/>
      <c r="CI10" s="568"/>
      <c r="CJ10" s="569"/>
      <c r="CK10" s="570"/>
      <c r="CL10" s="568"/>
      <c r="CM10" s="569"/>
      <c r="CN10" s="570"/>
      <c r="CO10" s="568"/>
      <c r="CP10" s="569"/>
      <c r="CQ10" s="570"/>
      <c r="CR10" s="568"/>
      <c r="CS10" s="569"/>
      <c r="CT10" s="570"/>
      <c r="CU10" s="568"/>
      <c r="CV10" s="569"/>
      <c r="CW10" s="570"/>
      <c r="CX10" s="568"/>
      <c r="CY10" s="569"/>
      <c r="CZ10" s="570"/>
      <c r="DA10" s="568"/>
      <c r="DB10" s="569"/>
      <c r="DC10" s="570"/>
      <c r="DD10" s="568"/>
      <c r="DE10" s="569"/>
      <c r="DF10" s="570"/>
      <c r="DG10" s="568"/>
      <c r="DH10" s="569"/>
      <c r="DI10" s="570"/>
      <c r="DJ10" s="574"/>
      <c r="DK10" s="574"/>
      <c r="DL10" s="574"/>
      <c r="DM10" s="568"/>
      <c r="DN10" s="569"/>
      <c r="DO10" s="570"/>
      <c r="DP10" s="578"/>
      <c r="DQ10" s="579"/>
      <c r="DR10" s="580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578"/>
      <c r="EF10" s="579"/>
      <c r="EG10" s="580"/>
      <c r="EH10" s="578"/>
      <c r="EI10" s="579"/>
      <c r="EJ10" s="580"/>
      <c r="EK10" s="578"/>
      <c r="EL10" s="579"/>
      <c r="EM10" s="580"/>
      <c r="EN10" s="578"/>
      <c r="EO10" s="579"/>
      <c r="EP10" s="580"/>
      <c r="EQ10" s="568"/>
      <c r="ER10" s="569"/>
      <c r="ES10" s="570"/>
      <c r="ET10" s="568"/>
      <c r="EU10" s="569"/>
      <c r="EV10" s="570"/>
      <c r="EW10" s="568"/>
      <c r="EX10" s="569"/>
      <c r="EY10" s="570"/>
      <c r="EZ10" s="574"/>
      <c r="FA10" s="574"/>
      <c r="FB10" s="574"/>
      <c r="FC10" s="568"/>
      <c r="FD10" s="569"/>
      <c r="FE10" s="570"/>
    </row>
    <row r="11" spans="1:165" s="157" customFormat="1" ht="109.5" customHeight="1">
      <c r="A11" s="574"/>
      <c r="B11" s="574"/>
      <c r="C11" s="571"/>
      <c r="D11" s="572"/>
      <c r="E11" s="598"/>
      <c r="F11" s="571"/>
      <c r="G11" s="572"/>
      <c r="H11" s="573"/>
      <c r="I11" s="406"/>
      <c r="J11" s="406"/>
      <c r="K11" s="406"/>
      <c r="L11" s="571"/>
      <c r="M11" s="572"/>
      <c r="N11" s="573"/>
      <c r="O11" s="414"/>
      <c r="P11" s="414"/>
      <c r="Q11" s="414"/>
      <c r="R11" s="571"/>
      <c r="S11" s="572"/>
      <c r="T11" s="573"/>
      <c r="U11" s="571"/>
      <c r="V11" s="572"/>
      <c r="W11" s="573"/>
      <c r="X11" s="571"/>
      <c r="Y11" s="572"/>
      <c r="Z11" s="573"/>
      <c r="AA11" s="571"/>
      <c r="AB11" s="572"/>
      <c r="AC11" s="573"/>
      <c r="AD11" s="571"/>
      <c r="AE11" s="572"/>
      <c r="AF11" s="573"/>
      <c r="AG11" s="571"/>
      <c r="AH11" s="572"/>
      <c r="AI11" s="573"/>
      <c r="AJ11" s="571"/>
      <c r="AK11" s="572"/>
      <c r="AL11" s="573"/>
      <c r="AM11" s="574"/>
      <c r="AN11" s="574"/>
      <c r="AO11" s="574"/>
      <c r="AP11" s="571"/>
      <c r="AQ11" s="572"/>
      <c r="AR11" s="573"/>
      <c r="AS11" s="571"/>
      <c r="AT11" s="572"/>
      <c r="AU11" s="573"/>
      <c r="AV11" s="571"/>
      <c r="AW11" s="572"/>
      <c r="AX11" s="573"/>
      <c r="AY11" s="571"/>
      <c r="AZ11" s="572"/>
      <c r="BA11" s="573"/>
      <c r="BB11" s="571"/>
      <c r="BC11" s="572"/>
      <c r="BD11" s="573"/>
      <c r="BE11" s="571"/>
      <c r="BF11" s="572"/>
      <c r="BG11" s="573"/>
      <c r="BH11" s="571"/>
      <c r="BI11" s="572"/>
      <c r="BJ11" s="573"/>
      <c r="BK11" s="571"/>
      <c r="BL11" s="572"/>
      <c r="BM11" s="573"/>
      <c r="BN11" s="571"/>
      <c r="BO11" s="572"/>
      <c r="BP11" s="573"/>
      <c r="BQ11" s="571"/>
      <c r="BR11" s="572"/>
      <c r="BS11" s="573"/>
      <c r="BT11" s="571"/>
      <c r="BU11" s="572"/>
      <c r="BV11" s="573"/>
      <c r="BW11" s="571"/>
      <c r="BX11" s="572"/>
      <c r="BY11" s="573"/>
      <c r="BZ11" s="571"/>
      <c r="CA11" s="572"/>
      <c r="CB11" s="573"/>
      <c r="CC11" s="571"/>
      <c r="CD11" s="572"/>
      <c r="CE11" s="572"/>
      <c r="CF11" s="574"/>
      <c r="CG11" s="574"/>
      <c r="CH11" s="574"/>
      <c r="CI11" s="571"/>
      <c r="CJ11" s="572"/>
      <c r="CK11" s="573"/>
      <c r="CL11" s="571"/>
      <c r="CM11" s="572"/>
      <c r="CN11" s="573"/>
      <c r="CO11" s="571"/>
      <c r="CP11" s="572"/>
      <c r="CQ11" s="573"/>
      <c r="CR11" s="571"/>
      <c r="CS11" s="572"/>
      <c r="CT11" s="573"/>
      <c r="CU11" s="571"/>
      <c r="CV11" s="572"/>
      <c r="CW11" s="573"/>
      <c r="CX11" s="571"/>
      <c r="CY11" s="572"/>
      <c r="CZ11" s="573"/>
      <c r="DA11" s="571"/>
      <c r="DB11" s="572"/>
      <c r="DC11" s="573"/>
      <c r="DD11" s="571"/>
      <c r="DE11" s="572"/>
      <c r="DF11" s="573"/>
      <c r="DG11" s="571"/>
      <c r="DH11" s="572"/>
      <c r="DI11" s="573"/>
      <c r="DJ11" s="574"/>
      <c r="DK11" s="574"/>
      <c r="DL11" s="574"/>
      <c r="DM11" s="571"/>
      <c r="DN11" s="572"/>
      <c r="DO11" s="573"/>
      <c r="DP11" s="581"/>
      <c r="DQ11" s="582"/>
      <c r="DR11" s="583"/>
      <c r="DS11" s="581" t="s">
        <v>165</v>
      </c>
      <c r="DT11" s="582"/>
      <c r="DU11" s="583"/>
      <c r="DV11" s="584" t="s">
        <v>166</v>
      </c>
      <c r="DW11" s="585"/>
      <c r="DX11" s="586"/>
      <c r="DY11" s="581" t="s">
        <v>167</v>
      </c>
      <c r="DZ11" s="582"/>
      <c r="EA11" s="583"/>
      <c r="EB11" s="581" t="s">
        <v>234</v>
      </c>
      <c r="EC11" s="582"/>
      <c r="ED11" s="583"/>
      <c r="EE11" s="581"/>
      <c r="EF11" s="582"/>
      <c r="EG11" s="583"/>
      <c r="EH11" s="581"/>
      <c r="EI11" s="582"/>
      <c r="EJ11" s="583"/>
      <c r="EK11" s="581"/>
      <c r="EL11" s="582"/>
      <c r="EM11" s="583"/>
      <c r="EN11" s="581"/>
      <c r="EO11" s="582"/>
      <c r="EP11" s="583"/>
      <c r="EQ11" s="571"/>
      <c r="ER11" s="572"/>
      <c r="ES11" s="573"/>
      <c r="ET11" s="571"/>
      <c r="EU11" s="572"/>
      <c r="EV11" s="573"/>
      <c r="EW11" s="571"/>
      <c r="EX11" s="572"/>
      <c r="EY11" s="573"/>
      <c r="EZ11" s="574"/>
      <c r="FA11" s="574"/>
      <c r="FB11" s="574"/>
      <c r="FC11" s="571"/>
      <c r="FD11" s="572"/>
      <c r="FE11" s="573"/>
      <c r="FG11" s="158"/>
      <c r="FH11" s="158"/>
      <c r="FI11" s="158"/>
    </row>
    <row r="12" spans="1:165" s="157" customFormat="1" ht="42.75" customHeight="1">
      <c r="A12" s="574"/>
      <c r="B12" s="574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87" t="s">
        <v>172</v>
      </c>
      <c r="B31" s="588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2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3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2"/>
    </customSheetView>
  </customSheetViews>
  <mergeCells count="69"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CU9:CW11"/>
    <mergeCell ref="DA9:DC11"/>
    <mergeCell ref="DJ9:DL11"/>
    <mergeCell ref="EH9:EJ11"/>
    <mergeCell ref="DS11:DU11"/>
    <mergeCell ref="EB11:ED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603" t="s">
        <v>411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3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5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8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9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1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9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1718F1EE-9F48-4DBE-9531-3B70F9C4A5DD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1718F1EE-9F48-4DBE-9531-3B70F9C4A5DD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5"/>
  <sheetViews>
    <sheetView tabSelected="1" view="pageBreakPreview" zoomScale="62" zoomScaleSheetLayoutView="62" workbookViewId="0">
      <selection activeCell="C195" sqref="C195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30.5703125" style="62" customWidth="1"/>
    <col min="5" max="5" width="19.28515625" style="62" customWidth="1"/>
    <col min="6" max="6" width="32.14062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561</v>
      </c>
      <c r="B2" s="428"/>
      <c r="C2" s="428"/>
      <c r="D2" s="428"/>
      <c r="E2" s="428"/>
      <c r="F2" s="428"/>
      <c r="G2" s="425"/>
    </row>
    <row r="3" spans="1:7" ht="23.25" thickBot="1">
      <c r="A3" s="513"/>
      <c r="B3" s="514"/>
      <c r="C3" s="446" t="s">
        <v>443</v>
      </c>
      <c r="D3" s="447"/>
      <c r="E3" s="448"/>
      <c r="F3" s="449" t="s">
        <v>444</v>
      </c>
      <c r="G3" s="450"/>
    </row>
    <row r="4" spans="1:7" ht="71.25" customHeight="1">
      <c r="A4" s="511" t="s">
        <v>442</v>
      </c>
      <c r="B4" s="512" t="s">
        <v>552</v>
      </c>
      <c r="C4" s="502" t="s">
        <v>449</v>
      </c>
      <c r="D4" s="503" t="s">
        <v>562</v>
      </c>
      <c r="E4" s="504" t="s">
        <v>309</v>
      </c>
      <c r="F4" s="502" t="s">
        <v>563</v>
      </c>
      <c r="G4" s="504" t="s">
        <v>451</v>
      </c>
    </row>
    <row r="5" spans="1:7" s="6" customFormat="1" ht="26.25">
      <c r="A5" s="347"/>
      <c r="B5" s="429" t="s">
        <v>4</v>
      </c>
      <c r="C5" s="451">
        <f>C6+C13+C18+C26+C28+C32+C8</f>
        <v>275160.30000000005</v>
      </c>
      <c r="D5" s="452">
        <f>D6+D13+D18+D26+D28+D32+D8</f>
        <v>9910.01001</v>
      </c>
      <c r="E5" s="453">
        <f t="shared" ref="E5:E14" si="0">SUM(D5/C5*100)</f>
        <v>3.6015406328601904</v>
      </c>
      <c r="F5" s="451">
        <f>SUM(F6+F8+F13+F18+F26+F28+F32)</f>
        <v>12097.784839999998</v>
      </c>
      <c r="G5" s="453">
        <f>SUM(D5/F5*100)</f>
        <v>81.915905606401921</v>
      </c>
    </row>
    <row r="6" spans="1:7" s="6" customFormat="1" ht="26.25">
      <c r="A6" s="347">
        <v>1010000</v>
      </c>
      <c r="B6" s="429" t="s">
        <v>5</v>
      </c>
      <c r="C6" s="451">
        <f>C7</f>
        <v>198179.1</v>
      </c>
      <c r="D6" s="452">
        <f>D7</f>
        <v>6167.8589099999999</v>
      </c>
      <c r="E6" s="453">
        <f t="shared" si="0"/>
        <v>3.1122650723512217</v>
      </c>
      <c r="F6" s="451">
        <f>SUM(F7)</f>
        <v>12930.80694</v>
      </c>
      <c r="G6" s="453">
        <f t="shared" ref="G6:G72" si="1">SUM(D6/F6*100)</f>
        <v>47.698948245220649</v>
      </c>
    </row>
    <row r="7" spans="1:7" ht="26.25">
      <c r="A7" s="348">
        <v>1010200001</v>
      </c>
      <c r="B7" s="430" t="s">
        <v>220</v>
      </c>
      <c r="C7" s="454">
        <v>198179.1</v>
      </c>
      <c r="D7" s="455">
        <v>6167.8589099999999</v>
      </c>
      <c r="E7" s="453">
        <f t="shared" si="0"/>
        <v>3.1122650723512217</v>
      </c>
      <c r="F7" s="455">
        <v>12930.80694</v>
      </c>
      <c r="G7" s="453">
        <f t="shared" si="1"/>
        <v>47.698948245220649</v>
      </c>
    </row>
    <row r="8" spans="1:7" ht="40.5">
      <c r="A8" s="347">
        <v>1030000</v>
      </c>
      <c r="B8" s="431" t="s">
        <v>259</v>
      </c>
      <c r="C8" s="451">
        <f>C9+C11+C10</f>
        <v>19878.5</v>
      </c>
      <c r="D8" s="452">
        <f>D9+D11+D10+D12</f>
        <v>1723.7658600000002</v>
      </c>
      <c r="E8" s="453">
        <f t="shared" si="0"/>
        <v>8.6715087154463362</v>
      </c>
      <c r="F8" s="451">
        <f>SUM(F9+F10+F11+F12)</f>
        <v>722.40508</v>
      </c>
      <c r="G8" s="453">
        <f t="shared" si="1"/>
        <v>238.61485857768332</v>
      </c>
    </row>
    <row r="9" spans="1:7" ht="26.25">
      <c r="A9" s="348">
        <v>1030223001</v>
      </c>
      <c r="B9" s="430" t="s">
        <v>261</v>
      </c>
      <c r="C9" s="454">
        <v>8500</v>
      </c>
      <c r="D9" s="455">
        <v>823.07262000000003</v>
      </c>
      <c r="E9" s="453">
        <f t="shared" si="0"/>
        <v>9.683207294117647</v>
      </c>
      <c r="F9" s="455">
        <v>313.99360000000001</v>
      </c>
      <c r="G9" s="453">
        <f t="shared" si="1"/>
        <v>262.13038100139619</v>
      </c>
    </row>
    <row r="10" spans="1:7" ht="26.25">
      <c r="A10" s="348">
        <v>1030224001</v>
      </c>
      <c r="B10" s="430" t="s">
        <v>267</v>
      </c>
      <c r="C10" s="454">
        <v>58.5</v>
      </c>
      <c r="D10" s="455">
        <v>3.74377</v>
      </c>
      <c r="E10" s="453">
        <f t="shared" si="0"/>
        <v>6.3996068376068376</v>
      </c>
      <c r="F10" s="455">
        <v>0.67584</v>
      </c>
      <c r="G10" s="453">
        <f t="shared" si="1"/>
        <v>553.94324100378788</v>
      </c>
    </row>
    <row r="11" spans="1:7" ht="26.25">
      <c r="A11" s="348">
        <v>1030225001</v>
      </c>
      <c r="B11" s="430" t="s">
        <v>260</v>
      </c>
      <c r="C11" s="454">
        <v>11320</v>
      </c>
      <c r="D11" s="455">
        <v>980.67217000000005</v>
      </c>
      <c r="E11" s="453">
        <f t="shared" si="0"/>
        <v>8.6631817137809186</v>
      </c>
      <c r="F11" s="455">
        <v>445.04482000000002</v>
      </c>
      <c r="G11" s="453">
        <f t="shared" si="1"/>
        <v>220.35357472535014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-83.722700000000003</v>
      </c>
      <c r="E12" s="453" t="e">
        <f t="shared" si="0"/>
        <v>#DIV/0!</v>
      </c>
      <c r="F12" s="455">
        <v>-37.309179999999998</v>
      </c>
      <c r="G12" s="453">
        <f t="shared" si="1"/>
        <v>224.4024124893659</v>
      </c>
    </row>
    <row r="13" spans="1:7" s="6" customFormat="1" ht="26.25">
      <c r="A13" s="347">
        <v>1050000</v>
      </c>
      <c r="B13" s="429" t="s">
        <v>6</v>
      </c>
      <c r="C13" s="451">
        <f>SUM(C14:C17)</f>
        <v>25950</v>
      </c>
      <c r="D13" s="452">
        <f>SUM(D14:D17)</f>
        <v>1057.3205500000001</v>
      </c>
      <c r="E13" s="453">
        <f t="shared" si="0"/>
        <v>4.0744529865125241</v>
      </c>
      <c r="F13" s="451">
        <f>SUM(F14+F15+F16+F17)</f>
        <v>-863.28003000000001</v>
      </c>
      <c r="G13" s="453">
        <f t="shared" si="1"/>
        <v>-122.47712367445823</v>
      </c>
    </row>
    <row r="14" spans="1:7" s="6" customFormat="1" ht="26.25">
      <c r="A14" s="348">
        <v>1050100000</v>
      </c>
      <c r="B14" s="432" t="s">
        <v>392</v>
      </c>
      <c r="C14" s="454">
        <v>21000</v>
      </c>
      <c r="D14" s="457">
        <v>-185.91177999999999</v>
      </c>
      <c r="E14" s="453">
        <f t="shared" si="0"/>
        <v>-0.8852941904761904</v>
      </c>
      <c r="F14" s="457">
        <v>212.78738000000001</v>
      </c>
      <c r="G14" s="453">
        <f t="shared" si="1"/>
        <v>-87.369739690389522</v>
      </c>
    </row>
    <row r="15" spans="1:7" ht="26.25">
      <c r="A15" s="348">
        <v>1050200000</v>
      </c>
      <c r="B15" s="432" t="s">
        <v>228</v>
      </c>
      <c r="C15" s="458">
        <v>0</v>
      </c>
      <c r="D15" s="455"/>
      <c r="E15" s="453"/>
      <c r="F15" s="455">
        <v>-60.669440000000002</v>
      </c>
      <c r="G15" s="453">
        <f t="shared" si="1"/>
        <v>0</v>
      </c>
    </row>
    <row r="16" spans="1:7" ht="23.25" customHeight="1">
      <c r="A16" s="348">
        <v>1050300000</v>
      </c>
      <c r="B16" s="432" t="s">
        <v>221</v>
      </c>
      <c r="C16" s="458">
        <v>2450</v>
      </c>
      <c r="D16" s="455"/>
      <c r="E16" s="453">
        <f t="shared" ref="E16:E45" si="2">SUM(D16/C16*100)</f>
        <v>0</v>
      </c>
      <c r="F16" s="455">
        <v>2.6973600000000002</v>
      </c>
      <c r="G16" s="453">
        <f t="shared" si="1"/>
        <v>0</v>
      </c>
    </row>
    <row r="17" spans="1:7" ht="40.5">
      <c r="A17" s="348">
        <v>1050400002</v>
      </c>
      <c r="B17" s="430" t="s">
        <v>249</v>
      </c>
      <c r="C17" s="458">
        <v>2500</v>
      </c>
      <c r="D17" s="455">
        <v>1243.23233</v>
      </c>
      <c r="E17" s="453">
        <f t="shared" si="2"/>
        <v>49.729293200000001</v>
      </c>
      <c r="F17" s="455">
        <v>-1018.09533</v>
      </c>
      <c r="G17" s="453">
        <f t="shared" si="1"/>
        <v>-122.11354805055437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27252.7</v>
      </c>
      <c r="D18" s="451">
        <f>SUM(D20+D23+D19)</f>
        <v>790.85033999999996</v>
      </c>
      <c r="E18" s="453">
        <f t="shared" si="2"/>
        <v>2.9019155533213223</v>
      </c>
      <c r="F18" s="451">
        <f>SUM(F19+F20+F23)</f>
        <v>4.3182900000000188</v>
      </c>
      <c r="G18" s="453">
        <f t="shared" si="1"/>
        <v>18313.970113169715</v>
      </c>
    </row>
    <row r="19" spans="1:7" s="6" customFormat="1" ht="18" customHeight="1">
      <c r="A19" s="348">
        <v>1060100000</v>
      </c>
      <c r="B19" s="432" t="s">
        <v>8</v>
      </c>
      <c r="C19" s="454">
        <v>7500</v>
      </c>
      <c r="D19" s="455">
        <v>195.40424999999999</v>
      </c>
      <c r="E19" s="453">
        <f t="shared" si="2"/>
        <v>2.6053899999999999</v>
      </c>
      <c r="F19" s="455">
        <v>50.699590000000001</v>
      </c>
      <c r="G19" s="453">
        <f t="shared" si="1"/>
        <v>385.41583866851784</v>
      </c>
    </row>
    <row r="20" spans="1:7" s="6" customFormat="1" ht="21.75" customHeight="1">
      <c r="A20" s="348">
        <v>1060400000</v>
      </c>
      <c r="B20" s="429" t="s">
        <v>466</v>
      </c>
      <c r="C20" s="454">
        <f>SUM(C22+C21)</f>
        <v>2952.7</v>
      </c>
      <c r="D20" s="454">
        <f>SUM(D22+D21)</f>
        <v>107.08621000000001</v>
      </c>
      <c r="E20" s="453">
        <f t="shared" si="2"/>
        <v>3.6267216445964716</v>
      </c>
      <c r="F20" s="455">
        <f>SUM(F21+F22)</f>
        <v>62.415140000000001</v>
      </c>
      <c r="G20" s="453">
        <f t="shared" si="1"/>
        <v>171.57088808901176</v>
      </c>
    </row>
    <row r="21" spans="1:7" s="6" customFormat="1" ht="21.75" customHeight="1">
      <c r="A21" s="348"/>
      <c r="B21" s="518" t="s">
        <v>464</v>
      </c>
      <c r="C21" s="454">
        <v>300</v>
      </c>
      <c r="D21" s="455">
        <v>3.6639999999999999E-2</v>
      </c>
      <c r="E21" s="453">
        <f t="shared" si="2"/>
        <v>1.2213333333333333E-2</v>
      </c>
      <c r="F21" s="456">
        <v>0.53769</v>
      </c>
      <c r="G21" s="453">
        <f t="shared" si="1"/>
        <v>6.8143353977198755</v>
      </c>
    </row>
    <row r="22" spans="1:7" s="6" customFormat="1" ht="21.75" customHeight="1">
      <c r="A22" s="348"/>
      <c r="B22" s="518" t="s">
        <v>465</v>
      </c>
      <c r="C22" s="454">
        <v>2652.7</v>
      </c>
      <c r="D22" s="455">
        <v>107.04957</v>
      </c>
      <c r="E22" s="453">
        <f t="shared" si="2"/>
        <v>4.0354947789045132</v>
      </c>
      <c r="F22" s="456">
        <v>61.877450000000003</v>
      </c>
      <c r="G22" s="453">
        <f t="shared" si="1"/>
        <v>173.00255585839429</v>
      </c>
    </row>
    <row r="23" spans="1:7" ht="31.5" customHeight="1">
      <c r="A23" s="348">
        <v>1060600000</v>
      </c>
      <c r="B23" s="429" t="s">
        <v>453</v>
      </c>
      <c r="C23" s="454">
        <f>SUM(C24:C25)</f>
        <v>16800</v>
      </c>
      <c r="D23" s="455">
        <f>SUM(D24:D25)</f>
        <v>488.35987999999998</v>
      </c>
      <c r="E23" s="453">
        <f t="shared" si="2"/>
        <v>2.9069040476190473</v>
      </c>
      <c r="F23" s="455">
        <f>SUM(F24:F25)</f>
        <v>-108.79643999999999</v>
      </c>
      <c r="G23" s="453">
        <f t="shared" si="1"/>
        <v>-448.87487127336152</v>
      </c>
    </row>
    <row r="24" spans="1:7" ht="31.5" customHeight="1">
      <c r="A24" s="348"/>
      <c r="B24" s="518" t="s">
        <v>452</v>
      </c>
      <c r="C24" s="454">
        <v>4300</v>
      </c>
      <c r="D24" s="455">
        <v>75.737669999999994</v>
      </c>
      <c r="E24" s="453">
        <f t="shared" si="2"/>
        <v>1.7613411627906976</v>
      </c>
      <c r="F24" s="456">
        <v>5.0790000000000002E-2</v>
      </c>
      <c r="G24" s="453">
        <f t="shared" si="1"/>
        <v>149119.25575900765</v>
      </c>
    </row>
    <row r="25" spans="1:7" ht="31.5" customHeight="1">
      <c r="A25" s="348"/>
      <c r="B25" s="518" t="s">
        <v>467</v>
      </c>
      <c r="C25" s="454">
        <v>12500</v>
      </c>
      <c r="D25" s="455">
        <v>412.62221</v>
      </c>
      <c r="E25" s="453">
        <f t="shared" si="2"/>
        <v>3.3009776799999999</v>
      </c>
      <c r="F25" s="456">
        <v>-108.84723</v>
      </c>
      <c r="G25" s="453">
        <f t="shared" si="1"/>
        <v>-379.08379478283462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2300</v>
      </c>
      <c r="D26" s="452">
        <f>SUM(D27)</f>
        <v>20.242149999999999</v>
      </c>
      <c r="E26" s="453">
        <f t="shared" si="2"/>
        <v>0.88009347826086948</v>
      </c>
      <c r="F26" s="451">
        <f>SUM(F27)</f>
        <v>-729.27526</v>
      </c>
      <c r="G26" s="453">
        <f t="shared" si="1"/>
        <v>-2.775652913277217</v>
      </c>
    </row>
    <row r="27" spans="1:7" ht="36.75" customHeight="1">
      <c r="A27" s="348">
        <v>1070102001</v>
      </c>
      <c r="B27" s="430" t="s">
        <v>229</v>
      </c>
      <c r="C27" s="454">
        <v>2300</v>
      </c>
      <c r="D27" s="455">
        <v>20.242149999999999</v>
      </c>
      <c r="E27" s="453">
        <f t="shared" si="2"/>
        <v>0.88009347826086948</v>
      </c>
      <c r="F27" s="455">
        <v>-729.27526</v>
      </c>
      <c r="G27" s="453">
        <f t="shared" si="1"/>
        <v>-2.775652913277217</v>
      </c>
    </row>
    <row r="28" spans="1:7" s="6" customFormat="1" ht="26.25">
      <c r="A28" s="347">
        <v>1080000</v>
      </c>
      <c r="B28" s="429" t="s">
        <v>10</v>
      </c>
      <c r="C28" s="451">
        <f>C29+C30+C31</f>
        <v>1600</v>
      </c>
      <c r="D28" s="452">
        <f>D29+D30+D31</f>
        <v>149.97220000000002</v>
      </c>
      <c r="E28" s="453">
        <f t="shared" si="2"/>
        <v>9.3732625000000009</v>
      </c>
      <c r="F28" s="451">
        <f>SUM(F29+F30)</f>
        <v>32.870930000000001</v>
      </c>
      <c r="G28" s="453">
        <f t="shared" si="1"/>
        <v>456.2456857776765</v>
      </c>
    </row>
    <row r="29" spans="1:7" ht="27" customHeight="1">
      <c r="A29" s="348">
        <v>1080300001</v>
      </c>
      <c r="B29" s="430" t="s">
        <v>230</v>
      </c>
      <c r="C29" s="454">
        <v>1600</v>
      </c>
      <c r="D29" s="455">
        <v>146.07220000000001</v>
      </c>
      <c r="E29" s="453">
        <f t="shared" si="2"/>
        <v>9.1295125000000006</v>
      </c>
      <c r="F29" s="455">
        <v>32.870930000000001</v>
      </c>
      <c r="G29" s="453">
        <f t="shared" si="1"/>
        <v>444.38109904404894</v>
      </c>
    </row>
    <row r="30" spans="1:7" ht="24" customHeight="1">
      <c r="A30" s="348">
        <v>1080400001</v>
      </c>
      <c r="B30" s="430" t="s">
        <v>219</v>
      </c>
      <c r="C30" s="454">
        <v>0</v>
      </c>
      <c r="D30" s="455">
        <v>3.9</v>
      </c>
      <c r="E30" s="453" t="e">
        <f t="shared" si="2"/>
        <v>#DIV/0!</v>
      </c>
      <c r="F30" s="456"/>
      <c r="G30" s="453" t="e">
        <f t="shared" si="1"/>
        <v>#DIV/0!</v>
      </c>
    </row>
    <row r="31" spans="1:7" ht="54.75" customHeight="1">
      <c r="A31" s="348">
        <v>1080700001</v>
      </c>
      <c r="B31" s="430" t="s">
        <v>448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0</v>
      </c>
      <c r="E32" s="453"/>
      <c r="F32" s="451">
        <f>SUM(F33:F35)</f>
        <v>-6.1109999999999998E-2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/>
      <c r="F33" s="456">
        <v>0</v>
      </c>
      <c r="G33" s="453"/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/>
      <c r="F34" s="456">
        <v>0</v>
      </c>
      <c r="G34" s="453" t="e">
        <f t="shared" si="1"/>
        <v>#DIV/0!</v>
      </c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/>
      <c r="E35" s="453"/>
      <c r="F35" s="456">
        <v>-6.1109999999999998E-2</v>
      </c>
      <c r="G35" s="453"/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46105.857390000005</v>
      </c>
      <c r="D37" s="452">
        <f>D38+D48+D50+D53+D57+D59+D65</f>
        <v>1143.9361500000002</v>
      </c>
      <c r="E37" s="453">
        <f t="shared" si="2"/>
        <v>2.4811080733705451</v>
      </c>
      <c r="F37" s="451">
        <f>F38+F48+F50+F53+F57+F59+F65</f>
        <v>1622.09149</v>
      </c>
      <c r="G37" s="453">
        <f t="shared" si="1"/>
        <v>70.522295262149498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12380</v>
      </c>
      <c r="D38" s="519">
        <f>SUM(D39+D41+D43+D45+D46+D47+D42+D44)</f>
        <v>635.13306</v>
      </c>
      <c r="E38" s="453">
        <f t="shared" si="2"/>
        <v>5.1303155088852987</v>
      </c>
      <c r="F38" s="451">
        <f>SUM(F39:F47)</f>
        <v>926.87943999999993</v>
      </c>
      <c r="G38" s="453">
        <f t="shared" si="1"/>
        <v>68.523804994530906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7">
        <v>0</v>
      </c>
      <c r="G39" s="453" t="e">
        <f t="shared" si="1"/>
        <v>#DIV/0!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5">
        <v>0</v>
      </c>
      <c r="G40" s="453"/>
    </row>
    <row r="41" spans="1:7" ht="26.25">
      <c r="A41" s="349">
        <v>1110501000</v>
      </c>
      <c r="B41" s="433" t="s">
        <v>217</v>
      </c>
      <c r="C41" s="458">
        <v>8500</v>
      </c>
      <c r="D41" s="455">
        <v>454.68713000000002</v>
      </c>
      <c r="E41" s="453">
        <f t="shared" si="2"/>
        <v>5.3492603529411769</v>
      </c>
      <c r="F41" s="455">
        <v>875.46177999999998</v>
      </c>
      <c r="G41" s="453">
        <f t="shared" si="1"/>
        <v>51.93683383870853</v>
      </c>
    </row>
    <row r="42" spans="1:7" ht="44.25" customHeight="1">
      <c r="A42" s="349">
        <v>1110502000</v>
      </c>
      <c r="B42" s="434" t="s">
        <v>434</v>
      </c>
      <c r="C42" s="458">
        <v>2000</v>
      </c>
      <c r="D42" s="455">
        <v>124.35299999999999</v>
      </c>
      <c r="E42" s="453">
        <f t="shared" si="2"/>
        <v>6.2176499999999999</v>
      </c>
      <c r="F42" s="455">
        <v>0</v>
      </c>
      <c r="G42" s="453" t="e">
        <f t="shared" si="1"/>
        <v>#DIV/0!</v>
      </c>
    </row>
    <row r="43" spans="1:7" ht="25.5" customHeight="1">
      <c r="A43" s="348">
        <v>1110503505</v>
      </c>
      <c r="B43" s="432" t="s">
        <v>216</v>
      </c>
      <c r="C43" s="458">
        <v>520</v>
      </c>
      <c r="D43" s="455">
        <v>14.276009999999999</v>
      </c>
      <c r="E43" s="453">
        <f t="shared" si="2"/>
        <v>2.7453865384615384</v>
      </c>
      <c r="F43" s="455">
        <v>21.101050000000001</v>
      </c>
      <c r="G43" s="453">
        <f t="shared" si="1"/>
        <v>67.655448425552279</v>
      </c>
    </row>
    <row r="44" spans="1:7" ht="37.5" customHeight="1">
      <c r="A44" s="348">
        <v>1110530000</v>
      </c>
      <c r="B44" s="430" t="s">
        <v>450</v>
      </c>
      <c r="C44" s="459">
        <v>0</v>
      </c>
      <c r="D44" s="455"/>
      <c r="E44" s="453"/>
      <c r="F44" s="455">
        <v>0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/>
      <c r="E45" s="453">
        <f t="shared" si="2"/>
        <v>0</v>
      </c>
      <c r="F45" s="455">
        <v>0</v>
      </c>
      <c r="G45" s="453" t="e">
        <f t="shared" si="1"/>
        <v>#DIV/0!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5">
        <v>0</v>
      </c>
      <c r="G46" s="453"/>
    </row>
    <row r="47" spans="1:7" s="15" customFormat="1" ht="26.25">
      <c r="A47" s="348">
        <v>1110904414</v>
      </c>
      <c r="B47" s="432" t="s">
        <v>310</v>
      </c>
      <c r="C47" s="458">
        <v>1100</v>
      </c>
      <c r="D47" s="455">
        <v>41.816920000000003</v>
      </c>
      <c r="E47" s="453">
        <f>SUM(D47/C47*100)</f>
        <v>3.8015381818181821</v>
      </c>
      <c r="F47" s="455">
        <v>30.316610000000001</v>
      </c>
      <c r="G47" s="453">
        <f t="shared" si="1"/>
        <v>137.93402362599249</v>
      </c>
    </row>
    <row r="48" spans="1:7" s="15" customFormat="1" ht="40.5">
      <c r="A48" s="347">
        <v>1120000</v>
      </c>
      <c r="B48" s="431" t="s">
        <v>123</v>
      </c>
      <c r="C48" s="460">
        <f>C49</f>
        <v>650</v>
      </c>
      <c r="D48" s="558">
        <f>D49</f>
        <v>5.4475199999999999</v>
      </c>
      <c r="E48" s="453">
        <f>SUM(D48/C48*100)</f>
        <v>0.83807999999999994</v>
      </c>
      <c r="F48" s="460">
        <f>SUM(F49)</f>
        <v>1.2184299999999999</v>
      </c>
      <c r="G48" s="453">
        <f t="shared" si="1"/>
        <v>447.09339067488492</v>
      </c>
    </row>
    <row r="49" spans="1:9" s="15" customFormat="1" ht="26.25">
      <c r="A49" s="348">
        <v>1120100001</v>
      </c>
      <c r="B49" s="430" t="s">
        <v>233</v>
      </c>
      <c r="C49" s="454">
        <v>650</v>
      </c>
      <c r="D49" s="455">
        <v>5.4475199999999999</v>
      </c>
      <c r="E49" s="453">
        <f>SUM(D49/C49*100)</f>
        <v>0.83807999999999994</v>
      </c>
      <c r="F49" s="455">
        <v>1.2184299999999999</v>
      </c>
      <c r="G49" s="453">
        <f t="shared" si="1"/>
        <v>447.09339067488492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5426.9</v>
      </c>
      <c r="D50" s="452">
        <f>D51+D52</f>
        <v>3.3777599999999999</v>
      </c>
      <c r="E50" s="453">
        <f>SUM(D50/C50*100)</f>
        <v>6.2241058431148535E-2</v>
      </c>
      <c r="F50" s="451">
        <f>SUM(F51:F52)</f>
        <v>0.78439999999999999</v>
      </c>
      <c r="G50" s="453">
        <f t="shared" si="1"/>
        <v>430.61703212646609</v>
      </c>
    </row>
    <row r="51" spans="1:9" s="15" customFormat="1" ht="20.25" customHeight="1">
      <c r="A51" s="348">
        <v>1130200000</v>
      </c>
      <c r="B51" s="430" t="s">
        <v>308</v>
      </c>
      <c r="C51" s="454">
        <v>5426.9</v>
      </c>
      <c r="D51" s="457">
        <v>3.3777599999999999</v>
      </c>
      <c r="E51" s="453">
        <f>SUM(D51/C51*100)</f>
        <v>6.2241058431148535E-2</v>
      </c>
      <c r="F51" s="457">
        <v>0.78439999999999999</v>
      </c>
      <c r="G51" s="453">
        <f t="shared" si="1"/>
        <v>430.61703212646609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5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12000</v>
      </c>
      <c r="D53" s="451">
        <f>D54+D55+D56</f>
        <v>186.15303</v>
      </c>
      <c r="E53" s="453">
        <f t="shared" ref="E53:E65" si="3">SUM(D53/C53*100)</f>
        <v>1.55127525</v>
      </c>
      <c r="F53" s="451">
        <f>F54+F55+F56</f>
        <v>647.45416999999998</v>
      </c>
      <c r="G53" s="453">
        <f t="shared" si="1"/>
        <v>28.751537734323346</v>
      </c>
    </row>
    <row r="54" spans="1:9" ht="26.25">
      <c r="A54" s="349">
        <v>1140200000</v>
      </c>
      <c r="B54" s="434" t="s">
        <v>213</v>
      </c>
      <c r="C54" s="454">
        <v>2000</v>
      </c>
      <c r="D54" s="455"/>
      <c r="E54" s="453">
        <f t="shared" si="3"/>
        <v>0</v>
      </c>
      <c r="F54" s="456"/>
      <c r="G54" s="453" t="e">
        <f t="shared" si="1"/>
        <v>#DIV/0!</v>
      </c>
    </row>
    <row r="55" spans="1:9" ht="40.5" customHeight="1">
      <c r="A55" s="348">
        <v>1140601000</v>
      </c>
      <c r="B55" s="430" t="s">
        <v>557</v>
      </c>
      <c r="C55" s="454">
        <v>9700</v>
      </c>
      <c r="D55" s="455">
        <v>185.75629000000001</v>
      </c>
      <c r="E55" s="453">
        <f t="shared" si="3"/>
        <v>1.9150132989690722</v>
      </c>
      <c r="F55" s="455">
        <v>631.20073000000002</v>
      </c>
      <c r="G55" s="453">
        <f t="shared" si="1"/>
        <v>29.429035989866488</v>
      </c>
    </row>
    <row r="56" spans="1:9" ht="33.75" customHeight="1">
      <c r="A56" s="348">
        <v>1140602000</v>
      </c>
      <c r="B56" s="430" t="s">
        <v>558</v>
      </c>
      <c r="C56" s="454">
        <v>300</v>
      </c>
      <c r="D56" s="455">
        <v>0.39673999999999998</v>
      </c>
      <c r="E56" s="453">
        <f t="shared" si="3"/>
        <v>0.13224666666666665</v>
      </c>
      <c r="F56" s="456">
        <v>16.253440000000001</v>
      </c>
      <c r="G56" s="453">
        <f t="shared" si="1"/>
        <v>2.4409601905811935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2000</v>
      </c>
      <c r="D59" s="557">
        <f>SUM(D60:D64)</f>
        <v>313.62477999999999</v>
      </c>
      <c r="E59" s="453">
        <f t="shared" si="3"/>
        <v>15.681239</v>
      </c>
      <c r="F59" s="451">
        <f>SUM(F60:F64)</f>
        <v>45.587049999999998</v>
      </c>
      <c r="G59" s="453">
        <f t="shared" si="1"/>
        <v>687.96901751703615</v>
      </c>
      <c r="I59" s="147"/>
    </row>
    <row r="60" spans="1:9" ht="36.75" customHeight="1">
      <c r="A60" s="348">
        <v>1160100001</v>
      </c>
      <c r="B60" s="430" t="s">
        <v>435</v>
      </c>
      <c r="C60" s="454">
        <v>1476</v>
      </c>
      <c r="D60" s="461">
        <v>105.19481</v>
      </c>
      <c r="E60" s="453">
        <f t="shared" si="3"/>
        <v>7.1270196476964767</v>
      </c>
      <c r="F60" s="462">
        <v>44.520409999999998</v>
      </c>
      <c r="G60" s="453">
        <f t="shared" si="1"/>
        <v>236.28445919523205</v>
      </c>
    </row>
    <row r="61" spans="1:9" ht="39.75" customHeight="1">
      <c r="A61" s="348">
        <v>1160700000</v>
      </c>
      <c r="B61" s="430" t="s">
        <v>436</v>
      </c>
      <c r="C61" s="454">
        <v>300</v>
      </c>
      <c r="D61" s="463">
        <v>208.42997</v>
      </c>
      <c r="E61" s="453">
        <f t="shared" si="3"/>
        <v>69.476656666666671</v>
      </c>
      <c r="F61" s="464">
        <v>1.06664</v>
      </c>
      <c r="G61" s="453">
        <f t="shared" si="1"/>
        <v>19540.798207455184</v>
      </c>
    </row>
    <row r="62" spans="1:9" ht="39.75" customHeight="1">
      <c r="A62" s="348">
        <v>11610060000</v>
      </c>
      <c r="B62" s="430" t="s">
        <v>468</v>
      </c>
      <c r="C62" s="454">
        <v>20</v>
      </c>
      <c r="D62" s="463"/>
      <c r="E62" s="453"/>
      <c r="F62" s="464"/>
      <c r="G62" s="453"/>
    </row>
    <row r="63" spans="1:9" ht="41.25" customHeight="1">
      <c r="A63" s="348">
        <v>1161012000</v>
      </c>
      <c r="B63" s="430" t="s">
        <v>393</v>
      </c>
      <c r="C63" s="465">
        <v>4</v>
      </c>
      <c r="D63" s="463"/>
      <c r="E63" s="453">
        <f t="shared" si="3"/>
        <v>0</v>
      </c>
      <c r="F63" s="464">
        <v>0</v>
      </c>
      <c r="G63" s="453" t="e">
        <f t="shared" si="1"/>
        <v>#DIV/0!</v>
      </c>
    </row>
    <row r="64" spans="1:9" ht="41.25" customHeight="1">
      <c r="A64" s="348">
        <v>1161100001</v>
      </c>
      <c r="B64" s="430" t="s">
        <v>394</v>
      </c>
      <c r="C64" s="465">
        <v>200</v>
      </c>
      <c r="D64" s="463"/>
      <c r="E64" s="453">
        <f t="shared" si="3"/>
        <v>0</v>
      </c>
      <c r="F64" s="464"/>
      <c r="G64" s="453"/>
    </row>
    <row r="65" spans="1:9" ht="25.5" customHeight="1">
      <c r="A65" s="347">
        <v>1170000</v>
      </c>
      <c r="B65" s="431" t="s">
        <v>128</v>
      </c>
      <c r="C65" s="451">
        <f>C66+C67</f>
        <v>13648.95739</v>
      </c>
      <c r="D65" s="452">
        <f>D66+D67</f>
        <v>0.2</v>
      </c>
      <c r="E65" s="453">
        <f t="shared" si="3"/>
        <v>1.4653133883070905E-3</v>
      </c>
      <c r="F65" s="451">
        <f>F66+F67</f>
        <v>0.16800000000000001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0.2</v>
      </c>
      <c r="E66" s="453"/>
      <c r="F66" s="457">
        <v>0.16800000000000001</v>
      </c>
      <c r="G66" s="453"/>
    </row>
    <row r="67" spans="1:9" ht="26.25">
      <c r="A67" s="348">
        <v>1171500000</v>
      </c>
      <c r="B67" s="432" t="s">
        <v>407</v>
      </c>
      <c r="C67" s="454">
        <v>13648.95739</v>
      </c>
      <c r="D67" s="455"/>
      <c r="E67" s="453">
        <f>SUM(D67/C67*100)</f>
        <v>0</v>
      </c>
      <c r="F67" s="456"/>
      <c r="G67" s="453"/>
    </row>
    <row r="68" spans="1:9" s="6" customFormat="1" ht="26.25">
      <c r="A68" s="347">
        <v>100000</v>
      </c>
      <c r="B68" s="429" t="s">
        <v>16</v>
      </c>
      <c r="C68" s="466">
        <f>SUM(C5,C37)</f>
        <v>321266.15739000007</v>
      </c>
      <c r="D68" s="467">
        <f>SUM(D5,D37)</f>
        <v>11053.94616</v>
      </c>
      <c r="E68" s="453">
        <f>SUM(D68/C68*100)</f>
        <v>3.4407440390869106</v>
      </c>
      <c r="F68" s="466">
        <f>SUM(F5+F37)</f>
        <v>13719.876329999999</v>
      </c>
      <c r="G68" s="453">
        <f t="shared" si="1"/>
        <v>80.568846935080202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745711.13518999994</v>
      </c>
      <c r="D69" s="452">
        <f>SUM(D70+D71+D72+D73+D74+D75+D76+D77)</f>
        <v>-20184.304409999997</v>
      </c>
      <c r="E69" s="453">
        <f>SUM(D69/C69*100)</f>
        <v>-2.7067189233881068</v>
      </c>
      <c r="F69" s="451">
        <f>SUM(F70+F72+F73+F74+F75+F76+F77)</f>
        <v>-46567.792430000009</v>
      </c>
      <c r="G69" s="453">
        <f t="shared" si="1"/>
        <v>43.343915089685076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125473.8</v>
      </c>
      <c r="D70" s="468">
        <v>10456.200000000001</v>
      </c>
      <c r="E70" s="453">
        <f>SUM(D70/C70*100)</f>
        <v>8.3333731822898489</v>
      </c>
      <c r="F70" s="469">
        <v>9682.4</v>
      </c>
      <c r="G70" s="453">
        <f t="shared" si="1"/>
        <v>107.99182020986532</v>
      </c>
    </row>
    <row r="71" spans="1:9" ht="18.75" customHeight="1">
      <c r="A71" s="349">
        <v>2021500200</v>
      </c>
      <c r="B71" s="433" t="s">
        <v>223</v>
      </c>
      <c r="C71" s="458"/>
      <c r="D71" s="468"/>
      <c r="E71" s="453"/>
      <c r="F71" s="469">
        <v>0</v>
      </c>
      <c r="G71" s="453"/>
    </row>
    <row r="72" spans="1:9" ht="26.25">
      <c r="A72" s="349">
        <v>2022000000</v>
      </c>
      <c r="B72" s="433" t="s">
        <v>19</v>
      </c>
      <c r="C72" s="458">
        <v>176067.09828999999</v>
      </c>
      <c r="D72" s="455"/>
      <c r="E72" s="453">
        <f>SUM(D72/C72*100)</f>
        <v>0</v>
      </c>
      <c r="F72" s="456">
        <v>0</v>
      </c>
      <c r="G72" s="453" t="e">
        <f t="shared" si="1"/>
        <v>#DIV/0!</v>
      </c>
    </row>
    <row r="73" spans="1:9" ht="26.25">
      <c r="A73" s="349">
        <v>2023000000</v>
      </c>
      <c r="B73" s="433" t="s">
        <v>20</v>
      </c>
      <c r="C73" s="458">
        <v>420865.86599999998</v>
      </c>
      <c r="D73" s="470">
        <v>31657.26312</v>
      </c>
      <c r="E73" s="453">
        <f>SUM(D73/C73*100)</f>
        <v>7.5219364832024658</v>
      </c>
      <c r="F73" s="471">
        <v>30805.51482</v>
      </c>
      <c r="G73" s="453">
        <f>G82</f>
        <v>94.770142438015682</v>
      </c>
    </row>
    <row r="74" spans="1:9" ht="18" customHeight="1">
      <c r="A74" s="349">
        <v>2024000000</v>
      </c>
      <c r="B74" s="434" t="s">
        <v>21</v>
      </c>
      <c r="C74" s="458">
        <v>23304.370900000002</v>
      </c>
      <c r="D74" s="472"/>
      <c r="E74" s="453">
        <f>SUM(D74/C74*100)</f>
        <v>0</v>
      </c>
      <c r="F74" s="473">
        <v>0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72"/>
      <c r="E75" s="453"/>
      <c r="F75" s="473">
        <v>0</v>
      </c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72"/>
      <c r="E76" s="453"/>
      <c r="F76" s="473">
        <v>0</v>
      </c>
      <c r="G76" s="453" t="e">
        <f t="shared" ref="G76:G78" si="4">SUM(D76/F76*100)</f>
        <v>#DIV/0!</v>
      </c>
    </row>
    <row r="77" spans="1:9" ht="23.25" customHeight="1">
      <c r="A77" s="348">
        <v>2196001005</v>
      </c>
      <c r="B77" s="432" t="s">
        <v>23</v>
      </c>
      <c r="C77" s="456"/>
      <c r="D77" s="455">
        <v>-62297.767529999997</v>
      </c>
      <c r="E77" s="453"/>
      <c r="F77" s="456">
        <v>-87055.707250000007</v>
      </c>
      <c r="G77" s="453">
        <f t="shared" si="4"/>
        <v>71.56080801353778</v>
      </c>
    </row>
    <row r="78" spans="1:9" s="6" customFormat="1" ht="22.5" customHeight="1">
      <c r="A78" s="347"/>
      <c r="B78" s="429" t="s">
        <v>25</v>
      </c>
      <c r="C78" s="474">
        <f>C68+C69</f>
        <v>1066977.2925800001</v>
      </c>
      <c r="D78" s="515">
        <f>D68+D69</f>
        <v>-9130.3582499999975</v>
      </c>
      <c r="E78" s="453">
        <f>SUM(D78/C78*100)</f>
        <v>-0.8557218896310691</v>
      </c>
      <c r="F78" s="474">
        <f>F68+F69</f>
        <v>-32847.916100000009</v>
      </c>
      <c r="G78" s="453">
        <f t="shared" si="4"/>
        <v>27.795852321968134</v>
      </c>
      <c r="H78" s="205"/>
      <c r="I78" s="93"/>
    </row>
    <row r="79" spans="1:9" s="6" customFormat="1" ht="26.25">
      <c r="A79" s="347"/>
      <c r="B79" s="437" t="s">
        <v>299</v>
      </c>
      <c r="C79" s="475">
        <f>C78-C202</f>
        <v>-1328.903999999864</v>
      </c>
      <c r="D79" s="452">
        <f>D78-D202</f>
        <v>-55698.75794000001</v>
      </c>
      <c r="E79" s="476"/>
      <c r="F79" s="451">
        <f>F78-F202</f>
        <v>-74545.014610000013</v>
      </c>
      <c r="G79" s="476"/>
      <c r="H79" s="93"/>
      <c r="I79" s="93"/>
    </row>
    <row r="80" spans="1:9" ht="26.25">
      <c r="A80" s="352"/>
      <c r="B80" s="438"/>
      <c r="C80" s="477"/>
      <c r="D80" s="478"/>
      <c r="E80" s="479"/>
      <c r="F80" s="480"/>
      <c r="G80" s="479"/>
    </row>
    <row r="81" spans="1:7" ht="60.75">
      <c r="A81" s="505" t="s">
        <v>445</v>
      </c>
      <c r="B81" s="506" t="s">
        <v>446</v>
      </c>
      <c r="C81" s="502" t="s">
        <v>449</v>
      </c>
      <c r="D81" s="508" t="s">
        <v>562</v>
      </c>
      <c r="E81" s="509" t="s">
        <v>309</v>
      </c>
      <c r="F81" s="507" t="s">
        <v>563</v>
      </c>
      <c r="G81" s="509" t="s">
        <v>451</v>
      </c>
    </row>
    <row r="82" spans="1:7" s="6" customFormat="1" ht="22.5" customHeight="1">
      <c r="A82" s="353" t="s">
        <v>27</v>
      </c>
      <c r="B82" s="439" t="s">
        <v>28</v>
      </c>
      <c r="C82" s="481">
        <f>SUM(C83+C84+C85+C86+C87+C88+C89)</f>
        <v>135404.34778000001</v>
      </c>
      <c r="D82" s="482">
        <f>SUM(D83:D89)</f>
        <v>3162.6728800000001</v>
      </c>
      <c r="E82" s="483">
        <f t="shared" ref="E82:E159" si="5">SUM(D82/C82*100)</f>
        <v>2.3357247620575627</v>
      </c>
      <c r="F82" s="481">
        <f>SUM(F83:F89)</f>
        <v>3337.2038899999998</v>
      </c>
      <c r="G82" s="483">
        <f>SUM(D82/F82*100)</f>
        <v>94.770142438015682</v>
      </c>
    </row>
    <row r="83" spans="1:7" s="6" customFormat="1" ht="42">
      <c r="A83" s="354" t="s">
        <v>29</v>
      </c>
      <c r="B83" s="440" t="s">
        <v>30</v>
      </c>
      <c r="C83" s="484">
        <v>50</v>
      </c>
      <c r="D83" s="485">
        <v>0</v>
      </c>
      <c r="E83" s="483">
        <f t="shared" si="5"/>
        <v>0</v>
      </c>
      <c r="F83" s="484">
        <v>0</v>
      </c>
      <c r="G83" s="483" t="e">
        <f t="shared" ref="G83:G202" si="6">SUM(D83/F83*100)</f>
        <v>#DIV/0!</v>
      </c>
    </row>
    <row r="84" spans="1:7" ht="21.75" customHeight="1">
      <c r="A84" s="354" t="s">
        <v>31</v>
      </c>
      <c r="B84" s="441" t="s">
        <v>32</v>
      </c>
      <c r="C84" s="484">
        <v>78158.2</v>
      </c>
      <c r="D84" s="485">
        <v>1264.19751</v>
      </c>
      <c r="E84" s="483">
        <f t="shared" si="5"/>
        <v>1.6174854461847892</v>
      </c>
      <c r="F84" s="484">
        <v>1124.2388900000001</v>
      </c>
      <c r="G84" s="483">
        <f t="shared" si="6"/>
        <v>112.44918862395872</v>
      </c>
    </row>
    <row r="85" spans="1:7" ht="19.5" customHeight="1">
      <c r="A85" s="354" t="s">
        <v>33</v>
      </c>
      <c r="B85" s="441" t="s">
        <v>34</v>
      </c>
      <c r="C85" s="484">
        <v>8.1</v>
      </c>
      <c r="D85" s="485"/>
      <c r="E85" s="483">
        <f t="shared" si="5"/>
        <v>0</v>
      </c>
      <c r="F85" s="484"/>
      <c r="G85" s="483" t="e">
        <f t="shared" si="6"/>
        <v>#DIV/0!</v>
      </c>
    </row>
    <row r="86" spans="1:7" ht="38.25" customHeight="1">
      <c r="A86" s="354" t="s">
        <v>35</v>
      </c>
      <c r="B86" s="441" t="s">
        <v>36</v>
      </c>
      <c r="C86" s="486">
        <v>7514.7</v>
      </c>
      <c r="D86" s="487">
        <v>84.89716</v>
      </c>
      <c r="E86" s="483">
        <f t="shared" si="5"/>
        <v>1.1297478275912545</v>
      </c>
      <c r="F86" s="486">
        <v>136.26499999999999</v>
      </c>
      <c r="G86" s="483">
        <f t="shared" si="6"/>
        <v>62.302983157817494</v>
      </c>
    </row>
    <row r="87" spans="1:7" ht="25.5" customHeight="1">
      <c r="A87" s="354" t="s">
        <v>37</v>
      </c>
      <c r="B87" s="441" t="s">
        <v>38</v>
      </c>
      <c r="C87" s="484"/>
      <c r="D87" s="485"/>
      <c r="E87" s="483" t="e">
        <f t="shared" si="5"/>
        <v>#DIV/0!</v>
      </c>
      <c r="F87" s="484"/>
      <c r="G87" s="483"/>
    </row>
    <row r="88" spans="1:7" ht="24.75" customHeight="1">
      <c r="A88" s="354" t="s">
        <v>39</v>
      </c>
      <c r="B88" s="441" t="s">
        <v>40</v>
      </c>
      <c r="C88" s="486">
        <v>14665.2</v>
      </c>
      <c r="D88" s="487"/>
      <c r="E88" s="483">
        <f t="shared" si="5"/>
        <v>0</v>
      </c>
      <c r="F88" s="486"/>
      <c r="G88" s="483"/>
    </row>
    <row r="89" spans="1:7" ht="24" customHeight="1">
      <c r="A89" s="354" t="s">
        <v>41</v>
      </c>
      <c r="B89" s="441" t="s">
        <v>42</v>
      </c>
      <c r="C89" s="484">
        <v>35008.147779999999</v>
      </c>
      <c r="D89" s="485">
        <v>1813.5782099999999</v>
      </c>
      <c r="E89" s="483">
        <f t="shared" si="5"/>
        <v>5.180446053293025</v>
      </c>
      <c r="F89" s="484">
        <v>2076.6999999999998</v>
      </c>
      <c r="G89" s="483">
        <f t="shared" si="6"/>
        <v>87.329812202051343</v>
      </c>
    </row>
    <row r="90" spans="1:7" ht="49.5" customHeight="1">
      <c r="A90" s="537" t="s">
        <v>516</v>
      </c>
      <c r="B90" s="528" t="s">
        <v>517</v>
      </c>
      <c r="C90" s="533"/>
      <c r="D90" s="534"/>
      <c r="E90" s="483" t="e">
        <f t="shared" si="5"/>
        <v>#DIV/0!</v>
      </c>
      <c r="F90" s="484"/>
      <c r="G90" s="483"/>
    </row>
    <row r="91" spans="1:7" s="6" customFormat="1" ht="26.25">
      <c r="A91" s="355" t="s">
        <v>43</v>
      </c>
      <c r="B91" s="442" t="s">
        <v>44</v>
      </c>
      <c r="C91" s="481">
        <f>C92</f>
        <v>2135.3000000000002</v>
      </c>
      <c r="D91" s="482">
        <f>D92</f>
        <v>33.439399999999999</v>
      </c>
      <c r="E91" s="483">
        <f t="shared" si="5"/>
        <v>1.5660281927597992</v>
      </c>
      <c r="F91" s="481">
        <f>SUM(F92)</f>
        <v>0</v>
      </c>
      <c r="G91" s="483" t="e">
        <f t="shared" si="6"/>
        <v>#DIV/0!</v>
      </c>
    </row>
    <row r="92" spans="1:7" ht="26.25">
      <c r="A92" s="356" t="s">
        <v>45</v>
      </c>
      <c r="B92" s="443" t="s">
        <v>46</v>
      </c>
      <c r="C92" s="484">
        <v>2135.3000000000002</v>
      </c>
      <c r="D92" s="485">
        <v>33.439399999999999</v>
      </c>
      <c r="E92" s="483">
        <f t="shared" si="5"/>
        <v>1.5660281927597992</v>
      </c>
      <c r="F92" s="484"/>
      <c r="G92" s="483" t="e">
        <f t="shared" si="6"/>
        <v>#DIV/0!</v>
      </c>
    </row>
    <row r="93" spans="1:7" s="6" customFormat="1" ht="21" customHeight="1">
      <c r="A93" s="353" t="s">
        <v>47</v>
      </c>
      <c r="B93" s="439" t="s">
        <v>48</v>
      </c>
      <c r="C93" s="481">
        <f>SUM(C94:C97)</f>
        <v>12237.4</v>
      </c>
      <c r="D93" s="482">
        <f>SUM(D94:D97)</f>
        <v>94.721919999999997</v>
      </c>
      <c r="E93" s="483">
        <f t="shared" si="5"/>
        <v>0.77403631490349256</v>
      </c>
      <c r="F93" s="481">
        <f>SUM(F94:F97)</f>
        <v>92.758619999999993</v>
      </c>
      <c r="G93" s="483">
        <f t="shared" si="6"/>
        <v>102.11656878897077</v>
      </c>
    </row>
    <row r="94" spans="1:7" ht="26.25">
      <c r="A94" s="357" t="s">
        <v>51</v>
      </c>
      <c r="B94" s="441" t="s">
        <v>305</v>
      </c>
      <c r="C94" s="484">
        <v>1486.4</v>
      </c>
      <c r="D94" s="485">
        <v>27.956109999999999</v>
      </c>
      <c r="E94" s="483">
        <f t="shared" si="5"/>
        <v>1.8807931916038749</v>
      </c>
      <c r="F94" s="484">
        <v>17.600010000000001</v>
      </c>
      <c r="G94" s="483">
        <f t="shared" si="6"/>
        <v>158.84144384008871</v>
      </c>
    </row>
    <row r="95" spans="1:7" ht="36.75" customHeight="1">
      <c r="A95" s="358" t="s">
        <v>53</v>
      </c>
      <c r="B95" s="444" t="s">
        <v>54</v>
      </c>
      <c r="C95" s="484">
        <v>3301</v>
      </c>
      <c r="D95" s="485">
        <v>65.201310000000007</v>
      </c>
      <c r="E95" s="483">
        <f t="shared" si="5"/>
        <v>1.9751987276582856</v>
      </c>
      <c r="F95" s="484">
        <v>75.158609999999996</v>
      </c>
      <c r="G95" s="483">
        <f t="shared" si="6"/>
        <v>86.751617678932604</v>
      </c>
    </row>
    <row r="96" spans="1:7" ht="21" customHeight="1">
      <c r="A96" s="358" t="s">
        <v>210</v>
      </c>
      <c r="B96" s="444" t="s">
        <v>211</v>
      </c>
      <c r="C96" s="484">
        <v>5500</v>
      </c>
      <c r="D96" s="485">
        <v>1.5645</v>
      </c>
      <c r="E96" s="483">
        <f t="shared" si="5"/>
        <v>2.8445454545454548E-2</v>
      </c>
      <c r="F96" s="484"/>
      <c r="G96" s="483" t="e">
        <f t="shared" si="6"/>
        <v>#DIV/0!</v>
      </c>
    </row>
    <row r="97" spans="1:8" ht="34.5" customHeight="1">
      <c r="A97" s="358" t="s">
        <v>331</v>
      </c>
      <c r="B97" s="444" t="s">
        <v>332</v>
      </c>
      <c r="C97" s="488">
        <v>1950</v>
      </c>
      <c r="D97" s="485"/>
      <c r="E97" s="483">
        <f t="shared" si="5"/>
        <v>0</v>
      </c>
      <c r="F97" s="484"/>
      <c r="G97" s="483" t="e">
        <f t="shared" si="6"/>
        <v>#DIV/0!</v>
      </c>
    </row>
    <row r="98" spans="1:8" s="6" customFormat="1" ht="27" customHeight="1">
      <c r="A98" s="353" t="s">
        <v>55</v>
      </c>
      <c r="B98" s="439" t="s">
        <v>56</v>
      </c>
      <c r="C98" s="489">
        <f>SUM(C99+C101+C106+C108+C118)</f>
        <v>117743.67788</v>
      </c>
      <c r="D98" s="490">
        <f>SUM(D99+D101+D106+D108+D118)</f>
        <v>65.361999999999995</v>
      </c>
      <c r="E98" s="483">
        <f t="shared" si="5"/>
        <v>5.5512110014615416E-2</v>
      </c>
      <c r="F98" s="489">
        <f>SUM(F99+F101+F106+F108+F118)</f>
        <v>12.33</v>
      </c>
      <c r="G98" s="483">
        <f t="shared" si="6"/>
        <v>530.10543390105431</v>
      </c>
    </row>
    <row r="99" spans="1:8" ht="27" customHeight="1">
      <c r="A99" s="353" t="s">
        <v>388</v>
      </c>
      <c r="B99" s="543" t="s">
        <v>389</v>
      </c>
      <c r="C99" s="491">
        <v>250</v>
      </c>
      <c r="D99" s="492"/>
      <c r="E99" s="483">
        <f t="shared" si="5"/>
        <v>0</v>
      </c>
      <c r="F99" s="491"/>
      <c r="G99" s="483" t="e">
        <f t="shared" si="6"/>
        <v>#DIV/0!</v>
      </c>
    </row>
    <row r="100" spans="1:8" ht="68.25" customHeight="1">
      <c r="A100" s="354"/>
      <c r="B100" s="531" t="s">
        <v>501</v>
      </c>
      <c r="C100" s="555">
        <v>250</v>
      </c>
      <c r="D100" s="556">
        <v>0</v>
      </c>
      <c r="E100" s="483">
        <f t="shared" si="5"/>
        <v>0</v>
      </c>
      <c r="F100" s="491"/>
      <c r="G100" s="483"/>
    </row>
    <row r="101" spans="1:8" s="6" customFormat="1" ht="20.25" customHeight="1">
      <c r="A101" s="353" t="s">
        <v>57</v>
      </c>
      <c r="B101" s="542" t="s">
        <v>302</v>
      </c>
      <c r="C101" s="493">
        <v>1115.53405</v>
      </c>
      <c r="D101" s="487"/>
      <c r="E101" s="483">
        <f t="shared" si="5"/>
        <v>0</v>
      </c>
      <c r="F101" s="484"/>
      <c r="G101" s="483" t="e">
        <f t="shared" si="6"/>
        <v>#DIV/0!</v>
      </c>
      <c r="H101" s="50"/>
    </row>
    <row r="102" spans="1:8" s="6" customFormat="1" ht="63.75" customHeight="1">
      <c r="A102" s="354" t="s">
        <v>520</v>
      </c>
      <c r="B102" s="528" t="s">
        <v>556</v>
      </c>
      <c r="C102" s="493">
        <v>527.20000000000005</v>
      </c>
      <c r="D102" s="487">
        <v>0</v>
      </c>
      <c r="E102" s="483">
        <f t="shared" si="5"/>
        <v>0</v>
      </c>
      <c r="F102" s="484"/>
      <c r="G102" s="483"/>
      <c r="H102" s="50"/>
    </row>
    <row r="103" spans="1:8" s="6" customFormat="1" ht="40.5" customHeight="1">
      <c r="A103" s="354" t="s">
        <v>520</v>
      </c>
      <c r="B103" s="528" t="s">
        <v>518</v>
      </c>
      <c r="C103" s="493">
        <v>427.7</v>
      </c>
      <c r="D103" s="487">
        <v>0</v>
      </c>
      <c r="E103" s="483">
        <f t="shared" si="5"/>
        <v>0</v>
      </c>
      <c r="F103" s="484"/>
      <c r="G103" s="483"/>
      <c r="H103" s="50"/>
    </row>
    <row r="104" spans="1:8" s="6" customFormat="1" ht="38.25" customHeight="1">
      <c r="A104" s="354" t="s">
        <v>520</v>
      </c>
      <c r="B104" s="528" t="s">
        <v>519</v>
      </c>
      <c r="C104" s="493">
        <v>160.63405</v>
      </c>
      <c r="D104" s="487">
        <v>0</v>
      </c>
      <c r="E104" s="483">
        <f t="shared" si="5"/>
        <v>0</v>
      </c>
      <c r="F104" s="484"/>
      <c r="G104" s="483"/>
      <c r="H104" s="50"/>
    </row>
    <row r="105" spans="1:8" s="6" customFormat="1" ht="105.75" customHeight="1">
      <c r="A105" s="354" t="s">
        <v>520</v>
      </c>
      <c r="B105" s="528" t="s">
        <v>521</v>
      </c>
      <c r="C105" s="493">
        <v>0</v>
      </c>
      <c r="D105" s="487">
        <v>0</v>
      </c>
      <c r="E105" s="483" t="e">
        <f t="shared" si="5"/>
        <v>#DIV/0!</v>
      </c>
      <c r="F105" s="484"/>
      <c r="G105" s="483"/>
      <c r="H105" s="50"/>
    </row>
    <row r="106" spans="1:8" s="6" customFormat="1" ht="20.25" customHeight="1">
      <c r="A106" s="354" t="s">
        <v>59</v>
      </c>
      <c r="B106" s="542" t="s">
        <v>384</v>
      </c>
      <c r="C106" s="491">
        <v>0</v>
      </c>
      <c r="D106" s="485">
        <v>0</v>
      </c>
      <c r="E106" s="483" t="e">
        <f t="shared" si="5"/>
        <v>#DIV/0!</v>
      </c>
      <c r="F106" s="484">
        <v>0</v>
      </c>
      <c r="G106" s="483" t="e">
        <f t="shared" si="6"/>
        <v>#DIV/0!</v>
      </c>
      <c r="H106" s="50"/>
    </row>
    <row r="107" spans="1:8" s="6" customFormat="1" ht="77.25" customHeight="1">
      <c r="A107" s="354" t="s">
        <v>523</v>
      </c>
      <c r="B107" s="528" t="s">
        <v>522</v>
      </c>
      <c r="C107" s="493"/>
      <c r="D107" s="487">
        <v>0</v>
      </c>
      <c r="E107" s="483" t="e">
        <f t="shared" si="5"/>
        <v>#DIV/0!</v>
      </c>
      <c r="F107" s="484"/>
      <c r="G107" s="483"/>
      <c r="H107" s="50"/>
    </row>
    <row r="108" spans="1:8" ht="26.25" customHeight="1">
      <c r="A108" s="524" t="s">
        <v>61</v>
      </c>
      <c r="B108" s="521" t="s">
        <v>454</v>
      </c>
      <c r="C108" s="489">
        <v>113032.74383000001</v>
      </c>
      <c r="D108" s="482">
        <v>0</v>
      </c>
      <c r="E108" s="483">
        <f t="shared" si="5"/>
        <v>0</v>
      </c>
      <c r="F108" s="481">
        <v>0</v>
      </c>
      <c r="G108" s="483" t="e">
        <f t="shared" si="6"/>
        <v>#DIV/0!</v>
      </c>
    </row>
    <row r="109" spans="1:8" ht="26.25" customHeight="1">
      <c r="A109" s="517" t="s">
        <v>460</v>
      </c>
      <c r="B109" s="520" t="s">
        <v>471</v>
      </c>
      <c r="C109" s="536">
        <v>12816.575989999999</v>
      </c>
      <c r="D109" s="534"/>
      <c r="E109" s="483">
        <f t="shared" si="5"/>
        <v>0</v>
      </c>
      <c r="F109" s="484">
        <v>0</v>
      </c>
      <c r="G109" s="483"/>
    </row>
    <row r="110" spans="1:8" ht="54" customHeight="1">
      <c r="A110" s="517" t="s">
        <v>461</v>
      </c>
      <c r="B110" s="527" t="s">
        <v>488</v>
      </c>
      <c r="C110" s="554">
        <f>SUM(C111:C117)</f>
        <v>100216.16784000001</v>
      </c>
      <c r="D110" s="554">
        <f>SUM(D111:D117)</f>
        <v>0</v>
      </c>
      <c r="E110" s="483">
        <f t="shared" si="5"/>
        <v>0</v>
      </c>
      <c r="F110" s="484"/>
      <c r="G110" s="483"/>
    </row>
    <row r="111" spans="1:8" ht="78" customHeight="1">
      <c r="A111" s="517"/>
      <c r="B111" s="526" t="s">
        <v>481</v>
      </c>
      <c r="C111" s="555">
        <v>6670.4878399999998</v>
      </c>
      <c r="D111" s="550">
        <v>0</v>
      </c>
      <c r="E111" s="483">
        <f t="shared" si="5"/>
        <v>0</v>
      </c>
      <c r="F111" s="484"/>
      <c r="G111" s="483"/>
    </row>
    <row r="112" spans="1:8" ht="61.5" customHeight="1">
      <c r="A112" s="517"/>
      <c r="B112" s="526" t="s">
        <v>482</v>
      </c>
      <c r="C112" s="555">
        <v>18766.7</v>
      </c>
      <c r="D112" s="550">
        <v>0</v>
      </c>
      <c r="E112" s="483">
        <f t="shared" si="5"/>
        <v>0</v>
      </c>
      <c r="F112" s="484"/>
      <c r="G112" s="483"/>
    </row>
    <row r="113" spans="1:7" ht="64.5" customHeight="1">
      <c r="A113" s="517"/>
      <c r="B113" s="526" t="s">
        <v>483</v>
      </c>
      <c r="C113" s="555">
        <v>22587.21</v>
      </c>
      <c r="D113" s="550">
        <v>0</v>
      </c>
      <c r="E113" s="483">
        <f t="shared" si="5"/>
        <v>0</v>
      </c>
      <c r="F113" s="484"/>
      <c r="G113" s="483"/>
    </row>
    <row r="114" spans="1:7" ht="62.25" customHeight="1">
      <c r="A114" s="517"/>
      <c r="B114" s="526" t="s">
        <v>484</v>
      </c>
      <c r="C114" s="555">
        <v>12701.62</v>
      </c>
      <c r="D114" s="550">
        <v>0</v>
      </c>
      <c r="E114" s="483">
        <f t="shared" si="5"/>
        <v>0</v>
      </c>
      <c r="F114" s="484"/>
      <c r="G114" s="483"/>
    </row>
    <row r="115" spans="1:7" ht="47.25" customHeight="1">
      <c r="A115" s="517"/>
      <c r="B115" s="526" t="s">
        <v>485</v>
      </c>
      <c r="C115" s="555">
        <v>6014.2</v>
      </c>
      <c r="D115" s="550">
        <v>0</v>
      </c>
      <c r="E115" s="483">
        <f t="shared" si="5"/>
        <v>0</v>
      </c>
      <c r="F115" s="484"/>
      <c r="G115" s="483"/>
    </row>
    <row r="116" spans="1:7" ht="59.25" customHeight="1">
      <c r="A116" s="517"/>
      <c r="B116" s="526" t="s">
        <v>486</v>
      </c>
      <c r="C116" s="555">
        <v>1217.8499999999999</v>
      </c>
      <c r="D116" s="550">
        <v>0</v>
      </c>
      <c r="E116" s="483">
        <f t="shared" si="5"/>
        <v>0</v>
      </c>
      <c r="F116" s="484"/>
      <c r="G116" s="483"/>
    </row>
    <row r="117" spans="1:7" ht="65.25" customHeight="1">
      <c r="A117" s="517"/>
      <c r="B117" s="526" t="s">
        <v>487</v>
      </c>
      <c r="C117" s="555">
        <v>32258.1</v>
      </c>
      <c r="D117" s="550">
        <v>0</v>
      </c>
      <c r="E117" s="483">
        <f t="shared" si="5"/>
        <v>0</v>
      </c>
      <c r="F117" s="484"/>
      <c r="G117" s="483"/>
    </row>
    <row r="118" spans="1:7" ht="45" customHeight="1">
      <c r="A118" s="353" t="s">
        <v>63</v>
      </c>
      <c r="B118" s="542" t="s">
        <v>560</v>
      </c>
      <c r="C118" s="554">
        <v>3345.4</v>
      </c>
      <c r="D118" s="499">
        <v>65.361999999999995</v>
      </c>
      <c r="E118" s="483">
        <f t="shared" si="5"/>
        <v>1.9537872900101629</v>
      </c>
      <c r="F118" s="498">
        <v>12.33</v>
      </c>
      <c r="G118" s="483">
        <f t="shared" si="6"/>
        <v>530.10543390105431</v>
      </c>
    </row>
    <row r="119" spans="1:7" ht="62.25" customHeight="1">
      <c r="A119" s="354" t="s">
        <v>508</v>
      </c>
      <c r="B119" s="528" t="s">
        <v>509</v>
      </c>
      <c r="C119" s="555">
        <v>200</v>
      </c>
      <c r="D119" s="550">
        <v>0</v>
      </c>
      <c r="E119" s="483">
        <f t="shared" si="5"/>
        <v>0</v>
      </c>
      <c r="F119" s="484"/>
      <c r="G119" s="483"/>
    </row>
    <row r="120" spans="1:7" ht="62.25" customHeight="1">
      <c r="A120" s="354" t="s">
        <v>516</v>
      </c>
      <c r="B120" s="528" t="s">
        <v>512</v>
      </c>
      <c r="C120" s="555">
        <v>1500</v>
      </c>
      <c r="D120" s="550">
        <v>3</v>
      </c>
      <c r="E120" s="483">
        <f t="shared" si="5"/>
        <v>0.2</v>
      </c>
      <c r="F120" s="484"/>
      <c r="G120" s="483"/>
    </row>
    <row r="121" spans="1:7" ht="62.25" customHeight="1">
      <c r="A121" s="354" t="s">
        <v>516</v>
      </c>
      <c r="B121" s="528" t="s">
        <v>513</v>
      </c>
      <c r="C121" s="555">
        <v>1172.4000000000001</v>
      </c>
      <c r="D121" s="550">
        <v>0</v>
      </c>
      <c r="E121" s="483">
        <f t="shared" si="5"/>
        <v>0</v>
      </c>
      <c r="F121" s="484"/>
      <c r="G121" s="483"/>
    </row>
    <row r="122" spans="1:7" ht="102.75">
      <c r="A122" s="354" t="s">
        <v>510</v>
      </c>
      <c r="B122" s="528" t="s">
        <v>489</v>
      </c>
      <c r="C122" s="555"/>
      <c r="D122" s="550"/>
      <c r="E122" s="483" t="e">
        <f t="shared" si="5"/>
        <v>#DIV/0!</v>
      </c>
      <c r="F122" s="484"/>
      <c r="G122" s="483"/>
    </row>
    <row r="123" spans="1:7" ht="38.25" customHeight="1">
      <c r="A123" s="354" t="s">
        <v>514</v>
      </c>
      <c r="B123" s="528" t="s">
        <v>515</v>
      </c>
      <c r="C123" s="536">
        <v>276.5</v>
      </c>
      <c r="D123" s="534">
        <v>62.362000000000002</v>
      </c>
      <c r="E123" s="483">
        <f t="shared" si="5"/>
        <v>22.554068716094033</v>
      </c>
      <c r="F123" s="484"/>
      <c r="G123" s="483"/>
    </row>
    <row r="124" spans="1:7" ht="42">
      <c r="A124" s="354" t="s">
        <v>511</v>
      </c>
      <c r="B124" s="528" t="s">
        <v>490</v>
      </c>
      <c r="C124" s="536"/>
      <c r="D124" s="534"/>
      <c r="E124" s="483" t="e">
        <f t="shared" si="5"/>
        <v>#DIV/0!</v>
      </c>
      <c r="F124" s="484"/>
      <c r="G124" s="483"/>
    </row>
    <row r="125" spans="1:7" ht="42">
      <c r="A125" s="354" t="s">
        <v>511</v>
      </c>
      <c r="B125" s="528" t="s">
        <v>491</v>
      </c>
      <c r="C125" s="536"/>
      <c r="D125" s="534"/>
      <c r="E125" s="483" t="e">
        <f t="shared" si="5"/>
        <v>#DIV/0!</v>
      </c>
      <c r="F125" s="484"/>
      <c r="G125" s="483"/>
    </row>
    <row r="126" spans="1:7" s="6" customFormat="1" ht="26.25">
      <c r="A126" s="353" t="s">
        <v>65</v>
      </c>
      <c r="B126" s="523" t="s">
        <v>66</v>
      </c>
      <c r="C126" s="481">
        <f>SUM(C127+C132+C140+C149)</f>
        <v>120844.87516999998</v>
      </c>
      <c r="D126" s="482">
        <f>SUM(D127+D132+D140+D149)</f>
        <v>1892.1622600000001</v>
      </c>
      <c r="E126" s="483">
        <f t="shared" si="5"/>
        <v>1.5657778266047095</v>
      </c>
      <c r="F126" s="481">
        <f>SUM(F127+F132+F140)</f>
        <v>20.5</v>
      </c>
      <c r="G126" s="483">
        <f t="shared" si="6"/>
        <v>9230.0598048780485</v>
      </c>
    </row>
    <row r="127" spans="1:7" ht="26.25">
      <c r="A127" s="524" t="s">
        <v>67</v>
      </c>
      <c r="B127" s="522" t="s">
        <v>473</v>
      </c>
      <c r="C127" s="484">
        <v>1000</v>
      </c>
      <c r="D127" s="485">
        <v>0</v>
      </c>
      <c r="E127" s="483">
        <f t="shared" si="5"/>
        <v>0</v>
      </c>
      <c r="F127" s="484">
        <v>0</v>
      </c>
      <c r="G127" s="483" t="e">
        <f t="shared" si="6"/>
        <v>#DIV/0!</v>
      </c>
    </row>
    <row r="128" spans="1:7" ht="57.75">
      <c r="A128" s="517" t="s">
        <v>459</v>
      </c>
      <c r="B128" s="516" t="s">
        <v>457</v>
      </c>
      <c r="C128" s="549">
        <v>1000</v>
      </c>
      <c r="D128" s="550">
        <v>0</v>
      </c>
      <c r="E128" s="483">
        <f t="shared" si="5"/>
        <v>0</v>
      </c>
      <c r="F128" s="484"/>
      <c r="G128" s="483"/>
    </row>
    <row r="129" spans="1:7" ht="39">
      <c r="A129" s="517" t="s">
        <v>458</v>
      </c>
      <c r="B129" s="516" t="s">
        <v>506</v>
      </c>
      <c r="C129" s="553">
        <f>SUM(C130:C131)</f>
        <v>0</v>
      </c>
      <c r="D129" s="553">
        <f>SUM(D130:D131)</f>
        <v>0</v>
      </c>
      <c r="E129" s="483" t="e">
        <f t="shared" si="5"/>
        <v>#DIV/0!</v>
      </c>
      <c r="F129" s="484">
        <v>0</v>
      </c>
      <c r="G129" s="483"/>
    </row>
    <row r="130" spans="1:7" ht="62.25" customHeight="1">
      <c r="A130" s="517"/>
      <c r="B130" s="516" t="s">
        <v>503</v>
      </c>
      <c r="C130" s="549"/>
      <c r="D130" s="550"/>
      <c r="E130" s="483" t="e">
        <f t="shared" si="5"/>
        <v>#DIV/0!</v>
      </c>
      <c r="F130" s="484"/>
      <c r="G130" s="483"/>
    </row>
    <row r="131" spans="1:7" ht="62.25" customHeight="1">
      <c r="A131" s="517"/>
      <c r="B131" s="516" t="s">
        <v>505</v>
      </c>
      <c r="C131" s="549"/>
      <c r="D131" s="550"/>
      <c r="E131" s="483" t="e">
        <f t="shared" si="5"/>
        <v>#DIV/0!</v>
      </c>
      <c r="F131" s="484"/>
      <c r="G131" s="483"/>
    </row>
    <row r="132" spans="1:7" ht="23.25" customHeight="1">
      <c r="A132" s="524" t="s">
        <v>69</v>
      </c>
      <c r="B132" s="522" t="s">
        <v>456</v>
      </c>
      <c r="C132" s="486">
        <v>57449.299279999999</v>
      </c>
      <c r="D132" s="487">
        <v>1757.55546</v>
      </c>
      <c r="E132" s="483">
        <f t="shared" si="5"/>
        <v>3.059315748019686</v>
      </c>
      <c r="F132" s="484">
        <v>0</v>
      </c>
      <c r="G132" s="483" t="e">
        <f t="shared" si="6"/>
        <v>#DIV/0!</v>
      </c>
    </row>
    <row r="133" spans="1:7" ht="47.25" customHeight="1">
      <c r="A133" s="517" t="s">
        <v>459</v>
      </c>
      <c r="B133" s="516" t="s">
        <v>475</v>
      </c>
      <c r="C133" s="549">
        <v>1000</v>
      </c>
      <c r="D133" s="550">
        <v>0</v>
      </c>
      <c r="E133" s="483">
        <f t="shared" si="5"/>
        <v>0</v>
      </c>
      <c r="F133" s="484">
        <v>0</v>
      </c>
      <c r="G133" s="483"/>
    </row>
    <row r="134" spans="1:7" ht="48" customHeight="1">
      <c r="A134" s="517" t="s">
        <v>459</v>
      </c>
      <c r="B134" s="516" t="s">
        <v>564</v>
      </c>
      <c r="C134" s="549">
        <v>8469.6090000000004</v>
      </c>
      <c r="D134" s="550">
        <v>0</v>
      </c>
      <c r="E134" s="483">
        <f t="shared" si="5"/>
        <v>0</v>
      </c>
      <c r="F134" s="484"/>
      <c r="G134" s="483"/>
    </row>
    <row r="135" spans="1:7" ht="39" customHeight="1">
      <c r="A135" s="517" t="s">
        <v>462</v>
      </c>
      <c r="B135" s="516" t="s">
        <v>455</v>
      </c>
      <c r="C135" s="549">
        <v>1721.4</v>
      </c>
      <c r="D135" s="550">
        <v>0</v>
      </c>
      <c r="E135" s="483">
        <f t="shared" si="5"/>
        <v>0</v>
      </c>
      <c r="F135" s="484">
        <v>0</v>
      </c>
      <c r="G135" s="483"/>
    </row>
    <row r="136" spans="1:7" ht="26.25" customHeight="1">
      <c r="A136" s="517" t="s">
        <v>463</v>
      </c>
      <c r="B136" s="516" t="s">
        <v>474</v>
      </c>
      <c r="C136" s="549">
        <v>12000</v>
      </c>
      <c r="D136" s="550">
        <v>222.07432</v>
      </c>
      <c r="E136" s="483">
        <f t="shared" si="5"/>
        <v>1.8506193333333334</v>
      </c>
      <c r="F136" s="484"/>
      <c r="G136" s="483"/>
    </row>
    <row r="137" spans="1:7" ht="37.5" customHeight="1">
      <c r="A137" s="517" t="s">
        <v>463</v>
      </c>
      <c r="B137" s="516" t="s">
        <v>504</v>
      </c>
      <c r="C137" s="549"/>
      <c r="D137" s="550"/>
      <c r="E137" s="483" t="e">
        <f t="shared" si="5"/>
        <v>#DIV/0!</v>
      </c>
      <c r="F137" s="484"/>
      <c r="G137" s="483"/>
    </row>
    <row r="138" spans="1:7" ht="37.5" customHeight="1">
      <c r="A138" s="517" t="s">
        <v>559</v>
      </c>
      <c r="B138" s="516" t="s">
        <v>524</v>
      </c>
      <c r="C138" s="549">
        <v>4817.2</v>
      </c>
      <c r="D138" s="550">
        <v>1535.4811400000001</v>
      </c>
      <c r="E138" s="483">
        <f t="shared" si="5"/>
        <v>31.874971767831937</v>
      </c>
      <c r="F138" s="484"/>
      <c r="G138" s="483"/>
    </row>
    <row r="139" spans="1:7" ht="23.25" customHeight="1">
      <c r="A139" s="517" t="s">
        <v>460</v>
      </c>
      <c r="B139" s="520" t="s">
        <v>471</v>
      </c>
      <c r="C139" s="533">
        <v>19441.09028</v>
      </c>
      <c r="D139" s="534">
        <v>0</v>
      </c>
      <c r="E139" s="483">
        <f t="shared" si="5"/>
        <v>0</v>
      </c>
      <c r="F139" s="484">
        <v>0</v>
      </c>
      <c r="G139" s="483"/>
    </row>
    <row r="140" spans="1:7" ht="27.75" customHeight="1">
      <c r="A140" s="524" t="s">
        <v>71</v>
      </c>
      <c r="B140" s="521" t="s">
        <v>472</v>
      </c>
      <c r="C140" s="484">
        <v>62390.675889999999</v>
      </c>
      <c r="D140" s="485">
        <v>134.60679999999999</v>
      </c>
      <c r="E140" s="483">
        <f t="shared" si="5"/>
        <v>0.2157482637907675</v>
      </c>
      <c r="F140" s="484">
        <v>20.5</v>
      </c>
      <c r="G140" s="483">
        <f t="shared" si="6"/>
        <v>656.61853658536586</v>
      </c>
    </row>
    <row r="141" spans="1:7" ht="57" customHeight="1">
      <c r="A141" s="354" t="s">
        <v>469</v>
      </c>
      <c r="B141" s="525" t="s">
        <v>479</v>
      </c>
      <c r="C141" s="486">
        <f>SUM(C142:C146)</f>
        <v>27002.081200000001</v>
      </c>
      <c r="D141" s="487">
        <f>SUM(D142:D146)</f>
        <v>134.60679999999999</v>
      </c>
      <c r="E141" s="483">
        <f t="shared" si="5"/>
        <v>0.49850527817833534</v>
      </c>
      <c r="F141" s="484">
        <v>0</v>
      </c>
      <c r="G141" s="483" t="e">
        <f t="shared" si="6"/>
        <v>#DIV/0!</v>
      </c>
    </row>
    <row r="142" spans="1:7" ht="27" customHeight="1">
      <c r="A142" s="354" t="s">
        <v>469</v>
      </c>
      <c r="B142" s="520" t="s">
        <v>476</v>
      </c>
      <c r="C142" s="549">
        <v>10000</v>
      </c>
      <c r="D142" s="550">
        <v>29.1538</v>
      </c>
      <c r="E142" s="483">
        <f t="shared" si="5"/>
        <v>0.29153800000000002</v>
      </c>
      <c r="F142" s="484"/>
      <c r="G142" s="483"/>
    </row>
    <row r="143" spans="1:7" ht="44.25" customHeight="1">
      <c r="A143" s="354" t="s">
        <v>469</v>
      </c>
      <c r="B143" s="520" t="s">
        <v>477</v>
      </c>
      <c r="C143" s="549">
        <v>1428.934</v>
      </c>
      <c r="D143" s="550">
        <v>0</v>
      </c>
      <c r="E143" s="483">
        <f t="shared" si="5"/>
        <v>0</v>
      </c>
      <c r="F143" s="484"/>
      <c r="G143" s="483"/>
    </row>
    <row r="144" spans="1:7" ht="28.5" customHeight="1">
      <c r="A144" s="354" t="s">
        <v>469</v>
      </c>
      <c r="B144" s="520" t="s">
        <v>478</v>
      </c>
      <c r="C144" s="549">
        <v>9260</v>
      </c>
      <c r="D144" s="550">
        <v>105.453</v>
      </c>
      <c r="E144" s="483">
        <f t="shared" si="5"/>
        <v>1.1388012958963283</v>
      </c>
      <c r="F144" s="484"/>
      <c r="G144" s="483"/>
    </row>
    <row r="145" spans="1:7" ht="28.5" customHeight="1">
      <c r="A145" s="354" t="s">
        <v>469</v>
      </c>
      <c r="B145" s="520" t="s">
        <v>492</v>
      </c>
      <c r="C145" s="549">
        <v>6313.1472000000003</v>
      </c>
      <c r="D145" s="550">
        <v>0</v>
      </c>
      <c r="E145" s="483">
        <f t="shared" si="5"/>
        <v>0</v>
      </c>
      <c r="F145" s="484"/>
      <c r="G145" s="483"/>
    </row>
    <row r="146" spans="1:7" ht="38.25" customHeight="1">
      <c r="A146" s="354" t="s">
        <v>469</v>
      </c>
      <c r="B146" s="520" t="s">
        <v>507</v>
      </c>
      <c r="C146" s="549"/>
      <c r="D146" s="550"/>
      <c r="E146" s="483" t="e">
        <f t="shared" si="5"/>
        <v>#DIV/0!</v>
      </c>
      <c r="F146" s="484"/>
      <c r="G146" s="483"/>
    </row>
    <row r="147" spans="1:7" ht="27.75" customHeight="1">
      <c r="A147" s="517" t="s">
        <v>460</v>
      </c>
      <c r="B147" s="520" t="s">
        <v>471</v>
      </c>
      <c r="C147" s="549">
        <v>27324.319</v>
      </c>
      <c r="D147" s="550">
        <v>0</v>
      </c>
      <c r="E147" s="483">
        <f t="shared" si="5"/>
        <v>0</v>
      </c>
      <c r="F147" s="484">
        <v>0</v>
      </c>
      <c r="G147" s="483" t="e">
        <f t="shared" si="6"/>
        <v>#DIV/0!</v>
      </c>
    </row>
    <row r="148" spans="1:7" ht="50.25" customHeight="1">
      <c r="A148" s="517" t="s">
        <v>470</v>
      </c>
      <c r="B148" s="520" t="s">
        <v>480</v>
      </c>
      <c r="C148" s="549">
        <v>2100</v>
      </c>
      <c r="D148" s="550">
        <v>0</v>
      </c>
      <c r="E148" s="483">
        <f t="shared" si="5"/>
        <v>0</v>
      </c>
      <c r="F148" s="484">
        <v>0</v>
      </c>
      <c r="G148" s="483" t="e">
        <f t="shared" si="6"/>
        <v>#DIV/0!</v>
      </c>
    </row>
    <row r="149" spans="1:7" ht="45.75" customHeight="1">
      <c r="A149" s="538" t="s">
        <v>247</v>
      </c>
      <c r="B149" s="542" t="s">
        <v>257</v>
      </c>
      <c r="C149" s="486">
        <v>4.9000000000000004</v>
      </c>
      <c r="D149" s="487">
        <v>0</v>
      </c>
      <c r="E149" s="483">
        <f t="shared" si="5"/>
        <v>0</v>
      </c>
      <c r="F149" s="484">
        <v>0</v>
      </c>
      <c r="G149" s="483"/>
    </row>
    <row r="150" spans="1:7" s="6" customFormat="1" ht="26.25">
      <c r="A150" s="524" t="s">
        <v>73</v>
      </c>
      <c r="B150" s="540" t="s">
        <v>74</v>
      </c>
      <c r="C150" s="489">
        <f>SUM(C152)</f>
        <v>2150</v>
      </c>
      <c r="D150" s="489">
        <f>SUM(D152)</f>
        <v>0</v>
      </c>
      <c r="E150" s="483">
        <f t="shared" si="5"/>
        <v>0</v>
      </c>
      <c r="F150" s="489">
        <f>SUM(F151)</f>
        <v>0</v>
      </c>
      <c r="G150" s="483" t="e">
        <f t="shared" si="6"/>
        <v>#DIV/0!</v>
      </c>
    </row>
    <row r="151" spans="1:7" s="6" customFormat="1" ht="47.25">
      <c r="A151" s="538" t="s">
        <v>497</v>
      </c>
      <c r="B151" s="544" t="s">
        <v>498</v>
      </c>
      <c r="C151" s="489"/>
      <c r="D151" s="490"/>
      <c r="E151" s="483"/>
      <c r="F151" s="491">
        <v>0</v>
      </c>
      <c r="G151" s="483"/>
    </row>
    <row r="152" spans="1:7" ht="28.5" customHeight="1">
      <c r="A152" s="538" t="s">
        <v>437</v>
      </c>
      <c r="B152" s="542" t="s">
        <v>438</v>
      </c>
      <c r="C152" s="493">
        <v>2150</v>
      </c>
      <c r="D152" s="487"/>
      <c r="E152" s="483">
        <f t="shared" si="5"/>
        <v>0</v>
      </c>
      <c r="F152" s="486">
        <v>0</v>
      </c>
      <c r="G152" s="483" t="e">
        <f t="shared" si="6"/>
        <v>#DIV/0!</v>
      </c>
    </row>
    <row r="153" spans="1:7" s="6" customFormat="1" ht="26.25">
      <c r="A153" s="524" t="s">
        <v>75</v>
      </c>
      <c r="B153" s="540" t="s">
        <v>76</v>
      </c>
      <c r="C153" s="489">
        <f>SUM(C154+C158+C163+C168+C169+C170)</f>
        <v>533082.02834000008</v>
      </c>
      <c r="D153" s="490">
        <f>D154+D158+D169+D170+D163+D168</f>
        <v>36023.721000000005</v>
      </c>
      <c r="E153" s="483">
        <f t="shared" si="5"/>
        <v>6.7576318624315084</v>
      </c>
      <c r="F153" s="489">
        <f>SUM(F154:F170)</f>
        <v>34459.651999999995</v>
      </c>
      <c r="G153" s="483">
        <f t="shared" si="6"/>
        <v>104.5388415414062</v>
      </c>
    </row>
    <row r="154" spans="1:7" ht="26.25">
      <c r="A154" s="538" t="s">
        <v>77</v>
      </c>
      <c r="B154" s="539" t="s">
        <v>242</v>
      </c>
      <c r="C154" s="491">
        <v>74461.2</v>
      </c>
      <c r="D154" s="485">
        <v>5600.7280000000001</v>
      </c>
      <c r="E154" s="483">
        <f t="shared" si="5"/>
        <v>7.5216730323980814</v>
      </c>
      <c r="F154" s="484">
        <v>8808.3379999999997</v>
      </c>
      <c r="G154" s="483">
        <f t="shared" si="6"/>
        <v>63.584390153965487</v>
      </c>
    </row>
    <row r="155" spans="1:7" ht="62.25">
      <c r="A155" s="354" t="s">
        <v>526</v>
      </c>
      <c r="B155" s="530" t="s">
        <v>537</v>
      </c>
      <c r="C155" s="536">
        <v>15621.6</v>
      </c>
      <c r="D155" s="534">
        <v>829.22799999999995</v>
      </c>
      <c r="E155" s="483">
        <f t="shared" si="5"/>
        <v>5.3082142674245913</v>
      </c>
      <c r="F155" s="484"/>
      <c r="G155" s="483"/>
    </row>
    <row r="156" spans="1:7" ht="102.75">
      <c r="A156" s="354" t="s">
        <v>526</v>
      </c>
      <c r="B156" s="530" t="s">
        <v>538</v>
      </c>
      <c r="C156" s="536">
        <v>1521.8</v>
      </c>
      <c r="D156" s="534">
        <v>0</v>
      </c>
      <c r="E156" s="483">
        <f t="shared" si="5"/>
        <v>0</v>
      </c>
      <c r="F156" s="484"/>
      <c r="G156" s="483"/>
    </row>
    <row r="157" spans="1:7" ht="48" customHeight="1">
      <c r="A157" s="354" t="s">
        <v>525</v>
      </c>
      <c r="B157" s="530" t="s">
        <v>539</v>
      </c>
      <c r="C157" s="536">
        <v>60</v>
      </c>
      <c r="D157" s="534">
        <v>0</v>
      </c>
      <c r="E157" s="483">
        <f t="shared" si="5"/>
        <v>0</v>
      </c>
      <c r="F157" s="484"/>
      <c r="G157" s="483"/>
    </row>
    <row r="158" spans="1:7" ht="26.25">
      <c r="A158" s="538" t="s">
        <v>78</v>
      </c>
      <c r="B158" s="539" t="s">
        <v>243</v>
      </c>
      <c r="C158" s="491">
        <v>419151.82834000001</v>
      </c>
      <c r="D158" s="485">
        <v>29078.755000000001</v>
      </c>
      <c r="E158" s="483">
        <f t="shared" si="5"/>
        <v>6.9375231202409129</v>
      </c>
      <c r="F158" s="484">
        <v>24775.82</v>
      </c>
      <c r="G158" s="483">
        <f t="shared" si="6"/>
        <v>117.36747764554312</v>
      </c>
    </row>
    <row r="159" spans="1:7" ht="62.25">
      <c r="A159" s="354" t="s">
        <v>526</v>
      </c>
      <c r="B159" s="530" t="s">
        <v>540</v>
      </c>
      <c r="C159" s="536">
        <v>6000</v>
      </c>
      <c r="D159" s="534">
        <v>0</v>
      </c>
      <c r="E159" s="483">
        <f t="shared" si="5"/>
        <v>0</v>
      </c>
      <c r="F159" s="484"/>
      <c r="G159" s="483"/>
    </row>
    <row r="160" spans="1:7" ht="62.25">
      <c r="A160" s="354" t="s">
        <v>526</v>
      </c>
      <c r="B160" s="530" t="s">
        <v>541</v>
      </c>
      <c r="C160" s="536">
        <v>1743.4</v>
      </c>
      <c r="D160" s="534">
        <v>0</v>
      </c>
      <c r="E160" s="483">
        <f t="shared" ref="E160:E162" si="7">SUM(D160/C160*100)</f>
        <v>0</v>
      </c>
      <c r="F160" s="484"/>
      <c r="G160" s="483"/>
    </row>
    <row r="161" spans="1:7" ht="42">
      <c r="A161" s="354" t="s">
        <v>550</v>
      </c>
      <c r="B161" s="530" t="s">
        <v>539</v>
      </c>
      <c r="C161" s="536">
        <v>200</v>
      </c>
      <c r="D161" s="534">
        <v>0</v>
      </c>
      <c r="E161" s="483">
        <f t="shared" si="7"/>
        <v>0</v>
      </c>
      <c r="F161" s="484"/>
      <c r="G161" s="483"/>
    </row>
    <row r="162" spans="1:7" ht="105" customHeight="1">
      <c r="A162" s="354" t="s">
        <v>527</v>
      </c>
      <c r="B162" s="530" t="s">
        <v>554</v>
      </c>
      <c r="C162" s="536">
        <v>3149.3708999999999</v>
      </c>
      <c r="D162" s="534">
        <v>0</v>
      </c>
      <c r="E162" s="483">
        <f t="shared" si="7"/>
        <v>0</v>
      </c>
      <c r="F162" s="484"/>
      <c r="G162" s="483"/>
    </row>
    <row r="163" spans="1:7" ht="26.25">
      <c r="A163" s="538" t="s">
        <v>311</v>
      </c>
      <c r="B163" s="539" t="s">
        <v>312</v>
      </c>
      <c r="C163" s="491">
        <v>29961.7</v>
      </c>
      <c r="D163" s="485">
        <v>1254.4380000000001</v>
      </c>
      <c r="E163" s="483">
        <f t="shared" ref="E163:E202" si="8">SUM(D163/C163*100)</f>
        <v>4.1868051545806813</v>
      </c>
      <c r="F163" s="484">
        <v>802.33900000000006</v>
      </c>
      <c r="G163" s="483">
        <f t="shared" si="6"/>
        <v>156.34762862081988</v>
      </c>
    </row>
    <row r="164" spans="1:7" ht="42">
      <c r="A164" s="517" t="s">
        <v>526</v>
      </c>
      <c r="B164" s="530" t="s">
        <v>502</v>
      </c>
      <c r="C164" s="536">
        <v>21963.5</v>
      </c>
      <c r="D164" s="534">
        <v>0</v>
      </c>
      <c r="E164" s="483">
        <f t="shared" si="8"/>
        <v>0</v>
      </c>
      <c r="F164" s="484"/>
      <c r="G164" s="483"/>
    </row>
    <row r="165" spans="1:7" ht="48" customHeight="1">
      <c r="A165" s="517" t="s">
        <v>526</v>
      </c>
      <c r="B165" s="530" t="s">
        <v>546</v>
      </c>
      <c r="C165" s="536">
        <v>7603.2</v>
      </c>
      <c r="D165" s="534">
        <v>859.43799999999999</v>
      </c>
      <c r="E165" s="483">
        <f t="shared" si="8"/>
        <v>11.303635311447811</v>
      </c>
      <c r="F165" s="484"/>
      <c r="G165" s="483"/>
    </row>
    <row r="166" spans="1:7" ht="144.75" customHeight="1">
      <c r="A166" s="517" t="s">
        <v>526</v>
      </c>
      <c r="B166" s="541" t="s">
        <v>547</v>
      </c>
      <c r="C166" s="536"/>
      <c r="D166" s="534"/>
      <c r="E166" s="483" t="e">
        <f t="shared" si="8"/>
        <v>#DIV/0!</v>
      </c>
      <c r="F166" s="484"/>
      <c r="G166" s="483"/>
    </row>
    <row r="167" spans="1:7" ht="45.75" customHeight="1">
      <c r="A167" s="354" t="s">
        <v>549</v>
      </c>
      <c r="B167" s="530" t="s">
        <v>548</v>
      </c>
      <c r="C167" s="536">
        <v>395</v>
      </c>
      <c r="D167" s="534">
        <v>395</v>
      </c>
      <c r="E167" s="483">
        <f t="shared" si="8"/>
        <v>100</v>
      </c>
      <c r="F167" s="484"/>
      <c r="G167" s="483"/>
    </row>
    <row r="168" spans="1:7" ht="47.25">
      <c r="A168" s="538" t="s">
        <v>428</v>
      </c>
      <c r="B168" s="539" t="s">
        <v>429</v>
      </c>
      <c r="C168" s="493">
        <v>140</v>
      </c>
      <c r="D168" s="487">
        <v>0</v>
      </c>
      <c r="E168" s="483">
        <f t="shared" si="8"/>
        <v>0</v>
      </c>
      <c r="F168" s="484">
        <v>0</v>
      </c>
      <c r="G168" s="483" t="e">
        <f t="shared" si="6"/>
        <v>#DIV/0!</v>
      </c>
    </row>
    <row r="169" spans="1:7" ht="26.25">
      <c r="A169" s="538" t="s">
        <v>79</v>
      </c>
      <c r="B169" s="539" t="s">
        <v>244</v>
      </c>
      <c r="C169" s="493">
        <v>620</v>
      </c>
      <c r="D169" s="487">
        <v>3.8</v>
      </c>
      <c r="E169" s="483">
        <f t="shared" si="8"/>
        <v>0.61290322580645151</v>
      </c>
      <c r="F169" s="484">
        <v>0</v>
      </c>
      <c r="G169" s="483" t="e">
        <f t="shared" si="6"/>
        <v>#DIV/0!</v>
      </c>
    </row>
    <row r="170" spans="1:7" ht="26.25">
      <c r="A170" s="538" t="s">
        <v>80</v>
      </c>
      <c r="B170" s="539" t="s">
        <v>245</v>
      </c>
      <c r="C170" s="493">
        <v>8747.2999999999993</v>
      </c>
      <c r="D170" s="487">
        <v>86</v>
      </c>
      <c r="E170" s="483">
        <f t="shared" si="8"/>
        <v>0.98316051810272886</v>
      </c>
      <c r="F170" s="484">
        <v>73.155000000000001</v>
      </c>
      <c r="G170" s="483">
        <f t="shared" si="6"/>
        <v>117.55860843414668</v>
      </c>
    </row>
    <row r="171" spans="1:7" ht="42">
      <c r="A171" s="517" t="s">
        <v>551</v>
      </c>
      <c r="B171" s="530" t="s">
        <v>499</v>
      </c>
      <c r="C171" s="493">
        <v>2820</v>
      </c>
      <c r="D171" s="487">
        <v>0</v>
      </c>
      <c r="E171" s="483">
        <f t="shared" si="8"/>
        <v>0</v>
      </c>
      <c r="F171" s="484"/>
      <c r="G171" s="483"/>
    </row>
    <row r="172" spans="1:7" s="6" customFormat="1" ht="26.25">
      <c r="A172" s="353" t="s">
        <v>81</v>
      </c>
      <c r="B172" s="439" t="s">
        <v>82</v>
      </c>
      <c r="C172" s="481">
        <f>SUM(C173+C178)</f>
        <v>86190.644440000004</v>
      </c>
      <c r="D172" s="482">
        <f>SUM(D173+D178)</f>
        <v>4822.8</v>
      </c>
      <c r="E172" s="483">
        <f t="shared" si="8"/>
        <v>5.5955028893620833</v>
      </c>
      <c r="F172" s="481">
        <f>SUM(F173+F178)</f>
        <v>3468.4</v>
      </c>
      <c r="G172" s="483">
        <f t="shared" si="6"/>
        <v>139.04970591627264</v>
      </c>
    </row>
    <row r="173" spans="1:7" ht="26.25">
      <c r="A173" s="538" t="s">
        <v>83</v>
      </c>
      <c r="B173" s="542" t="s">
        <v>225</v>
      </c>
      <c r="C173" s="484">
        <v>84690.644440000004</v>
      </c>
      <c r="D173" s="485">
        <v>4822.8</v>
      </c>
      <c r="E173" s="483">
        <f t="shared" si="8"/>
        <v>5.6946077478684964</v>
      </c>
      <c r="F173" s="484">
        <v>3468.4</v>
      </c>
      <c r="G173" s="483">
        <f t="shared" si="6"/>
        <v>139.04970591627264</v>
      </c>
    </row>
    <row r="174" spans="1:7" ht="26.25">
      <c r="A174" s="517" t="s">
        <v>460</v>
      </c>
      <c r="B174" s="520" t="s">
        <v>471</v>
      </c>
      <c r="C174" s="484"/>
      <c r="D174" s="485"/>
      <c r="E174" s="483" t="e">
        <f t="shared" si="8"/>
        <v>#DIV/0!</v>
      </c>
      <c r="F174" s="484"/>
      <c r="G174" s="483"/>
    </row>
    <row r="175" spans="1:7" ht="62.25">
      <c r="A175" s="354" t="s">
        <v>542</v>
      </c>
      <c r="B175" s="528" t="s">
        <v>543</v>
      </c>
      <c r="C175" s="549">
        <v>6465.0460000000003</v>
      </c>
      <c r="D175" s="550">
        <v>74.019059999999996</v>
      </c>
      <c r="E175" s="483">
        <f t="shared" si="8"/>
        <v>1.1449115752618</v>
      </c>
      <c r="F175" s="486"/>
      <c r="G175" s="483"/>
    </row>
    <row r="176" spans="1:7" ht="42">
      <c r="A176" s="354" t="s">
        <v>542</v>
      </c>
      <c r="B176" s="528" t="s">
        <v>544</v>
      </c>
      <c r="C176" s="549">
        <v>160</v>
      </c>
      <c r="D176" s="550">
        <v>0</v>
      </c>
      <c r="E176" s="483">
        <f t="shared" si="8"/>
        <v>0</v>
      </c>
      <c r="F176" s="486"/>
      <c r="G176" s="483"/>
    </row>
    <row r="177" spans="1:8" ht="42">
      <c r="A177" s="354" t="s">
        <v>542</v>
      </c>
      <c r="B177" s="528" t="s">
        <v>545</v>
      </c>
      <c r="C177" s="549">
        <v>2253.35</v>
      </c>
      <c r="D177" s="550">
        <v>150</v>
      </c>
      <c r="E177" s="483">
        <f t="shared" si="8"/>
        <v>6.6567554973705825</v>
      </c>
      <c r="F177" s="486"/>
      <c r="G177" s="483"/>
    </row>
    <row r="178" spans="1:8" ht="32.25" customHeight="1">
      <c r="A178" s="354" t="s">
        <v>254</v>
      </c>
      <c r="B178" s="441" t="s">
        <v>255</v>
      </c>
      <c r="C178" s="486">
        <v>1500</v>
      </c>
      <c r="D178" s="487">
        <v>0</v>
      </c>
      <c r="E178" s="483">
        <f t="shared" si="8"/>
        <v>0</v>
      </c>
      <c r="F178" s="486">
        <v>0</v>
      </c>
      <c r="G178" s="483" t="e">
        <f t="shared" si="6"/>
        <v>#DIV/0!</v>
      </c>
    </row>
    <row r="179" spans="1:8" s="6" customFormat="1" ht="26.25">
      <c r="A179" s="359">
        <v>1000</v>
      </c>
      <c r="B179" s="439" t="s">
        <v>84</v>
      </c>
      <c r="C179" s="498">
        <f>SUM(C180+C181+C185+C189)</f>
        <v>49761.917969999995</v>
      </c>
      <c r="D179" s="551">
        <f>D180+D181+D185+D189</f>
        <v>150.72023000000002</v>
      </c>
      <c r="E179" s="483">
        <f t="shared" si="8"/>
        <v>0.30288267845878619</v>
      </c>
      <c r="F179" s="552">
        <f>SUM(F180:F189)</f>
        <v>0</v>
      </c>
      <c r="G179" s="483" t="e">
        <f t="shared" si="6"/>
        <v>#DIV/0!</v>
      </c>
      <c r="H179" s="93"/>
    </row>
    <row r="180" spans="1:8" ht="26.25">
      <c r="A180" s="545">
        <v>1001</v>
      </c>
      <c r="B180" s="546" t="s">
        <v>85</v>
      </c>
      <c r="C180" s="486">
        <v>60</v>
      </c>
      <c r="D180" s="487">
        <v>16.609729999999999</v>
      </c>
      <c r="E180" s="483">
        <f t="shared" si="8"/>
        <v>27.682883333333329</v>
      </c>
      <c r="F180" s="486">
        <v>0</v>
      </c>
      <c r="G180" s="483" t="e">
        <f t="shared" si="6"/>
        <v>#DIV/0!</v>
      </c>
    </row>
    <row r="181" spans="1:8" ht="26.25">
      <c r="A181" s="545">
        <v>1003</v>
      </c>
      <c r="B181" s="546" t="s">
        <v>86</v>
      </c>
      <c r="C181" s="486">
        <v>10543.294089999999</v>
      </c>
      <c r="D181" s="487">
        <v>134.1105</v>
      </c>
      <c r="E181" s="483">
        <f t="shared" si="8"/>
        <v>1.2719980952366663</v>
      </c>
      <c r="F181" s="486">
        <v>0</v>
      </c>
      <c r="G181" s="483" t="e">
        <f t="shared" si="6"/>
        <v>#DIV/0!</v>
      </c>
    </row>
    <row r="182" spans="1:8" ht="48" customHeight="1">
      <c r="A182" s="532" t="s">
        <v>528</v>
      </c>
      <c r="B182" s="529" t="s">
        <v>529</v>
      </c>
      <c r="C182" s="549">
        <v>893.49409000000003</v>
      </c>
      <c r="D182" s="550">
        <v>0</v>
      </c>
      <c r="E182" s="483">
        <f t="shared" si="8"/>
        <v>0</v>
      </c>
      <c r="F182" s="486"/>
      <c r="G182" s="483"/>
    </row>
    <row r="183" spans="1:8" ht="65.25" customHeight="1">
      <c r="A183" s="532" t="s">
        <v>526</v>
      </c>
      <c r="B183" s="529" t="s">
        <v>500</v>
      </c>
      <c r="C183" s="549">
        <v>114.4</v>
      </c>
      <c r="D183" s="550">
        <v>8.7370000000000001</v>
      </c>
      <c r="E183" s="483">
        <f t="shared" si="8"/>
        <v>7.6372377622377616</v>
      </c>
      <c r="F183" s="484"/>
      <c r="G183" s="483"/>
    </row>
    <row r="184" spans="1:8" ht="102.75" customHeight="1">
      <c r="A184" s="532" t="s">
        <v>531</v>
      </c>
      <c r="B184" s="529" t="s">
        <v>530</v>
      </c>
      <c r="C184" s="549">
        <v>0</v>
      </c>
      <c r="D184" s="550">
        <v>0</v>
      </c>
      <c r="E184" s="483" t="e">
        <f t="shared" si="8"/>
        <v>#DIV/0!</v>
      </c>
      <c r="F184" s="484"/>
      <c r="G184" s="483"/>
    </row>
    <row r="185" spans="1:8" ht="26.25">
      <c r="A185" s="545">
        <v>1004</v>
      </c>
      <c r="B185" s="546" t="s">
        <v>493</v>
      </c>
      <c r="C185" s="484">
        <v>39073.423880000002</v>
      </c>
      <c r="D185" s="494">
        <v>0</v>
      </c>
      <c r="E185" s="483">
        <f t="shared" si="8"/>
        <v>0</v>
      </c>
      <c r="F185" s="495">
        <v>0</v>
      </c>
      <c r="G185" s="483" t="e">
        <f t="shared" si="6"/>
        <v>#DIV/0!</v>
      </c>
    </row>
    <row r="186" spans="1:8" ht="26.25">
      <c r="A186" s="532" t="s">
        <v>458</v>
      </c>
      <c r="B186" s="529" t="s">
        <v>494</v>
      </c>
      <c r="C186" s="533">
        <v>12584.95788</v>
      </c>
      <c r="D186" s="535">
        <v>0</v>
      </c>
      <c r="E186" s="483">
        <f t="shared" si="8"/>
        <v>0</v>
      </c>
      <c r="F186" s="495"/>
      <c r="G186" s="483"/>
    </row>
    <row r="187" spans="1:8" ht="26.25">
      <c r="A187" s="532" t="s">
        <v>532</v>
      </c>
      <c r="B187" s="529" t="s">
        <v>495</v>
      </c>
      <c r="C187" s="533">
        <v>25479.366000000002</v>
      </c>
      <c r="D187" s="535">
        <v>0</v>
      </c>
      <c r="E187" s="483">
        <f t="shared" si="8"/>
        <v>0</v>
      </c>
      <c r="F187" s="495"/>
      <c r="G187" s="483"/>
    </row>
    <row r="188" spans="1:8" ht="42">
      <c r="A188" s="532" t="s">
        <v>458</v>
      </c>
      <c r="B188" s="529" t="s">
        <v>496</v>
      </c>
      <c r="C188" s="549">
        <v>0</v>
      </c>
      <c r="D188" s="548">
        <v>0</v>
      </c>
      <c r="E188" s="483" t="e">
        <f t="shared" si="8"/>
        <v>#DIV/0!</v>
      </c>
      <c r="F188" s="495"/>
      <c r="G188" s="483"/>
    </row>
    <row r="189" spans="1:8" ht="28.5" customHeight="1">
      <c r="A189" s="538" t="s">
        <v>88</v>
      </c>
      <c r="B189" s="542" t="s">
        <v>89</v>
      </c>
      <c r="C189" s="484">
        <v>85.2</v>
      </c>
      <c r="D189" s="485">
        <v>0</v>
      </c>
      <c r="E189" s="483">
        <f t="shared" si="8"/>
        <v>0</v>
      </c>
      <c r="F189" s="484">
        <v>0</v>
      </c>
      <c r="G189" s="483" t="e">
        <f t="shared" si="6"/>
        <v>#DIV/0!</v>
      </c>
    </row>
    <row r="190" spans="1:8" ht="26.25">
      <c r="A190" s="353" t="s">
        <v>90</v>
      </c>
      <c r="B190" s="439" t="s">
        <v>91</v>
      </c>
      <c r="C190" s="481">
        <f>C191+C193</f>
        <v>8756.0049999999992</v>
      </c>
      <c r="D190" s="482">
        <f>D191+D193</f>
        <v>322.8</v>
      </c>
      <c r="E190" s="483">
        <f t="shared" si="8"/>
        <v>3.6866127874527255</v>
      </c>
      <c r="F190" s="481">
        <f>SUM(F191:F193)</f>
        <v>306.25400000000002</v>
      </c>
      <c r="G190" s="483">
        <f t="shared" si="6"/>
        <v>105.40270494426196</v>
      </c>
    </row>
    <row r="191" spans="1:8" ht="26.25">
      <c r="A191" s="538" t="s">
        <v>92</v>
      </c>
      <c r="B191" s="542" t="s">
        <v>93</v>
      </c>
      <c r="C191" s="484">
        <v>1008.8049999999999</v>
      </c>
      <c r="D191" s="485">
        <v>0</v>
      </c>
      <c r="E191" s="483">
        <f t="shared" si="8"/>
        <v>0</v>
      </c>
      <c r="F191" s="484">
        <v>0</v>
      </c>
      <c r="G191" s="483" t="e">
        <f t="shared" si="6"/>
        <v>#DIV/0!</v>
      </c>
    </row>
    <row r="192" spans="1:8" ht="38.25" customHeight="1">
      <c r="A192" s="517" t="s">
        <v>533</v>
      </c>
      <c r="B192" s="528" t="s">
        <v>555</v>
      </c>
      <c r="C192" s="533">
        <v>1008.8</v>
      </c>
      <c r="D192" s="534">
        <v>0</v>
      </c>
      <c r="E192" s="483">
        <f t="shared" si="8"/>
        <v>0</v>
      </c>
      <c r="F192" s="484"/>
      <c r="G192" s="483"/>
    </row>
    <row r="193" spans="1:9" ht="26.25" customHeight="1">
      <c r="A193" s="538" t="s">
        <v>94</v>
      </c>
      <c r="B193" s="542" t="s">
        <v>95</v>
      </c>
      <c r="C193" s="484">
        <v>7747.2</v>
      </c>
      <c r="D193" s="485">
        <v>322.8</v>
      </c>
      <c r="E193" s="483">
        <f t="shared" si="8"/>
        <v>4.166666666666667</v>
      </c>
      <c r="F193" s="484">
        <v>306.25400000000002</v>
      </c>
      <c r="G193" s="483">
        <f t="shared" si="6"/>
        <v>105.40270494426196</v>
      </c>
    </row>
    <row r="194" spans="1:9" ht="44.25" customHeight="1">
      <c r="A194" s="517" t="s">
        <v>533</v>
      </c>
      <c r="B194" s="528" t="s">
        <v>534</v>
      </c>
      <c r="C194" s="533">
        <v>7747.2</v>
      </c>
      <c r="D194" s="533">
        <v>322.8</v>
      </c>
      <c r="E194" s="483">
        <f t="shared" si="8"/>
        <v>4.166666666666667</v>
      </c>
      <c r="F194" s="484"/>
      <c r="G194" s="483"/>
    </row>
    <row r="195" spans="1:9" ht="47.25" customHeight="1">
      <c r="A195" s="517" t="s">
        <v>535</v>
      </c>
      <c r="B195" s="528" t="s">
        <v>536</v>
      </c>
      <c r="C195" s="533"/>
      <c r="D195" s="534"/>
      <c r="E195" s="483" t="e">
        <f t="shared" si="8"/>
        <v>#DIV/0!</v>
      </c>
      <c r="F195" s="484"/>
      <c r="G195" s="483"/>
    </row>
    <row r="196" spans="1:9" ht="23.25" customHeight="1">
      <c r="A196" s="538" t="s">
        <v>98</v>
      </c>
      <c r="B196" s="542" t="s">
        <v>99</v>
      </c>
      <c r="C196" s="484"/>
      <c r="D196" s="485"/>
      <c r="E196" s="483"/>
      <c r="F196" s="484"/>
      <c r="G196" s="483"/>
    </row>
    <row r="197" spans="1:9" ht="48" customHeight="1">
      <c r="A197" s="538" t="s">
        <v>100</v>
      </c>
      <c r="B197" s="542" t="s">
        <v>99</v>
      </c>
      <c r="C197" s="484"/>
      <c r="D197" s="485"/>
      <c r="E197" s="483"/>
      <c r="F197" s="484"/>
      <c r="G197" s="483"/>
    </row>
    <row r="198" spans="1:9" ht="35.25" customHeight="1">
      <c r="A198" s="353" t="s">
        <v>102</v>
      </c>
      <c r="B198" s="439" t="s">
        <v>103</v>
      </c>
      <c r="C198" s="481">
        <f>C199</f>
        <v>0</v>
      </c>
      <c r="D198" s="496">
        <f>D199</f>
        <v>0</v>
      </c>
      <c r="E198" s="483"/>
      <c r="F198" s="497">
        <v>0</v>
      </c>
      <c r="G198" s="483"/>
    </row>
    <row r="199" spans="1:9" ht="30" customHeight="1">
      <c r="A199" s="538" t="s">
        <v>104</v>
      </c>
      <c r="B199" s="542" t="s">
        <v>105</v>
      </c>
      <c r="C199" s="484">
        <v>0</v>
      </c>
      <c r="D199" s="485">
        <v>0</v>
      </c>
      <c r="E199" s="483"/>
      <c r="F199" s="484">
        <v>0</v>
      </c>
      <c r="G199" s="483"/>
    </row>
    <row r="200" spans="1:9" ht="42.75" customHeight="1">
      <c r="A200" s="353" t="s">
        <v>106</v>
      </c>
      <c r="B200" s="442" t="s">
        <v>107</v>
      </c>
      <c r="C200" s="498">
        <f>C201</f>
        <v>0</v>
      </c>
      <c r="D200" s="499">
        <v>0</v>
      </c>
      <c r="E200" s="483"/>
      <c r="F200" s="498">
        <v>0</v>
      </c>
      <c r="G200" s="483"/>
    </row>
    <row r="201" spans="1:9" ht="45.75" hidden="1" customHeight="1">
      <c r="A201" s="538" t="s">
        <v>108</v>
      </c>
      <c r="B201" s="547" t="s">
        <v>553</v>
      </c>
      <c r="C201" s="486">
        <v>0</v>
      </c>
      <c r="D201" s="487">
        <v>0</v>
      </c>
      <c r="E201" s="483"/>
      <c r="F201" s="486">
        <v>0</v>
      </c>
      <c r="G201" s="483"/>
    </row>
    <row r="202" spans="1:9" s="6" customFormat="1" ht="27" thickBot="1">
      <c r="A202" s="359"/>
      <c r="B202" s="445" t="s">
        <v>113</v>
      </c>
      <c r="C202" s="500">
        <f>C82+C91+C93+C98+C126+C150+C153+C172+C179+C190+C198+C200</f>
        <v>1068306.19658</v>
      </c>
      <c r="D202" s="500">
        <f>D82+D91+D93+D98+D126+D150+D153+D172+D179+D190+D198+D200</f>
        <v>46568.399690000013</v>
      </c>
      <c r="E202" s="510">
        <f t="shared" si="8"/>
        <v>4.3590872952979964</v>
      </c>
      <c r="F202" s="500">
        <f>F82+F91+F93+F98+F126+F150+F153+F172+F179+F190+F198+F200</f>
        <v>41697.098509999996</v>
      </c>
      <c r="G202" s="501">
        <f t="shared" si="6"/>
        <v>111.6825902858247</v>
      </c>
      <c r="H202" s="93"/>
      <c r="I202" s="93"/>
    </row>
    <row r="203" spans="1:9" ht="20.25">
      <c r="A203" s="360"/>
      <c r="B203" s="361"/>
      <c r="C203" s="362"/>
      <c r="D203" s="373"/>
      <c r="E203" s="373"/>
      <c r="F203" s="373"/>
      <c r="G203" s="363"/>
    </row>
    <row r="204" spans="1:9" s="65" customFormat="1" ht="20.25">
      <c r="A204" s="364" t="s">
        <v>447</v>
      </c>
      <c r="B204" s="364"/>
      <c r="C204" s="365"/>
      <c r="D204" s="365"/>
      <c r="E204" s="365"/>
      <c r="F204" s="365"/>
      <c r="G204" s="366"/>
    </row>
    <row r="205" spans="1:9" s="65" customFormat="1" ht="20.25">
      <c r="A205" s="367" t="s">
        <v>431</v>
      </c>
      <c r="B205" s="367"/>
      <c r="C205" s="365" t="s">
        <v>432</v>
      </c>
      <c r="D205" s="365"/>
      <c r="E205" s="365"/>
      <c r="F205" s="365"/>
      <c r="G205" s="366"/>
    </row>
  </sheetData>
  <customSheetViews>
    <customSheetView guid="{61528DAC-5C4C-48F4-ADE2-8A724B05A086}" scale="62" showPageBreaks="1" printArea="1" hiddenRows="1" view="pageBreakPreview">
      <selection activeCell="C195" sqref="C195"/>
      <rowBreaks count="2" manualBreakCount="2">
        <brk id="79" max="6" man="1"/>
        <brk id="129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2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3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4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8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9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0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1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5" orientation="portrait" r:id="rId13"/>
  <headerFooter alignWithMargins="0"/>
  <rowBreaks count="2" manualBreakCount="2">
    <brk id="79" max="6" man="1"/>
    <brk id="12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603" t="s">
        <v>409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5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8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9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1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425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2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4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5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8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9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1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1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424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3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4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5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8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9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10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3" t="s">
        <v>423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4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5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8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9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1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3" t="s">
        <v>422</v>
      </c>
      <c r="B1" s="603"/>
      <c r="C1" s="603"/>
      <c r="D1" s="603"/>
      <c r="E1" s="603"/>
      <c r="F1" s="603"/>
    </row>
    <row r="2" spans="1:6">
      <c r="A2" s="603"/>
      <c r="B2" s="603"/>
      <c r="C2" s="603"/>
      <c r="D2" s="603"/>
      <c r="E2" s="603"/>
      <c r="F2" s="603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4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5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8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9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10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2024-02-09T05:36:13Z</cp:lastPrinted>
  <dcterms:created xsi:type="dcterms:W3CDTF">1996-10-08T23:32:33Z</dcterms:created>
  <dcterms:modified xsi:type="dcterms:W3CDTF">2024-02-09T06:36:56Z</dcterms:modified>
</cp:coreProperties>
</file>