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6295" windowHeight="14310"/>
  </bookViews>
  <sheets>
    <sheet name="1" sheetId="18" r:id="rId1"/>
  </sheets>
  <definedNames>
    <definedName name="_xlnm.Print_Titles" localSheetId="0">'1'!$3:$3</definedName>
    <definedName name="_xlnm.Print_Area" localSheetId="0">'1'!$A$1:$D$106</definedName>
  </definedNames>
  <calcPr calcId="152511"/>
</workbook>
</file>

<file path=xl/calcChain.xml><?xml version="1.0" encoding="utf-8"?>
<calcChain xmlns="http://schemas.openxmlformats.org/spreadsheetml/2006/main">
  <c r="D31" i="18" l="1"/>
  <c r="D37" i="18"/>
  <c r="D23" i="18"/>
  <c r="D12" i="18"/>
  <c r="C38" i="18"/>
  <c r="B41" i="18"/>
  <c r="B38" i="18" s="1"/>
  <c r="C34" i="18"/>
  <c r="B34" i="18"/>
  <c r="C30" i="18"/>
  <c r="B30" i="18"/>
  <c r="C14" i="18"/>
  <c r="B14" i="18"/>
  <c r="C9" i="18"/>
  <c r="B9" i="18"/>
  <c r="D50" i="18" l="1"/>
  <c r="D49" i="18"/>
  <c r="D51" i="18"/>
  <c r="D52" i="18"/>
  <c r="D53" i="18"/>
  <c r="D54" i="18"/>
  <c r="D55" i="18"/>
  <c r="D56" i="18"/>
  <c r="D32" i="18" l="1"/>
  <c r="D30" i="18"/>
  <c r="D40" i="18"/>
  <c r="B48" i="18" l="1"/>
  <c r="B57" i="18"/>
  <c r="C48" i="18"/>
  <c r="D48" i="18" l="1"/>
  <c r="D101" i="18" l="1"/>
  <c r="D102" i="18"/>
  <c r="B92" i="18" l="1"/>
  <c r="C92" i="18"/>
  <c r="D94" i="18"/>
  <c r="B74" i="18"/>
  <c r="C74" i="18"/>
  <c r="D78" i="18"/>
  <c r="D103" i="18" l="1"/>
  <c r="C88" i="18" l="1"/>
  <c r="B88" i="18"/>
  <c r="C83" i="18"/>
  <c r="B83" i="18"/>
  <c r="C81" i="18"/>
  <c r="B81" i="18"/>
  <c r="C71" i="18"/>
  <c r="B71" i="18"/>
  <c r="C66" i="18"/>
  <c r="B66" i="18"/>
  <c r="C61" i="18"/>
  <c r="B61" i="18"/>
  <c r="C57" i="18"/>
  <c r="B97" i="18" l="1"/>
  <c r="D98" i="18" l="1"/>
  <c r="D96" i="18"/>
  <c r="D93" i="18"/>
  <c r="D91" i="18"/>
  <c r="D90" i="18"/>
  <c r="D89" i="18"/>
  <c r="D87" i="18"/>
  <c r="D86" i="18"/>
  <c r="D85" i="18"/>
  <c r="D84" i="18"/>
  <c r="D82" i="18"/>
  <c r="D80" i="18"/>
  <c r="D79" i="18"/>
  <c r="D77" i="18"/>
  <c r="D76" i="18"/>
  <c r="D75" i="18"/>
  <c r="D72" i="18"/>
  <c r="D70" i="18"/>
  <c r="D69" i="18"/>
  <c r="D68" i="18"/>
  <c r="D67" i="18"/>
  <c r="D65" i="18"/>
  <c r="D64" i="18"/>
  <c r="D62" i="18"/>
  <c r="D59" i="18"/>
  <c r="D58" i="18"/>
  <c r="D41" i="18"/>
  <c r="D39" i="18"/>
  <c r="D33" i="18"/>
  <c r="D29" i="18"/>
  <c r="D28" i="18"/>
  <c r="D27" i="18"/>
  <c r="D25" i="18"/>
  <c r="D24" i="18"/>
  <c r="C22" i="18"/>
  <c r="B22" i="18"/>
  <c r="D19" i="18"/>
  <c r="D18" i="18"/>
  <c r="D17" i="18"/>
  <c r="D16" i="18"/>
  <c r="D15" i="18"/>
  <c r="D13" i="18"/>
  <c r="D10" i="18"/>
  <c r="D8" i="18"/>
  <c r="D7" i="18"/>
  <c r="C6" i="18"/>
  <c r="B6" i="18"/>
  <c r="B5" i="18" s="1"/>
  <c r="C5" i="18" l="1"/>
  <c r="B21" i="18"/>
  <c r="B46" i="18" s="1"/>
  <c r="B99" i="18" s="1"/>
  <c r="D61" i="18"/>
  <c r="D71" i="18"/>
  <c r="D92" i="18"/>
  <c r="D9" i="18"/>
  <c r="D22" i="18"/>
  <c r="D34" i="18"/>
  <c r="D83" i="18"/>
  <c r="D14" i="18"/>
  <c r="C97" i="18"/>
  <c r="D57" i="18"/>
  <c r="D66" i="18"/>
  <c r="D74" i="18"/>
  <c r="D81" i="18"/>
  <c r="D88" i="18"/>
  <c r="D6" i="18"/>
  <c r="C21" i="18"/>
  <c r="D38" i="18"/>
  <c r="C46" i="18" l="1"/>
  <c r="D5" i="18"/>
  <c r="B4" i="18"/>
  <c r="D97" i="18"/>
  <c r="D21" i="18"/>
  <c r="C4" i="18"/>
  <c r="D46" i="18" l="1"/>
  <c r="C99" i="18"/>
  <c r="D4" i="18"/>
  <c r="D99" i="18" l="1"/>
</calcChain>
</file>

<file path=xl/sharedStrings.xml><?xml version="1.0" encoding="utf-8"?>
<sst xmlns="http://schemas.openxmlformats.org/spreadsheetml/2006/main" count="107" uniqueCount="106">
  <si>
    <t>(рубли)</t>
  </si>
  <si>
    <t>НАЛОГОВЫЕ И НЕНАЛОГОВЫЕ ДОХОДЫ</t>
  </si>
  <si>
    <t>НАЛОГОВЫЕ ДОХОДЫ</t>
  </si>
  <si>
    <t xml:space="preserve">Налоги на прибыль, доходы </t>
  </si>
  <si>
    <t>Налог на доходы физических лиц</t>
  </si>
  <si>
    <t>Акцизы на нефтепродукты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</si>
  <si>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</si>
  <si>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</si>
  <si>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</si>
  <si>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</si>
  <si>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</si>
  <si>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Налог на имущество физических лиц</t>
  </si>
  <si>
    <t>Транспортный налог</t>
  </si>
  <si>
    <t>Земельный налог</t>
  </si>
  <si>
    <t>Налоги, сборы и регулярные платежи за пользование природными ресурсами</t>
  </si>
  <si>
    <t>Государственная пошлина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</si>
  <si>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</si>
  <si>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</si>
  <si>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</si>
  <si>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Доходы, получаемые в виде арендной платы за земли</t>
  </si>
  <si>
    <t>Доходы от сдачи в аренду имущества</t>
  </si>
  <si>
    <t xml:space="preserve">Доходы от перечисления части прибыли, остающейся после уплаты налогов МУПов, созданных городскими округами </t>
  </si>
  <si>
    <t>Плата за негативное воздействие на окружающую среду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</si>
  <si>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</si>
  <si>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</si>
  <si>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Доходы от реализации имущества</t>
  </si>
  <si>
    <t>Доходы от продажи земельных участков</t>
  </si>
  <si>
    <t>Штрафы, санкции, возмещение ущерба</t>
  </si>
  <si>
    <t>Прочие неналоговые доходы</t>
  </si>
  <si>
    <t>Невыясненные поступления</t>
  </si>
  <si>
    <t>БЕЗВОЗМЕЗДНЫЕ ПОСТУПЛЕНИЯ</t>
  </si>
  <si>
    <t>Дотации бюджетам городских округов на выравнивание бюджетной обеспеченности</t>
  </si>
  <si>
    <t>Субсидии,субвенции и иные межбюджетные трансферты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</si>
  <si>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</si>
  <si>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ДОХОДЫ БЮДЖЕТА - ИТОГО</t>
  </si>
  <si>
    <t>РАСХОДЫ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</si>
  <si>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</si>
  <si>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</si>
  <si>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</si>
  <si>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</si>
  <si>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 xml:space="preserve">Обеспечение деятельности финансовых, налоговых и таможенных органов и органов финансового надзора 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</si>
  <si>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</si>
  <si>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</si>
  <si>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</si>
  <si>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</si>
  <si>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Органы юстиции</t>
  </si>
  <si>
    <t>Национальная экономика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</si>
  <si>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</si>
  <si>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</si>
  <si>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</si>
  <si>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</si>
  <si>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</si>
  <si>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</si>
  <si>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</si>
  <si>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</si>
  <si>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</si>
  <si>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</si>
  <si>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</si>
  <si>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</si>
  <si>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</si>
  <si>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</si>
  <si>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</si>
  <si>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</si>
  <si>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</si>
  <si>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</si>
  <si>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</si>
  <si>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</si>
  <si>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</si>
  <si>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</si>
  <si>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</si>
  <si>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</si>
  <si>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</si>
  <si>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</si>
  <si>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</si>
  <si>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</si>
  <si>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Спорт высших достижений</t>
  </si>
  <si>
    <t>Средства массовой информации</t>
  </si>
  <si>
    <t>Телевидение и радиовещание</t>
  </si>
  <si>
    <t>Обслуживание муниципального долга</t>
  </si>
  <si>
    <t>РАСХОДЫ БЮДЖЕТА - ИТОГО</t>
  </si>
  <si>
    <t>ДЕФИЦИТ / ПРОФИЦИТ</t>
  </si>
  <si>
    <t>Кредиты кредитных организаций</t>
  </si>
  <si>
    <t>Получение кредитов от других бюджетов бюджетной системы Российской Федерации</t>
  </si>
  <si>
    <t>Погашение кредитов от других бюджетов бюджетной системы Российской Федерации</t>
  </si>
  <si>
    <t>Изменение остатков средств на счетах по учету средств бюджетов</t>
  </si>
  <si>
    <t>администрации города Новочебоксарска</t>
  </si>
  <si>
    <t>Прочие межбюджетные трансферты общего характера</t>
  </si>
  <si>
    <t>Налог, взимаемый в связи с применением упрощенной системы налогообложения</t>
  </si>
  <si>
    <t>Гражданская оборона</t>
  </si>
  <si>
    <t>Инициативные платежи, зачисляемые в бюджеты ГО</t>
  </si>
  <si>
    <t>Задолженность и перерасчеты по отмененным налогам</t>
  </si>
  <si>
    <t>Проф.подготовка, переподготовка и повышение квалификации</t>
  </si>
  <si>
    <t>Переодическая печать и издательства</t>
  </si>
  <si>
    <t>% исполне-ния</t>
  </si>
  <si>
    <t>Утвержденный 
план</t>
  </si>
  <si>
    <t>Начальник финансового отдела</t>
  </si>
  <si>
    <t>Иные дотации</t>
  </si>
  <si>
    <t>Функционирование высшего должностного лица субъекта Российской Федерации и муниципального образования</t>
  </si>
  <si>
    <t xml:space="preserve">Доходы от возврата остатков субсидий прошлых лет </t>
  </si>
  <si>
    <t xml:space="preserve"> Сводка об исполнении бюджета города Новочебоксарска на 1 февраля 2025 года                                                        </t>
  </si>
  <si>
    <t>Исполнено на 01.02.2025</t>
  </si>
  <si>
    <t>Возврат излишне уплаченных сумм</t>
  </si>
  <si>
    <t>Прочие безвозмездные поступления от негосударственных организаций (Сбер)</t>
  </si>
  <si>
    <t>Другие вопросы в области национальной безопасности и правоохранительной деятельности</t>
  </si>
  <si>
    <t>Прочие поступления от использования имущества (найм жилья, рекламная деятельность, нестационарные объекты)</t>
  </si>
  <si>
    <t xml:space="preserve">О.А. Мясникова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</si>
</sst>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\ _₽_-;\-* #,##0\ _₽_-;_-* &quot;-&quot;\ _₽_-;_-@_-"/>
    <numFmt numFmtId="43" formatCode="_-* #,##0.00\ _₽_-;\-* #,##0.00\ _₽_-;_-* &quot;-&quot;??\ _₽_-;_-@_-"/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4" fillId="0" borderId="0" xfId="0" applyFont="1"/>
    <xf numFmtId="164" fontId="4" fillId="0" borderId="0" xfId="0" applyNumberFormat="1" applyFont="1"/>
    <xf numFmtId="4" fontId="4" fillId="0" borderId="0" xfId="0" applyNumberFormat="1" applyFont="1"/>
    <xf numFmtId="0" fontId="3" fillId="0" borderId="0" xfId="0" applyFont="1" applyAlignment="1">
      <alignment wrapText="1"/>
    </xf>
    <xf numFmtId="0" fontId="5" fillId="0" borderId="0" xfId="0" applyFont="1"/>
    <xf numFmtId="0" fontId="3" fillId="0" borderId="15" xfId="0" applyFont="1" applyBorder="1" applyAlignment="1">
      <alignment wrapText="1"/>
    </xf>
    <xf numFmtId="0" fontId="2" fillId="0" borderId="0" xfId="0" applyFont="1" applyFill="1" applyAlignment="1">
      <alignment wrapText="1"/>
    </xf>
    <xf numFmtId="0" fontId="2" fillId="0" borderId="0" xfId="0" applyFont="1" applyFill="1"/>
    <xf numFmtId="4" fontId="3" fillId="0" borderId="5" xfId="0" applyNumberFormat="1" applyFont="1" applyFill="1" applyBorder="1" applyAlignment="1">
      <alignment horizontal="right"/>
    </xf>
    <xf numFmtId="4" fontId="3" fillId="0" borderId="3" xfId="0" applyNumberFormat="1" applyFont="1" applyFill="1" applyBorder="1" applyAlignment="1">
      <alignment wrapText="1"/>
    </xf>
    <xf numFmtId="4" fontId="3" fillId="0" borderId="5" xfId="0" applyNumberFormat="1" applyFont="1" applyFill="1" applyBorder="1" applyAlignment="1">
      <alignment wrapText="1"/>
    </xf>
    <xf numFmtId="4" fontId="2" fillId="0" borderId="5" xfId="0" applyNumberFormat="1" applyFont="1" applyFill="1" applyBorder="1" applyAlignment="1">
      <alignment horizontal="right"/>
    </xf>
    <xf numFmtId="4" fontId="2" fillId="0" borderId="5" xfId="0" applyNumberFormat="1" applyFont="1" applyFill="1" applyBorder="1" applyAlignment="1">
      <alignment wrapText="1"/>
    </xf>
    <xf numFmtId="4" fontId="2" fillId="0" borderId="5" xfId="0" applyNumberFormat="1" applyFont="1" applyFill="1" applyBorder="1"/>
    <xf numFmtId="4" fontId="3" fillId="0" borderId="1" xfId="0" applyNumberFormat="1" applyFont="1" applyFill="1" applyBorder="1" applyAlignment="1">
      <alignment wrapText="1"/>
    </xf>
    <xf numFmtId="4" fontId="2" fillId="0" borderId="14" xfId="0" applyNumberFormat="1" applyFont="1" applyFill="1" applyBorder="1" applyAlignment="1">
      <alignment horizontal="right"/>
    </xf>
    <xf numFmtId="4" fontId="3" fillId="0" borderId="7" xfId="0" applyNumberFormat="1" applyFont="1" applyFill="1" applyBorder="1" applyAlignment="1">
      <alignment horizontal="right"/>
    </xf>
    <xf numFmtId="4" fontId="3" fillId="0" borderId="0" xfId="0" applyNumberFormat="1" applyFont="1" applyFill="1" applyAlignment="1">
      <alignment horizontal="right"/>
    </xf>
    <xf numFmtId="4" fontId="2" fillId="0" borderId="0" xfId="0" applyNumberFormat="1" applyFont="1" applyFill="1" applyAlignment="1">
      <alignment wrapText="1"/>
    </xf>
    <xf numFmtId="0" fontId="2" fillId="0" borderId="0" xfId="0" applyFont="1" applyFill="1" applyAlignment="1">
      <alignment horizontal="right"/>
    </xf>
    <xf numFmtId="4" fontId="2" fillId="0" borderId="0" xfId="0" applyNumberFormat="1" applyFont="1" applyFill="1"/>
    <xf numFmtId="0" fontId="4" fillId="0" borderId="0" xfId="0" applyFont="1" applyFill="1"/>
    <xf numFmtId="4" fontId="3" fillId="0" borderId="17" xfId="0" applyNumberFormat="1" applyFont="1" applyFill="1" applyBorder="1" applyAlignment="1">
      <alignment horizontal="right"/>
    </xf>
    <xf numFmtId="164" fontId="3" fillId="0" borderId="0" xfId="0" applyNumberFormat="1" applyFont="1" applyFill="1" applyAlignment="1">
      <alignment horizontal="right"/>
    </xf>
    <xf numFmtId="4" fontId="3" fillId="0" borderId="16" xfId="1" applyNumberFormat="1" applyFont="1" applyFill="1" applyBorder="1" applyAlignment="1"/>
    <xf numFmtId="4" fontId="3" fillId="0" borderId="11" xfId="1" applyNumberFormat="1" applyFont="1" applyFill="1" applyBorder="1" applyAlignment="1"/>
    <xf numFmtId="4" fontId="3" fillId="0" borderId="17" xfId="0" applyNumberFormat="1" applyFont="1" applyFill="1" applyBorder="1" applyAlignment="1">
      <alignment wrapText="1" shrinkToFit="1"/>
    </xf>
    <xf numFmtId="4" fontId="4" fillId="0" borderId="5" xfId="1" applyNumberFormat="1" applyFont="1" applyFill="1" applyBorder="1"/>
    <xf numFmtId="4" fontId="3" fillId="0" borderId="17" xfId="0" applyNumberFormat="1" applyFont="1" applyFill="1" applyBorder="1" applyAlignment="1">
      <alignment wrapText="1"/>
    </xf>
    <xf numFmtId="4" fontId="2" fillId="0" borderId="17" xfId="0" applyNumberFormat="1" applyFont="1" applyFill="1" applyBorder="1" applyAlignment="1">
      <alignment wrapText="1"/>
    </xf>
    <xf numFmtId="4" fontId="4" fillId="0" borderId="17" xfId="1" applyNumberFormat="1" applyFont="1" applyFill="1" applyBorder="1"/>
    <xf numFmtId="4" fontId="2" fillId="0" borderId="17" xfId="0" applyNumberFormat="1" applyFont="1" applyFill="1" applyBorder="1"/>
    <xf numFmtId="4" fontId="3" fillId="0" borderId="22" xfId="0" applyNumberFormat="1" applyFont="1" applyFill="1" applyBorder="1" applyAlignment="1">
      <alignment wrapText="1"/>
    </xf>
    <xf numFmtId="0" fontId="2" fillId="0" borderId="0" xfId="0" applyFont="1" applyAlignment="1">
      <alignment horizontal="right"/>
    </xf>
    <xf numFmtId="4" fontId="2" fillId="0" borderId="5" xfId="1" applyNumberFormat="1" applyFont="1" applyFill="1" applyBorder="1" applyAlignment="1"/>
    <xf numFmtId="4" fontId="3" fillId="0" borderId="5" xfId="1" applyNumberFormat="1" applyFont="1" applyFill="1" applyBorder="1" applyAlignment="1"/>
    <xf numFmtId="4" fontId="3" fillId="0" borderId="5" xfId="1" applyNumberFormat="1" applyFont="1" applyFill="1" applyBorder="1"/>
    <xf numFmtId="4" fontId="2" fillId="0" borderId="5" xfId="1" applyNumberFormat="1" applyFont="1" applyFill="1" applyBorder="1" applyAlignment="1">
      <alignment wrapText="1"/>
    </xf>
    <xf numFmtId="4" fontId="3" fillId="0" borderId="5" xfId="1" applyNumberFormat="1" applyFont="1" applyFill="1" applyBorder="1" applyAlignment="1">
      <alignment wrapText="1"/>
    </xf>
    <xf numFmtId="4" fontId="2" fillId="0" borderId="17" xfId="1" applyNumberFormat="1" applyFont="1" applyFill="1" applyBorder="1" applyAlignment="1">
      <alignment wrapText="1"/>
    </xf>
    <xf numFmtId="4" fontId="2" fillId="0" borderId="27" xfId="1" applyNumberFormat="1" applyFont="1" applyFill="1" applyBorder="1" applyAlignment="1">
      <alignment wrapText="1"/>
    </xf>
    <xf numFmtId="4" fontId="2" fillId="0" borderId="7" xfId="1" applyNumberFormat="1" applyFont="1" applyFill="1" applyBorder="1" applyAlignment="1">
      <alignment wrapText="1"/>
    </xf>
    <xf numFmtId="0" fontId="3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wrapText="1"/>
    </xf>
    <xf numFmtId="0" fontId="2" fillId="0" borderId="20" xfId="0" applyFont="1" applyBorder="1" applyAlignment="1">
      <alignment vertical="top" wrapText="1"/>
    </xf>
    <xf numFmtId="0" fontId="2" fillId="0" borderId="23" xfId="0" applyFont="1" applyBorder="1" applyAlignment="1">
      <alignment wrapText="1"/>
    </xf>
    <xf numFmtId="0" fontId="3" fillId="0" borderId="28" xfId="0" applyFont="1" applyBorder="1" applyAlignment="1">
      <alignment horizontal="center" wrapText="1"/>
    </xf>
    <xf numFmtId="4" fontId="2" fillId="0" borderId="7" xfId="1" applyNumberFormat="1" applyFont="1" applyFill="1" applyBorder="1" applyAlignment="1"/>
    <xf numFmtId="0" fontId="3" fillId="0" borderId="20" xfId="0" applyFont="1" applyBorder="1" applyAlignment="1">
      <alignment wrapText="1"/>
    </xf>
    <xf numFmtId="0" fontId="4" fillId="0" borderId="32" xfId="0" applyFont="1" applyBorder="1"/>
    <xf numFmtId="4" fontId="3" fillId="0" borderId="30" xfId="0" applyNumberFormat="1" applyFont="1" applyFill="1" applyBorder="1" applyAlignment="1">
      <alignment wrapText="1"/>
    </xf>
    <xf numFmtId="4" fontId="3" fillId="0" borderId="14" xfId="0" applyNumberFormat="1" applyFont="1" applyFill="1" applyBorder="1" applyAlignment="1">
      <alignment wrapText="1"/>
    </xf>
    <xf numFmtId="0" fontId="3" fillId="0" borderId="33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 shrinkToFit="1"/>
    </xf>
    <xf numFmtId="0" fontId="3" fillId="0" borderId="20" xfId="0" applyFont="1" applyBorder="1" applyAlignment="1">
      <alignment wrapText="1" shrinkToFit="1"/>
    </xf>
    <xf numFmtId="0" fontId="2" fillId="0" borderId="20" xfId="0" applyFont="1" applyBorder="1" applyAlignment="1">
      <alignment wrapText="1" shrinkToFit="1"/>
    </xf>
    <xf numFmtId="4" fontId="3" fillId="0" borderId="5" xfId="0" applyNumberFormat="1" applyFont="1" applyFill="1" applyBorder="1" applyAlignment="1">
      <alignment wrapText="1" shrinkToFit="1"/>
    </xf>
    <xf numFmtId="4" fontId="3" fillId="0" borderId="9" xfId="1" applyNumberFormat="1" applyFont="1" applyFill="1" applyBorder="1" applyAlignment="1"/>
    <xf numFmtId="4" fontId="3" fillId="0" borderId="17" xfId="1" applyNumberFormat="1" applyFont="1" applyFill="1" applyBorder="1"/>
    <xf numFmtId="4" fontId="3" fillId="0" borderId="17" xfId="1" applyNumberFormat="1" applyFont="1" applyFill="1" applyBorder="1" applyAlignment="1">
      <alignment wrapText="1"/>
    </xf>
    <xf numFmtId="4" fontId="2" fillId="0" borderId="17" xfId="1" applyNumberFormat="1" applyFont="1" applyFill="1" applyBorder="1"/>
    <xf numFmtId="4" fontId="2" fillId="0" borderId="27" xfId="1" applyNumberFormat="1" applyFont="1" applyFill="1" applyBorder="1"/>
    <xf numFmtId="4" fontId="3" fillId="0" borderId="24" xfId="0" applyNumberFormat="1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2" fillId="2" borderId="20" xfId="0" applyFont="1" applyFill="1" applyBorder="1" applyAlignment="1">
      <alignment wrapText="1"/>
    </xf>
    <xf numFmtId="0" fontId="2" fillId="2" borderId="32" xfId="0" applyFont="1" applyFill="1" applyBorder="1" applyAlignment="1">
      <alignment wrapText="1"/>
    </xf>
    <xf numFmtId="0" fontId="3" fillId="2" borderId="23" xfId="0" applyFont="1" applyFill="1" applyBorder="1" applyAlignment="1">
      <alignment wrapText="1"/>
    </xf>
    <xf numFmtId="0" fontId="3" fillId="2" borderId="34" xfId="0" applyFont="1" applyFill="1" applyBorder="1" applyAlignment="1">
      <alignment wrapText="1"/>
    </xf>
    <xf numFmtId="0" fontId="3" fillId="2" borderId="26" xfId="0" applyFont="1" applyFill="1" applyBorder="1" applyAlignment="1">
      <alignment horizontal="center" wrapText="1"/>
    </xf>
    <xf numFmtId="0" fontId="2" fillId="2" borderId="29" xfId="0" applyFont="1" applyFill="1" applyBorder="1" applyAlignment="1">
      <alignment wrapText="1"/>
    </xf>
    <xf numFmtId="0" fontId="3" fillId="2" borderId="32" xfId="0" applyFont="1" applyFill="1" applyBorder="1" applyAlignment="1">
      <alignment horizontal="center" wrapText="1"/>
    </xf>
    <xf numFmtId="4" fontId="3" fillId="0" borderId="35" xfId="0" applyNumberFormat="1" applyFont="1" applyFill="1" applyBorder="1" applyAlignment="1">
      <alignment wrapText="1"/>
    </xf>
    <xf numFmtId="4" fontId="3" fillId="0" borderId="12" xfId="0" applyNumberFormat="1" applyFont="1" applyFill="1" applyBorder="1" applyAlignment="1">
      <alignment horizontal="right"/>
    </xf>
    <xf numFmtId="164" fontId="3" fillId="0" borderId="31" xfId="2" applyNumberFormat="1" applyFont="1" applyFill="1" applyBorder="1" applyAlignment="1">
      <alignment horizontal="right"/>
    </xf>
    <xf numFmtId="164" fontId="3" fillId="0" borderId="6" xfId="2" applyNumberFormat="1" applyFont="1" applyFill="1" applyBorder="1" applyAlignment="1">
      <alignment horizontal="right"/>
    </xf>
    <xf numFmtId="164" fontId="2" fillId="0" borderId="6" xfId="2" applyNumberFormat="1" applyFont="1" applyFill="1" applyBorder="1" applyAlignment="1">
      <alignment horizontal="right"/>
    </xf>
    <xf numFmtId="4" fontId="3" fillId="0" borderId="18" xfId="1" applyNumberFormat="1" applyFont="1" applyFill="1" applyBorder="1"/>
    <xf numFmtId="164" fontId="3" fillId="0" borderId="10" xfId="2" applyNumberFormat="1" applyFont="1" applyFill="1" applyBorder="1" applyAlignment="1">
      <alignment horizontal="right"/>
    </xf>
    <xf numFmtId="164" fontId="2" fillId="0" borderId="6" xfId="0" applyNumberFormat="1" applyFont="1" applyFill="1" applyBorder="1" applyAlignment="1">
      <alignment horizontal="right"/>
    </xf>
    <xf numFmtId="164" fontId="3" fillId="0" borderId="6" xfId="0" applyNumberFormat="1" applyFont="1" applyFill="1" applyBorder="1" applyAlignment="1">
      <alignment horizontal="right"/>
    </xf>
    <xf numFmtId="4" fontId="3" fillId="0" borderId="27" xfId="0" applyNumberFormat="1" applyFont="1" applyFill="1" applyBorder="1" applyAlignment="1">
      <alignment wrapText="1"/>
    </xf>
    <xf numFmtId="164" fontId="3" fillId="0" borderId="8" xfId="0" applyNumberFormat="1" applyFont="1" applyFill="1" applyBorder="1" applyAlignment="1">
      <alignment horizontal="right"/>
    </xf>
    <xf numFmtId="164" fontId="3" fillId="0" borderId="2" xfId="0" applyNumberFormat="1" applyFont="1" applyFill="1" applyBorder="1" applyAlignment="1">
      <alignment horizontal="right"/>
    </xf>
    <xf numFmtId="4" fontId="2" fillId="0" borderId="30" xfId="0" applyNumberFormat="1" applyFont="1" applyFill="1" applyBorder="1" applyAlignment="1">
      <alignment wrapText="1"/>
    </xf>
    <xf numFmtId="164" fontId="3" fillId="0" borderId="31" xfId="0" applyNumberFormat="1" applyFont="1" applyFill="1" applyBorder="1" applyAlignment="1">
      <alignment horizontal="right"/>
    </xf>
    <xf numFmtId="164" fontId="3" fillId="0" borderId="21" xfId="2" applyNumberFormat="1" applyFont="1" applyFill="1" applyBorder="1" applyAlignment="1">
      <alignment horizontal="right"/>
    </xf>
    <xf numFmtId="164" fontId="3" fillId="0" borderId="4" xfId="2" applyNumberFormat="1" applyFont="1" applyFill="1" applyBorder="1" applyAlignment="1">
      <alignment horizontal="right"/>
    </xf>
    <xf numFmtId="164" fontId="2" fillId="0" borderId="8" xfId="2" applyNumberFormat="1" applyFont="1" applyFill="1" applyBorder="1" applyAlignment="1">
      <alignment horizontal="right"/>
    </xf>
    <xf numFmtId="164" fontId="3" fillId="0" borderId="13" xfId="2" applyNumberFormat="1" applyFont="1" applyFill="1" applyBorder="1" applyAlignment="1">
      <alignment horizontal="right"/>
    </xf>
    <xf numFmtId="0" fontId="8" fillId="0" borderId="26" xfId="0" applyFont="1" applyBorder="1" applyAlignment="1">
      <alignment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19" xfId="0" applyBorder="1" applyAlignment="1"/>
    <xf numFmtId="0" fontId="0" fillId="0" borderId="25" xfId="0" applyBorder="1" applyAlignment="1"/>
    <xf numFmtId="0" fontId="0" fillId="0" borderId="36" xfId="0" applyBorder="1" applyAlignment="1"/>
    <xf numFmtId="0" fontId="6" fillId="0" borderId="0" xfId="0" applyFont="1" applyAlignment="1">
      <alignment horizontal="center" wrapText="1"/>
    </xf>
    <xf numFmtId="0" fontId="2" fillId="2" borderId="23" xfId="0" applyFont="1" applyFill="1" applyBorder="1" applyAlignment="1">
      <alignment wrapText="1"/>
    </xf>
    <xf numFmtId="4" fontId="2" fillId="0" borderId="18" xfId="0" applyNumberFormat="1" applyFont="1" applyFill="1" applyBorder="1" applyAlignment="1">
      <alignment wrapText="1"/>
    </xf>
    <xf numFmtId="4" fontId="2" fillId="0" borderId="9" xfId="0" applyNumberFormat="1" applyFont="1" applyFill="1" applyBorder="1" applyAlignment="1">
      <alignment horizontal="right"/>
    </xf>
    <xf numFmtId="164" fontId="2" fillId="0" borderId="10" xfId="0" applyNumberFormat="1" applyFont="1" applyFill="1" applyBorder="1" applyAlignment="1">
      <alignment horizontal="right"/>
    </xf>
  </cellXfs>
  <cellStyles count="3">
    <cellStyle name="Обычный" xfId="0" builtinId="0"/>
    <cellStyle name="Финансовый" xfId="1" builtinId="3"/>
    <cellStyle name="Финансовый [0]" xfId="2" builtin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9"/>
  <sheetViews>
    <sheetView tabSelected="1" view="pageBreakPreview" zoomScaleNormal="100" zoomScaleSheetLayoutView="100" workbookViewId="0">
      <selection activeCell="C105" sqref="C105"/>
    </sheetView>
  </sheetViews>
  <sheetFormatPr defaultColWidth="9.140625" defaultRowHeight="15.75" x14ac:dyDescent="0.25"/>
  <cols>
    <col min="1" max="1" width="64.140625" style="3" customWidth="1"/>
    <col min="2" max="2" width="17.28515625" style="24" customWidth="1"/>
    <col min="3" max="3" width="16.85546875" style="24" customWidth="1"/>
    <col min="4" max="4" width="10.42578125" style="24" customWidth="1"/>
    <col min="5" max="5" width="17.28515625" style="3" bestFit="1" customWidth="1"/>
    <col min="6" max="6" width="17.85546875" style="3" customWidth="1"/>
    <col min="7" max="7" width="9.140625" style="3"/>
    <col min="8" max="8" width="15" style="3" bestFit="1" customWidth="1"/>
    <col min="9" max="10" width="9.140625" style="3"/>
    <col min="11" max="11" width="15" style="3" bestFit="1" customWidth="1"/>
    <col min="12" max="16384" width="9.140625" style="3"/>
  </cols>
  <sheetData>
    <row r="1" spans="1:4" ht="27.75" customHeight="1" x14ac:dyDescent="0.3">
      <c r="A1" s="99" t="s">
        <v>99</v>
      </c>
      <c r="B1" s="99"/>
      <c r="C1" s="99"/>
      <c r="D1" s="99"/>
    </row>
    <row r="2" spans="1:4" ht="16.5" thickBot="1" x14ac:dyDescent="0.3">
      <c r="A2" s="1"/>
      <c r="B2" s="9"/>
      <c r="C2" s="10"/>
      <c r="D2" s="36" t="s">
        <v>0</v>
      </c>
    </row>
    <row r="3" spans="1:4" ht="48.75" customHeight="1" thickBot="1" x14ac:dyDescent="0.3">
      <c r="A3" s="92"/>
      <c r="B3" s="93" t="s">
        <v>94</v>
      </c>
      <c r="C3" s="94" t="s">
        <v>100</v>
      </c>
      <c r="D3" s="95" t="s">
        <v>93</v>
      </c>
    </row>
    <row r="4" spans="1:4" ht="34.5" customHeight="1" thickBot="1" x14ac:dyDescent="0.3">
      <c r="A4" s="55" t="s">
        <v>1</v>
      </c>
      <c r="B4" s="53">
        <f>B5+B21</f>
        <v>1140179381</v>
      </c>
      <c r="C4" s="54">
        <f>C5+C21</f>
        <v>61344646.120000005</v>
      </c>
      <c r="D4" s="76">
        <f t="shared" ref="D4:D12" si="0">C4/B4*100</f>
        <v>5.3802627149946689</v>
      </c>
    </row>
    <row r="5" spans="1:4" ht="41.25" customHeight="1" x14ac:dyDescent="0.25">
      <c r="A5" s="56" t="s">
        <v>2</v>
      </c>
      <c r="B5" s="29">
        <f t="shared" ref="B5:C5" si="1">B6+B8+B9+B14+B18+B19+B20</f>
        <v>983385500</v>
      </c>
      <c r="C5" s="59">
        <f t="shared" si="1"/>
        <v>42375394.510000005</v>
      </c>
      <c r="D5" s="77">
        <f t="shared" si="0"/>
        <v>4.3091335503726675</v>
      </c>
    </row>
    <row r="6" spans="1:4" ht="21.75" customHeight="1" x14ac:dyDescent="0.25">
      <c r="A6" s="57" t="s">
        <v>3</v>
      </c>
      <c r="B6" s="29">
        <f>B7</f>
        <v>666440600</v>
      </c>
      <c r="C6" s="11">
        <f>C7</f>
        <v>22969228.460000001</v>
      </c>
      <c r="D6" s="77">
        <f t="shared" si="0"/>
        <v>3.4465529951206455</v>
      </c>
    </row>
    <row r="7" spans="1:4" x14ac:dyDescent="0.25">
      <c r="A7" s="58" t="s">
        <v>4</v>
      </c>
      <c r="B7" s="61">
        <v>666440600</v>
      </c>
      <c r="C7" s="38">
        <v>22969228.460000001</v>
      </c>
      <c r="D7" s="78">
        <f t="shared" si="0"/>
        <v>3.4465529951206455</v>
      </c>
    </row>
    <row r="8" spans="1:4" x14ac:dyDescent="0.25">
      <c r="A8" s="57" t="s">
        <v>5</v>
      </c>
      <c r="B8" s="61">
        <v>3583900</v>
      </c>
      <c r="C8" s="38">
        <v>303363.48</v>
      </c>
      <c r="D8" s="77">
        <f t="shared" si="0"/>
        <v>8.4646189904852243</v>
      </c>
    </row>
    <row r="9" spans="1:4" x14ac:dyDescent="0.25">
      <c r="A9" s="57" t="s">
        <v>6</v>
      </c>
      <c r="B9" s="61">
        <f t="shared" ref="B9:C9" si="2">B10+B11+B12+B13</f>
        <v>133719000</v>
      </c>
      <c r="C9" s="39">
        <f t="shared" si="2"/>
        <v>12420414.58</v>
      </c>
      <c r="D9" s="77">
        <f t="shared" si="0"/>
        <v>9.2884441104106372</v>
      </c>
    </row>
    <row r="10" spans="1:4" ht="32.25" customHeight="1" x14ac:dyDescent="0.25">
      <c r="A10" s="58" t="s">
        <v>87</v>
      </c>
      <c r="B10" s="63">
        <v>108376000</v>
      </c>
      <c r="C10" s="37">
        <v>801295.19</v>
      </c>
      <c r="D10" s="78">
        <f t="shared" si="0"/>
        <v>0.73936590204473307</v>
      </c>
    </row>
    <row r="11" spans="1:4" ht="33.75" customHeight="1" x14ac:dyDescent="0.25">
      <c r="A11" s="58" t="s">
        <v>7</v>
      </c>
      <c r="B11" s="63">
        <v>0</v>
      </c>
      <c r="C11" s="37">
        <v>496.7</v>
      </c>
      <c r="D11" s="78">
        <v>0</v>
      </c>
    </row>
    <row r="12" spans="1:4" ht="20.25" customHeight="1" x14ac:dyDescent="0.25">
      <c r="A12" s="58" t="s">
        <v>8</v>
      </c>
      <c r="B12" s="63">
        <v>352000</v>
      </c>
      <c r="C12" s="37">
        <v>0</v>
      </c>
      <c r="D12" s="78">
        <f t="shared" si="0"/>
        <v>0</v>
      </c>
    </row>
    <row r="13" spans="1:4" ht="31.5" x14ac:dyDescent="0.25">
      <c r="A13" s="58" t="s">
        <v>9</v>
      </c>
      <c r="B13" s="63">
        <v>24991000</v>
      </c>
      <c r="C13" s="37">
        <v>11618622.689999999</v>
      </c>
      <c r="D13" s="78">
        <f t="shared" ref="D13:D19" si="3">C13/B13*100</f>
        <v>46.4912276019367</v>
      </c>
    </row>
    <row r="14" spans="1:4" x14ac:dyDescent="0.25">
      <c r="A14" s="57" t="s">
        <v>10</v>
      </c>
      <c r="B14" s="61">
        <f t="shared" ref="B14:C14" si="4">B15+B16+B17</f>
        <v>160977000</v>
      </c>
      <c r="C14" s="39">
        <f t="shared" si="4"/>
        <v>2994046.6399999997</v>
      </c>
      <c r="D14" s="77">
        <f t="shared" si="3"/>
        <v>1.8599220012796858</v>
      </c>
    </row>
    <row r="15" spans="1:4" x14ac:dyDescent="0.25">
      <c r="A15" s="58" t="s">
        <v>11</v>
      </c>
      <c r="B15" s="63">
        <v>51095000</v>
      </c>
      <c r="C15" s="37">
        <v>2039720.36</v>
      </c>
      <c r="D15" s="78">
        <f t="shared" si="3"/>
        <v>3.9920155788237599</v>
      </c>
    </row>
    <row r="16" spans="1:4" x14ac:dyDescent="0.25">
      <c r="A16" s="58" t="s">
        <v>12</v>
      </c>
      <c r="B16" s="63">
        <v>11337000</v>
      </c>
      <c r="C16" s="37">
        <v>192989.08</v>
      </c>
      <c r="D16" s="78">
        <f t="shared" si="3"/>
        <v>1.7022940813266294</v>
      </c>
    </row>
    <row r="17" spans="1:4" x14ac:dyDescent="0.25">
      <c r="A17" s="46" t="s">
        <v>13</v>
      </c>
      <c r="B17" s="63">
        <v>98545000</v>
      </c>
      <c r="C17" s="37">
        <v>761337.2</v>
      </c>
      <c r="D17" s="78">
        <f t="shared" si="3"/>
        <v>0.77257821299913743</v>
      </c>
    </row>
    <row r="18" spans="1:4" ht="33" customHeight="1" x14ac:dyDescent="0.25">
      <c r="A18" s="51" t="s">
        <v>14</v>
      </c>
      <c r="B18" s="61">
        <v>127000</v>
      </c>
      <c r="C18" s="38">
        <v>3035.4</v>
      </c>
      <c r="D18" s="77">
        <f t="shared" si="3"/>
        <v>2.3900787401574806</v>
      </c>
    </row>
    <row r="19" spans="1:4" ht="21.75" customHeight="1" thickBot="1" x14ac:dyDescent="0.3">
      <c r="A19" s="51" t="s">
        <v>15</v>
      </c>
      <c r="B19" s="79">
        <v>18538000</v>
      </c>
      <c r="C19" s="60">
        <v>3685305.95</v>
      </c>
      <c r="D19" s="80">
        <f t="shared" si="3"/>
        <v>19.879738644945519</v>
      </c>
    </row>
    <row r="20" spans="1:4" ht="21.75" hidden="1" customHeight="1" thickBot="1" x14ac:dyDescent="0.3">
      <c r="A20" s="8" t="s">
        <v>90</v>
      </c>
      <c r="B20" s="27">
        <v>0</v>
      </c>
      <c r="C20" s="28">
        <v>0</v>
      </c>
      <c r="D20" s="88">
        <v>0</v>
      </c>
    </row>
    <row r="21" spans="1:4" ht="43.5" customHeight="1" x14ac:dyDescent="0.25">
      <c r="A21" s="45" t="s">
        <v>16</v>
      </c>
      <c r="B21" s="35">
        <f>B22+B28+B29+B30+B33+B34</f>
        <v>156793881</v>
      </c>
      <c r="C21" s="12">
        <f>C22+C28+C29+C30+C33+C34</f>
        <v>18969251.609999999</v>
      </c>
      <c r="D21" s="89">
        <f t="shared" ref="D21:D37" si="5">C21/B21*100</f>
        <v>12.098209119525526</v>
      </c>
    </row>
    <row r="22" spans="1:4" ht="33.75" customHeight="1" x14ac:dyDescent="0.25">
      <c r="A22" s="51" t="s">
        <v>17</v>
      </c>
      <c r="B22" s="31">
        <f>B23+B24+B25+B26+B27</f>
        <v>120262750</v>
      </c>
      <c r="C22" s="13">
        <f>C23+C24+C25+C26+C27</f>
        <v>11142584.57</v>
      </c>
      <c r="D22" s="77">
        <f t="shared" si="5"/>
        <v>9.2652002136987566</v>
      </c>
    </row>
    <row r="23" spans="1:4" ht="50.25" customHeight="1" x14ac:dyDescent="0.25">
      <c r="A23" s="46" t="s">
        <v>18</v>
      </c>
      <c r="B23" s="42">
        <v>2226750</v>
      </c>
      <c r="C23" s="40">
        <v>0</v>
      </c>
      <c r="D23" s="78">
        <f t="shared" si="5"/>
        <v>0</v>
      </c>
    </row>
    <row r="24" spans="1:4" ht="23.25" customHeight="1" x14ac:dyDescent="0.25">
      <c r="A24" s="46" t="s">
        <v>19</v>
      </c>
      <c r="B24" s="42">
        <v>96700000</v>
      </c>
      <c r="C24" s="40">
        <v>9437653.9199999999</v>
      </c>
      <c r="D24" s="78">
        <f t="shared" si="5"/>
        <v>9.7597248397104437</v>
      </c>
    </row>
    <row r="25" spans="1:4" ht="20.25" customHeight="1" x14ac:dyDescent="0.25">
      <c r="A25" s="46" t="s">
        <v>20</v>
      </c>
      <c r="B25" s="42">
        <v>4336000</v>
      </c>
      <c r="C25" s="40">
        <v>179901.05</v>
      </c>
      <c r="D25" s="78">
        <f t="shared" si="5"/>
        <v>4.1490094557195576</v>
      </c>
    </row>
    <row r="26" spans="1:4" ht="37.5" hidden="1" customHeight="1" x14ac:dyDescent="0.25">
      <c r="A26" s="46" t="s">
        <v>21</v>
      </c>
      <c r="B26" s="42">
        <v>0</v>
      </c>
      <c r="C26" s="40">
        <v>0</v>
      </c>
      <c r="D26" s="78">
        <v>0</v>
      </c>
    </row>
    <row r="27" spans="1:4" ht="31.5" x14ac:dyDescent="0.25">
      <c r="A27" s="46" t="s">
        <v>104</v>
      </c>
      <c r="B27" s="42">
        <v>17000000</v>
      </c>
      <c r="C27" s="40">
        <v>1525029.6</v>
      </c>
      <c r="D27" s="78">
        <f t="shared" si="5"/>
        <v>8.9707623529411773</v>
      </c>
    </row>
    <row r="28" spans="1:4" ht="22.7" customHeight="1" x14ac:dyDescent="0.25">
      <c r="A28" s="51" t="s">
        <v>22</v>
      </c>
      <c r="B28" s="61">
        <v>12000000</v>
      </c>
      <c r="C28" s="38">
        <v>157650.75</v>
      </c>
      <c r="D28" s="77">
        <f t="shared" si="5"/>
        <v>1.31375625</v>
      </c>
    </row>
    <row r="29" spans="1:4" ht="30.75" customHeight="1" x14ac:dyDescent="0.25">
      <c r="A29" s="51" t="s">
        <v>23</v>
      </c>
      <c r="B29" s="62">
        <v>2144679</v>
      </c>
      <c r="C29" s="41">
        <v>2757755.53</v>
      </c>
      <c r="D29" s="77">
        <f t="shared" si="5"/>
        <v>128.58593430532028</v>
      </c>
    </row>
    <row r="30" spans="1:4" ht="31.5" x14ac:dyDescent="0.25">
      <c r="A30" s="51" t="s">
        <v>24</v>
      </c>
      <c r="B30" s="62">
        <f t="shared" ref="B30:C30" si="6">B31+B32</f>
        <v>10476452</v>
      </c>
      <c r="C30" s="41">
        <f t="shared" si="6"/>
        <v>4634092.28</v>
      </c>
      <c r="D30" s="77">
        <f t="shared" si="5"/>
        <v>44.233412991344785</v>
      </c>
    </row>
    <row r="31" spans="1:4" ht="21.75" customHeight="1" x14ac:dyDescent="0.25">
      <c r="A31" s="46" t="s">
        <v>25</v>
      </c>
      <c r="B31" s="42">
        <v>300000</v>
      </c>
      <c r="C31" s="40">
        <v>0</v>
      </c>
      <c r="D31" s="78">
        <f t="shared" si="5"/>
        <v>0</v>
      </c>
    </row>
    <row r="32" spans="1:4" ht="18.75" customHeight="1" x14ac:dyDescent="0.25">
      <c r="A32" s="46" t="s">
        <v>26</v>
      </c>
      <c r="B32" s="42">
        <v>10176452</v>
      </c>
      <c r="C32" s="40">
        <v>4634092.28</v>
      </c>
      <c r="D32" s="78">
        <f t="shared" si="5"/>
        <v>45.537406160811258</v>
      </c>
    </row>
    <row r="33" spans="1:4" ht="21.75" customHeight="1" x14ac:dyDescent="0.25">
      <c r="A33" s="51" t="s">
        <v>27</v>
      </c>
      <c r="B33" s="62">
        <v>10910000</v>
      </c>
      <c r="C33" s="41">
        <v>280085.8</v>
      </c>
      <c r="D33" s="77">
        <f t="shared" si="5"/>
        <v>2.5672392300641613</v>
      </c>
    </row>
    <row r="34" spans="1:4" ht="21.75" customHeight="1" x14ac:dyDescent="0.25">
      <c r="A34" s="51" t="s">
        <v>28</v>
      </c>
      <c r="B34" s="62">
        <f t="shared" ref="B34:C34" si="7">B35+B36+B37</f>
        <v>1000000</v>
      </c>
      <c r="C34" s="41">
        <f t="shared" si="7"/>
        <v>-2917.32</v>
      </c>
      <c r="D34" s="77">
        <f t="shared" si="5"/>
        <v>-0.29173199999999999</v>
      </c>
    </row>
    <row r="35" spans="1:4" ht="21.2" customHeight="1" x14ac:dyDescent="0.25">
      <c r="A35" s="46" t="s">
        <v>29</v>
      </c>
      <c r="B35" s="42">
        <v>0</v>
      </c>
      <c r="C35" s="40">
        <v>-2917.32</v>
      </c>
      <c r="D35" s="78">
        <v>0</v>
      </c>
    </row>
    <row r="36" spans="1:4" ht="21.2" customHeight="1" x14ac:dyDescent="0.25">
      <c r="A36" s="46" t="s">
        <v>28</v>
      </c>
      <c r="B36" s="63">
        <v>0</v>
      </c>
      <c r="C36" s="37">
        <v>0</v>
      </c>
      <c r="D36" s="78">
        <v>0</v>
      </c>
    </row>
    <row r="37" spans="1:4" ht="24" customHeight="1" thickBot="1" x14ac:dyDescent="0.3">
      <c r="A37" s="52" t="s">
        <v>89</v>
      </c>
      <c r="B37" s="64">
        <v>1000000</v>
      </c>
      <c r="C37" s="50">
        <v>0</v>
      </c>
      <c r="D37" s="90">
        <f t="shared" si="5"/>
        <v>0</v>
      </c>
    </row>
    <row r="38" spans="1:4" ht="44.25" customHeight="1" x14ac:dyDescent="0.25">
      <c r="A38" s="45" t="s">
        <v>30</v>
      </c>
      <c r="B38" s="35">
        <f t="shared" ref="B38:C38" si="8">B39+B40+B41+B42+B43+B44+B45</f>
        <v>2359298992.8400002</v>
      </c>
      <c r="C38" s="12">
        <f t="shared" si="8"/>
        <v>200635788.39000002</v>
      </c>
      <c r="D38" s="89">
        <f>C38/B38*100</f>
        <v>8.5040424718905676</v>
      </c>
    </row>
    <row r="39" spans="1:4" ht="31.7" customHeight="1" x14ac:dyDescent="0.25">
      <c r="A39" s="46" t="s">
        <v>31</v>
      </c>
      <c r="B39" s="42">
        <v>52585400</v>
      </c>
      <c r="C39" s="40">
        <v>4382100</v>
      </c>
      <c r="D39" s="78">
        <f>C39/B39*100</f>
        <v>8.3333016388579342</v>
      </c>
    </row>
    <row r="40" spans="1:4" ht="17.25" customHeight="1" x14ac:dyDescent="0.25">
      <c r="A40" s="46" t="s">
        <v>96</v>
      </c>
      <c r="B40" s="42">
        <v>21587000</v>
      </c>
      <c r="C40" s="40">
        <v>1798900</v>
      </c>
      <c r="D40" s="78">
        <f>C40/B40*100</f>
        <v>8.3332561263723548</v>
      </c>
    </row>
    <row r="41" spans="1:4" ht="18.75" customHeight="1" x14ac:dyDescent="0.25">
      <c r="A41" s="46" t="s">
        <v>32</v>
      </c>
      <c r="B41" s="42">
        <f>2285126592.84</f>
        <v>2285126592.8400002</v>
      </c>
      <c r="C41" s="40">
        <v>146884877.28</v>
      </c>
      <c r="D41" s="78">
        <f>C41/B41*100</f>
        <v>6.4278660858542889</v>
      </c>
    </row>
    <row r="42" spans="1:4" ht="34.5" customHeight="1" x14ac:dyDescent="0.25">
      <c r="A42" s="47" t="s">
        <v>102</v>
      </c>
      <c r="B42" s="42">
        <v>0</v>
      </c>
      <c r="C42" s="40">
        <v>0</v>
      </c>
      <c r="D42" s="78">
        <v>0</v>
      </c>
    </row>
    <row r="43" spans="1:4" ht="19.5" customHeight="1" x14ac:dyDescent="0.25">
      <c r="A43" s="47" t="s">
        <v>101</v>
      </c>
      <c r="B43" s="42">
        <v>0</v>
      </c>
      <c r="C43" s="40">
        <v>-68597.03</v>
      </c>
      <c r="D43" s="78">
        <v>0</v>
      </c>
    </row>
    <row r="44" spans="1:4" ht="47.25" customHeight="1" x14ac:dyDescent="0.25">
      <c r="A44" s="46" t="s">
        <v>33</v>
      </c>
      <c r="B44" s="42">
        <v>0</v>
      </c>
      <c r="C44" s="40">
        <v>-12434996.130000001</v>
      </c>
      <c r="D44" s="78">
        <v>0</v>
      </c>
    </row>
    <row r="45" spans="1:4" ht="19.5" customHeight="1" thickBot="1" x14ac:dyDescent="0.3">
      <c r="A45" s="48" t="s">
        <v>98</v>
      </c>
      <c r="B45" s="43">
        <v>0</v>
      </c>
      <c r="C45" s="44">
        <v>60073504.270000003</v>
      </c>
      <c r="D45" s="90">
        <v>0</v>
      </c>
    </row>
    <row r="46" spans="1:4" ht="48" customHeight="1" thickBot="1" x14ac:dyDescent="0.3">
      <c r="A46" s="49" t="s">
        <v>34</v>
      </c>
      <c r="B46" s="74">
        <f>B5+B21+B38</f>
        <v>3499478373.8400002</v>
      </c>
      <c r="C46" s="75">
        <f>C5+C21+C38</f>
        <v>261980434.51000002</v>
      </c>
      <c r="D46" s="91">
        <f>C46/B46*100</f>
        <v>7.4862709959406661</v>
      </c>
    </row>
    <row r="47" spans="1:4" ht="39" customHeight="1" x14ac:dyDescent="0.25">
      <c r="A47" s="45" t="s">
        <v>35</v>
      </c>
      <c r="B47" s="96"/>
      <c r="C47" s="97"/>
      <c r="D47" s="98"/>
    </row>
    <row r="48" spans="1:4" ht="24" customHeight="1" x14ac:dyDescent="0.25">
      <c r="A48" s="66" t="s">
        <v>36</v>
      </c>
      <c r="B48" s="31">
        <f>B49+B50+B51+B52+B53+B54+B55+B56</f>
        <v>235242270</v>
      </c>
      <c r="C48" s="13">
        <f>C49+C50+C51+C52+C53+C54+C55+C56</f>
        <v>11632760.32</v>
      </c>
      <c r="D48" s="77">
        <f>C48/B48*100</f>
        <v>4.9450127819290302</v>
      </c>
    </row>
    <row r="49" spans="1:4" ht="31.5" hidden="1" customHeight="1" x14ac:dyDescent="0.25">
      <c r="A49" s="67" t="s">
        <v>97</v>
      </c>
      <c r="B49" s="32"/>
      <c r="C49" s="14"/>
      <c r="D49" s="77" t="e">
        <f t="shared" ref="D49:D56" si="9">C49/B49*100</f>
        <v>#DIV/0!</v>
      </c>
    </row>
    <row r="50" spans="1:4" ht="49.7" customHeight="1" x14ac:dyDescent="0.25">
      <c r="A50" s="67" t="s">
        <v>37</v>
      </c>
      <c r="B50" s="32">
        <v>7184652</v>
      </c>
      <c r="C50" s="14">
        <v>523810.88</v>
      </c>
      <c r="D50" s="78">
        <f>C50/B50*100</f>
        <v>7.2906924371563164</v>
      </c>
    </row>
    <row r="51" spans="1:4" ht="46.5" customHeight="1" x14ac:dyDescent="0.25">
      <c r="A51" s="67" t="s">
        <v>38</v>
      </c>
      <c r="B51" s="33">
        <v>88818517</v>
      </c>
      <c r="C51" s="30">
        <v>6326023.1200000001</v>
      </c>
      <c r="D51" s="78">
        <f t="shared" si="9"/>
        <v>7.122414709986657</v>
      </c>
    </row>
    <row r="52" spans="1:4" x14ac:dyDescent="0.25">
      <c r="A52" s="67" t="s">
        <v>39</v>
      </c>
      <c r="B52" s="32">
        <v>28900</v>
      </c>
      <c r="C52" s="14">
        <v>0</v>
      </c>
      <c r="D52" s="78">
        <f t="shared" si="9"/>
        <v>0</v>
      </c>
    </row>
    <row r="53" spans="1:4" ht="30.2" customHeight="1" x14ac:dyDescent="0.25">
      <c r="A53" s="67" t="s">
        <v>40</v>
      </c>
      <c r="B53" s="32">
        <v>9909954</v>
      </c>
      <c r="C53" s="14">
        <v>1084914.9099999999</v>
      </c>
      <c r="D53" s="78">
        <f t="shared" si="9"/>
        <v>10.947729020740155</v>
      </c>
    </row>
    <row r="54" spans="1:4" ht="19.5" customHeight="1" x14ac:dyDescent="0.25">
      <c r="A54" s="67" t="s">
        <v>41</v>
      </c>
      <c r="B54" s="32">
        <v>7566500</v>
      </c>
      <c r="C54" s="14">
        <v>0</v>
      </c>
      <c r="D54" s="78">
        <f t="shared" si="9"/>
        <v>0</v>
      </c>
    </row>
    <row r="55" spans="1:4" x14ac:dyDescent="0.25">
      <c r="A55" s="67" t="s">
        <v>42</v>
      </c>
      <c r="B55" s="32">
        <v>2500000</v>
      </c>
      <c r="C55" s="14">
        <v>0</v>
      </c>
      <c r="D55" s="78">
        <f t="shared" si="9"/>
        <v>0</v>
      </c>
    </row>
    <row r="56" spans="1:4" x14ac:dyDescent="0.25">
      <c r="A56" s="67" t="s">
        <v>43</v>
      </c>
      <c r="B56" s="32">
        <v>119233747</v>
      </c>
      <c r="C56" s="14">
        <v>3698011.41</v>
      </c>
      <c r="D56" s="78">
        <f t="shared" si="9"/>
        <v>3.1014804977989998</v>
      </c>
    </row>
    <row r="57" spans="1:4" ht="31.5" x14ac:dyDescent="0.25">
      <c r="A57" s="66" t="s">
        <v>44</v>
      </c>
      <c r="B57" s="31">
        <f>B58+B59+B60</f>
        <v>51543260.439999998</v>
      </c>
      <c r="C57" s="13">
        <f>C58+C59+C60</f>
        <v>769442.13</v>
      </c>
      <c r="D57" s="77">
        <f t="shared" ref="D57:D103" si="10">C57/B57*100</f>
        <v>1.4928084165255417</v>
      </c>
    </row>
    <row r="58" spans="1:4" x14ac:dyDescent="0.25">
      <c r="A58" s="67" t="s">
        <v>45</v>
      </c>
      <c r="B58" s="32">
        <v>7265300</v>
      </c>
      <c r="C58" s="14">
        <v>345124.21</v>
      </c>
      <c r="D58" s="78">
        <f t="shared" si="10"/>
        <v>4.75030914070995</v>
      </c>
    </row>
    <row r="59" spans="1:4" ht="18.75" customHeight="1" x14ac:dyDescent="0.25">
      <c r="A59" s="67" t="s">
        <v>88</v>
      </c>
      <c r="B59" s="32">
        <v>44178400</v>
      </c>
      <c r="C59" s="14">
        <v>424317.92</v>
      </c>
      <c r="D59" s="78">
        <f t="shared" si="10"/>
        <v>0.9604646614635205</v>
      </c>
    </row>
    <row r="60" spans="1:4" ht="30.75" customHeight="1" x14ac:dyDescent="0.25">
      <c r="A60" s="67" t="s">
        <v>103</v>
      </c>
      <c r="B60" s="32">
        <v>99560.44</v>
      </c>
      <c r="C60" s="14">
        <v>0</v>
      </c>
      <c r="D60" s="78">
        <v>0</v>
      </c>
    </row>
    <row r="61" spans="1:4" x14ac:dyDescent="0.25">
      <c r="A61" s="66" t="s">
        <v>46</v>
      </c>
      <c r="B61" s="31">
        <f>B62+B63+B64+B65</f>
        <v>250584766.13999999</v>
      </c>
      <c r="C61" s="13">
        <f>C62+C63+C64+C65</f>
        <v>551487.85</v>
      </c>
      <c r="D61" s="77">
        <f t="shared" si="10"/>
        <v>0.22008035783463689</v>
      </c>
    </row>
    <row r="62" spans="1:4" x14ac:dyDescent="0.25">
      <c r="A62" s="67" t="s">
        <v>47</v>
      </c>
      <c r="B62" s="32">
        <v>836200</v>
      </c>
      <c r="C62" s="15">
        <v>0</v>
      </c>
      <c r="D62" s="78">
        <f t="shared" si="10"/>
        <v>0</v>
      </c>
    </row>
    <row r="63" spans="1:4" x14ac:dyDescent="0.25">
      <c r="A63" s="67" t="s">
        <v>48</v>
      </c>
      <c r="B63" s="32">
        <v>0</v>
      </c>
      <c r="C63" s="15">
        <v>0</v>
      </c>
      <c r="D63" s="78">
        <v>0</v>
      </c>
    </row>
    <row r="64" spans="1:4" x14ac:dyDescent="0.25">
      <c r="A64" s="67" t="s">
        <v>49</v>
      </c>
      <c r="B64" s="34">
        <v>249456987.13999999</v>
      </c>
      <c r="C64" s="14">
        <v>479908.85</v>
      </c>
      <c r="D64" s="78">
        <f t="shared" si="10"/>
        <v>0.19238140230189907</v>
      </c>
    </row>
    <row r="65" spans="1:10" ht="20.25" customHeight="1" x14ac:dyDescent="0.25">
      <c r="A65" s="67" t="s">
        <v>50</v>
      </c>
      <c r="B65" s="32">
        <v>291579</v>
      </c>
      <c r="C65" s="16">
        <v>71579</v>
      </c>
      <c r="D65" s="78">
        <f t="shared" si="10"/>
        <v>24.548750081453054</v>
      </c>
    </row>
    <row r="66" spans="1:10" x14ac:dyDescent="0.25">
      <c r="A66" s="66" t="s">
        <v>51</v>
      </c>
      <c r="B66" s="31">
        <f>B67+B68+B70+B69</f>
        <v>209059324</v>
      </c>
      <c r="C66" s="13">
        <f>C67+C68+C70+C69</f>
        <v>7212314.6600000001</v>
      </c>
      <c r="D66" s="77">
        <f t="shared" si="10"/>
        <v>3.449889018104737</v>
      </c>
    </row>
    <row r="67" spans="1:10" x14ac:dyDescent="0.25">
      <c r="A67" s="67" t="s">
        <v>52</v>
      </c>
      <c r="B67" s="32">
        <v>49297303</v>
      </c>
      <c r="C67" s="16">
        <v>1076936.01</v>
      </c>
      <c r="D67" s="78">
        <f t="shared" si="10"/>
        <v>2.1845738903809808</v>
      </c>
    </row>
    <row r="68" spans="1:10" x14ac:dyDescent="0.25">
      <c r="A68" s="67" t="s">
        <v>53</v>
      </c>
      <c r="B68" s="32">
        <v>600000</v>
      </c>
      <c r="C68" s="14">
        <v>0</v>
      </c>
      <c r="D68" s="78">
        <f t="shared" si="10"/>
        <v>0</v>
      </c>
    </row>
    <row r="69" spans="1:10" x14ac:dyDescent="0.25">
      <c r="A69" s="67" t="s">
        <v>54</v>
      </c>
      <c r="B69" s="32">
        <v>144736921</v>
      </c>
      <c r="C69" s="16">
        <v>4950424.1500000004</v>
      </c>
      <c r="D69" s="78">
        <f t="shared" si="10"/>
        <v>3.420291184721278</v>
      </c>
    </row>
    <row r="70" spans="1:10" ht="17.45" customHeight="1" x14ac:dyDescent="0.25">
      <c r="A70" s="67" t="s">
        <v>55</v>
      </c>
      <c r="B70" s="32">
        <v>14425100</v>
      </c>
      <c r="C70" s="16">
        <v>1184954.5</v>
      </c>
      <c r="D70" s="78">
        <f t="shared" si="10"/>
        <v>8.2145323082682271</v>
      </c>
    </row>
    <row r="71" spans="1:10" x14ac:dyDescent="0.25">
      <c r="A71" s="66" t="s">
        <v>56</v>
      </c>
      <c r="B71" s="31">
        <f>B72+B73</f>
        <v>17936170</v>
      </c>
      <c r="C71" s="13">
        <f>C72+C73</f>
        <v>1397000</v>
      </c>
      <c r="D71" s="77">
        <f t="shared" si="10"/>
        <v>7.7887308159991804</v>
      </c>
    </row>
    <row r="72" spans="1:10" ht="30.2" customHeight="1" x14ac:dyDescent="0.25">
      <c r="A72" s="67" t="s">
        <v>57</v>
      </c>
      <c r="B72" s="32">
        <v>17936170</v>
      </c>
      <c r="C72" s="14">
        <v>1397000</v>
      </c>
      <c r="D72" s="78">
        <f t="shared" si="10"/>
        <v>7.7887308159991804</v>
      </c>
    </row>
    <row r="73" spans="1:10" ht="19.5" customHeight="1" x14ac:dyDescent="0.25">
      <c r="A73" s="67" t="s">
        <v>58</v>
      </c>
      <c r="B73" s="32">
        <v>0</v>
      </c>
      <c r="C73" s="14">
        <v>0</v>
      </c>
      <c r="D73" s="78">
        <v>0</v>
      </c>
    </row>
    <row r="74" spans="1:10" x14ac:dyDescent="0.25">
      <c r="A74" s="66" t="s">
        <v>59</v>
      </c>
      <c r="B74" s="31">
        <f t="shared" ref="B74:C74" si="11">B75+B76+B77+B78+B79+B80</f>
        <v>2383390512.27</v>
      </c>
      <c r="C74" s="13">
        <f t="shared" si="11"/>
        <v>166217785.66</v>
      </c>
      <c r="D74" s="77">
        <f t="shared" si="10"/>
        <v>6.9740055103974576</v>
      </c>
      <c r="F74" s="5"/>
      <c r="H74" s="4"/>
      <c r="J74" s="4"/>
    </row>
    <row r="75" spans="1:10" x14ac:dyDescent="0.25">
      <c r="A75" s="67" t="s">
        <v>60</v>
      </c>
      <c r="B75" s="32">
        <v>950234890.90999997</v>
      </c>
      <c r="C75" s="14">
        <v>74364500</v>
      </c>
      <c r="D75" s="78">
        <f t="shared" si="10"/>
        <v>7.8259071216364458</v>
      </c>
    </row>
    <row r="76" spans="1:10" x14ac:dyDescent="0.25">
      <c r="A76" s="67" t="s">
        <v>61</v>
      </c>
      <c r="B76" s="32">
        <v>1181733121.3599999</v>
      </c>
      <c r="C76" s="14">
        <v>83885334</v>
      </c>
      <c r="D76" s="81">
        <f t="shared" si="10"/>
        <v>7.0985007091499979</v>
      </c>
    </row>
    <row r="77" spans="1:10" ht="15" customHeight="1" x14ac:dyDescent="0.25">
      <c r="A77" s="67" t="s">
        <v>62</v>
      </c>
      <c r="B77" s="32">
        <v>191371000</v>
      </c>
      <c r="C77" s="14">
        <v>5850000</v>
      </c>
      <c r="D77" s="81">
        <f t="shared" si="10"/>
        <v>3.0568894973637595</v>
      </c>
    </row>
    <row r="78" spans="1:10" ht="15" customHeight="1" x14ac:dyDescent="0.25">
      <c r="A78" s="67" t="s">
        <v>91</v>
      </c>
      <c r="B78" s="32">
        <v>155000</v>
      </c>
      <c r="C78" s="14">
        <v>0</v>
      </c>
      <c r="D78" s="81">
        <f t="shared" si="10"/>
        <v>0</v>
      </c>
    </row>
    <row r="79" spans="1:10" x14ac:dyDescent="0.25">
      <c r="A79" s="67" t="s">
        <v>63</v>
      </c>
      <c r="B79" s="32">
        <v>14474900</v>
      </c>
      <c r="C79" s="14">
        <v>993741.66</v>
      </c>
      <c r="D79" s="81">
        <f t="shared" si="10"/>
        <v>6.865274786008885</v>
      </c>
    </row>
    <row r="80" spans="1:10" x14ac:dyDescent="0.25">
      <c r="A80" s="67" t="s">
        <v>64</v>
      </c>
      <c r="B80" s="32">
        <v>45421600</v>
      </c>
      <c r="C80" s="14">
        <v>1124210</v>
      </c>
      <c r="D80" s="81">
        <f t="shared" si="10"/>
        <v>2.4750559205312008</v>
      </c>
    </row>
    <row r="81" spans="1:6" x14ac:dyDescent="0.25">
      <c r="A81" s="66" t="s">
        <v>65</v>
      </c>
      <c r="B81" s="31">
        <f>B82</f>
        <v>134325161.53999999</v>
      </c>
      <c r="C81" s="13">
        <f>C82</f>
        <v>2641000</v>
      </c>
      <c r="D81" s="82">
        <f t="shared" si="10"/>
        <v>1.9661245664785971</v>
      </c>
      <c r="F81" s="5"/>
    </row>
    <row r="82" spans="1:6" x14ac:dyDescent="0.25">
      <c r="A82" s="67" t="s">
        <v>66</v>
      </c>
      <c r="B82" s="32">
        <v>134325161.53999999</v>
      </c>
      <c r="C82" s="14">
        <v>2641000</v>
      </c>
      <c r="D82" s="81">
        <f t="shared" si="10"/>
        <v>1.9661245664785971</v>
      </c>
    </row>
    <row r="83" spans="1:6" x14ac:dyDescent="0.25">
      <c r="A83" s="66" t="s">
        <v>67</v>
      </c>
      <c r="B83" s="31">
        <f>B84+B85+B86+B87</f>
        <v>209303756.84999999</v>
      </c>
      <c r="C83" s="13">
        <f>C84+C85+C86+C87</f>
        <v>2434570.2599999998</v>
      </c>
      <c r="D83" s="82">
        <f t="shared" si="10"/>
        <v>1.163175614542248</v>
      </c>
    </row>
    <row r="84" spans="1:6" x14ac:dyDescent="0.25">
      <c r="A84" s="67" t="s">
        <v>68</v>
      </c>
      <c r="B84" s="32">
        <v>2441434</v>
      </c>
      <c r="C84" s="14">
        <v>242426.98</v>
      </c>
      <c r="D84" s="81">
        <f t="shared" si="10"/>
        <v>9.929696235900705</v>
      </c>
    </row>
    <row r="85" spans="1:6" x14ac:dyDescent="0.25">
      <c r="A85" s="67" t="s">
        <v>69</v>
      </c>
      <c r="B85" s="32">
        <v>724200</v>
      </c>
      <c r="C85" s="14">
        <v>300000</v>
      </c>
      <c r="D85" s="81">
        <f t="shared" si="10"/>
        <v>41.42502071251036</v>
      </c>
    </row>
    <row r="86" spans="1:6" x14ac:dyDescent="0.25">
      <c r="A86" s="67" t="s">
        <v>70</v>
      </c>
      <c r="B86" s="32">
        <v>201511570.84999999</v>
      </c>
      <c r="C86" s="14">
        <v>1208295.46</v>
      </c>
      <c r="D86" s="81">
        <f t="shared" si="10"/>
        <v>0.59961592026863009</v>
      </c>
    </row>
    <row r="87" spans="1:6" ht="18.75" customHeight="1" x14ac:dyDescent="0.25">
      <c r="A87" s="67" t="s">
        <v>71</v>
      </c>
      <c r="B87" s="32">
        <v>4626552</v>
      </c>
      <c r="C87" s="14">
        <v>683847.82</v>
      </c>
      <c r="D87" s="81">
        <f t="shared" si="10"/>
        <v>14.780938807128937</v>
      </c>
    </row>
    <row r="88" spans="1:6" x14ac:dyDescent="0.25">
      <c r="A88" s="66" t="s">
        <v>72</v>
      </c>
      <c r="B88" s="31">
        <f>B89+B90+B91</f>
        <v>88491100</v>
      </c>
      <c r="C88" s="13">
        <f>C89+C90+C91</f>
        <v>2843500</v>
      </c>
      <c r="D88" s="82">
        <f t="shared" si="10"/>
        <v>3.2133174974658467</v>
      </c>
    </row>
    <row r="89" spans="1:6" x14ac:dyDescent="0.25">
      <c r="A89" s="67" t="s">
        <v>73</v>
      </c>
      <c r="B89" s="32">
        <v>84841100</v>
      </c>
      <c r="C89" s="14">
        <v>2830000</v>
      </c>
      <c r="D89" s="81">
        <f t="shared" si="10"/>
        <v>3.3356474633167181</v>
      </c>
    </row>
    <row r="90" spans="1:6" x14ac:dyDescent="0.25">
      <c r="A90" s="67" t="s">
        <v>74</v>
      </c>
      <c r="B90" s="32">
        <v>3650000</v>
      </c>
      <c r="C90" s="14">
        <v>13500</v>
      </c>
      <c r="D90" s="81">
        <f t="shared" si="10"/>
        <v>0.36986301369863012</v>
      </c>
    </row>
    <row r="91" spans="1:6" hidden="1" x14ac:dyDescent="0.25">
      <c r="A91" s="67" t="s">
        <v>75</v>
      </c>
      <c r="B91" s="32"/>
      <c r="C91" s="14"/>
      <c r="D91" s="81" t="e">
        <f t="shared" si="10"/>
        <v>#DIV/0!</v>
      </c>
    </row>
    <row r="92" spans="1:6" x14ac:dyDescent="0.25">
      <c r="A92" s="66" t="s">
        <v>76</v>
      </c>
      <c r="B92" s="25">
        <f t="shared" ref="B92:C92" si="12">B93+B94</f>
        <v>1630000</v>
      </c>
      <c r="C92" s="11">
        <f t="shared" si="12"/>
        <v>0</v>
      </c>
      <c r="D92" s="82">
        <f t="shared" si="10"/>
        <v>0</v>
      </c>
    </row>
    <row r="93" spans="1:6" x14ac:dyDescent="0.25">
      <c r="A93" s="67" t="s">
        <v>77</v>
      </c>
      <c r="B93" s="32">
        <v>500000</v>
      </c>
      <c r="C93" s="14">
        <v>0</v>
      </c>
      <c r="D93" s="81">
        <f t="shared" si="10"/>
        <v>0</v>
      </c>
    </row>
    <row r="94" spans="1:6" x14ac:dyDescent="0.25">
      <c r="A94" s="68" t="s">
        <v>92</v>
      </c>
      <c r="B94" s="32">
        <v>1130000</v>
      </c>
      <c r="C94" s="14">
        <v>0</v>
      </c>
      <c r="D94" s="81">
        <f t="shared" si="10"/>
        <v>0</v>
      </c>
    </row>
    <row r="95" spans="1:6" ht="16.5" thickBot="1" x14ac:dyDescent="0.3">
      <c r="A95" s="69" t="s">
        <v>78</v>
      </c>
      <c r="B95" s="31">
        <v>8972052.5999999996</v>
      </c>
      <c r="C95" s="11">
        <v>0</v>
      </c>
      <c r="D95" s="82">
        <v>0</v>
      </c>
    </row>
    <row r="96" spans="1:6" ht="16.5" hidden="1" thickBot="1" x14ac:dyDescent="0.3">
      <c r="A96" s="70" t="s">
        <v>86</v>
      </c>
      <c r="B96" s="83"/>
      <c r="C96" s="19"/>
      <c r="D96" s="84" t="e">
        <f t="shared" si="10"/>
        <v>#DIV/0!</v>
      </c>
    </row>
    <row r="97" spans="1:6" ht="43.5" customHeight="1" thickBot="1" x14ac:dyDescent="0.3">
      <c r="A97" s="71" t="s">
        <v>79</v>
      </c>
      <c r="B97" s="65">
        <f>B48+B57+B61+B66+B71+B74+B81+B83+B88+B92+B95+B96</f>
        <v>3590478373.8399997</v>
      </c>
      <c r="C97" s="17">
        <f>C48+C57+C61+C66+C71+C74+C81+C83+C88+C92+C95+C96</f>
        <v>195699860.88</v>
      </c>
      <c r="D97" s="85">
        <f t="shared" si="10"/>
        <v>5.4505233148278212</v>
      </c>
      <c r="E97" s="5"/>
      <c r="F97" s="5"/>
    </row>
    <row r="98" spans="1:6" ht="9.75" hidden="1" customHeight="1" x14ac:dyDescent="0.25">
      <c r="A98" s="72"/>
      <c r="B98" s="86"/>
      <c r="C98" s="18"/>
      <c r="D98" s="87" t="e">
        <f t="shared" si="10"/>
        <v>#DIV/0!</v>
      </c>
    </row>
    <row r="99" spans="1:6" ht="33.75" customHeight="1" x14ac:dyDescent="0.25">
      <c r="A99" s="73" t="s">
        <v>80</v>
      </c>
      <c r="B99" s="83">
        <f>B46-B97</f>
        <v>-90999999.999999523</v>
      </c>
      <c r="C99" s="19">
        <f>C46-C97</f>
        <v>66280573.630000025</v>
      </c>
      <c r="D99" s="84">
        <f t="shared" si="10"/>
        <v>-72.835795197802611</v>
      </c>
    </row>
    <row r="100" spans="1:6" x14ac:dyDescent="0.25">
      <c r="A100" s="67" t="s">
        <v>81</v>
      </c>
      <c r="B100" s="32">
        <v>67000000</v>
      </c>
      <c r="C100" s="15">
        <v>0</v>
      </c>
      <c r="D100" s="81">
        <v>0</v>
      </c>
      <c r="F100" s="5"/>
    </row>
    <row r="101" spans="1:6" ht="31.5" hidden="1" x14ac:dyDescent="0.25">
      <c r="A101" s="67" t="s">
        <v>82</v>
      </c>
      <c r="B101" s="32">
        <v>0</v>
      </c>
      <c r="C101" s="14">
        <v>0</v>
      </c>
      <c r="D101" s="81" t="e">
        <f t="shared" si="10"/>
        <v>#DIV/0!</v>
      </c>
    </row>
    <row r="102" spans="1:6" ht="31.5" hidden="1" x14ac:dyDescent="0.25">
      <c r="A102" s="67" t="s">
        <v>83</v>
      </c>
      <c r="B102" s="32">
        <v>0</v>
      </c>
      <c r="C102" s="14">
        <v>0</v>
      </c>
      <c r="D102" s="81" t="e">
        <f t="shared" si="10"/>
        <v>#DIV/0!</v>
      </c>
    </row>
    <row r="103" spans="1:6" ht="30.75" customHeight="1" thickBot="1" x14ac:dyDescent="0.3">
      <c r="A103" s="100" t="s">
        <v>84</v>
      </c>
      <c r="B103" s="101">
        <v>24000000</v>
      </c>
      <c r="C103" s="102">
        <v>66280573.630000003</v>
      </c>
      <c r="D103" s="103">
        <f t="shared" si="10"/>
        <v>276.16905679166666</v>
      </c>
      <c r="F103" s="5"/>
    </row>
    <row r="104" spans="1:6" s="7" customFormat="1" ht="23.25" customHeight="1" x14ac:dyDescent="0.25">
      <c r="A104" s="6"/>
      <c r="B104" s="20"/>
      <c r="C104" s="20"/>
      <c r="D104" s="26"/>
    </row>
    <row r="105" spans="1:6" x14ac:dyDescent="0.25">
      <c r="A105" s="1" t="s">
        <v>95</v>
      </c>
      <c r="B105" s="21"/>
      <c r="C105" s="21"/>
      <c r="D105" s="10"/>
    </row>
    <row r="106" spans="1:6" ht="18" customHeight="1" x14ac:dyDescent="0.25">
      <c r="A106" s="1" t="s">
        <v>85</v>
      </c>
      <c r="B106" s="9"/>
      <c r="C106" s="22" t="s">
        <v>105</v>
      </c>
      <c r="D106" s="10"/>
    </row>
    <row r="107" spans="1:6" x14ac:dyDescent="0.25">
      <c r="A107" s="2"/>
      <c r="B107" s="10"/>
      <c r="C107" s="10"/>
      <c r="D107" s="10"/>
    </row>
    <row r="108" spans="1:6" ht="42.75" customHeight="1" x14ac:dyDescent="0.25">
      <c r="A108" s="2"/>
      <c r="B108" s="23"/>
      <c r="C108" s="10"/>
      <c r="D108" s="10"/>
    </row>
    <row r="109" spans="1:6" x14ac:dyDescent="0.25">
      <c r="A109" s="2"/>
      <c r="B109" s="10"/>
      <c r="C109" s="10"/>
      <c r="D109" s="10"/>
    </row>
  </sheetData>
  <mergeCells count="2">
    <mergeCell ref="B47:D47"/>
    <mergeCell ref="A1:D1"/>
  </mergeCells>
  <pageMargins left="0.98425196850393704" right="0" top="0.82677165354330717" bottom="0.11811023622047245" header="0.31496062992125984" footer="0.23622047244094491"/>
  <pageSetup paperSize="9" scale="56" fitToHeight="2" orientation="portrait" r:id="rId1"/>
  <rowBreaks count="1" manualBreakCount="1">
    <brk id="4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</vt:lpstr>
      <vt:lpstr>'1'!Заголовки_для_печати</vt:lpstr>
      <vt:lpstr>'1'!Область_печати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2025-02-14T13:19:40Z</dcterms:modified>
</cp:coreProperties>
</file>