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0" windowWidth="17520" windowHeight="6705" tabRatio="597"/>
  </bookViews>
  <sheets>
    <sheet name="01.10" sheetId="59" r:id="rId1"/>
  </sheets>
  <definedNames>
    <definedName name="_xlnm._FilterDatabase" localSheetId="0" hidden="1">'01.10'!$B$1:$B$372</definedName>
    <definedName name="_xlnm.Print_Area" localSheetId="0">'01.10'!$A$1:$L$342</definedName>
  </definedNames>
  <calcPr calcId="145621"/>
</workbook>
</file>

<file path=xl/calcChain.xml><?xml version="1.0" encoding="utf-8"?>
<calcChain xmlns="http://schemas.openxmlformats.org/spreadsheetml/2006/main">
  <c r="C339" i="59" l="1"/>
  <c r="E338" i="59"/>
  <c r="E339" i="59" s="1"/>
  <c r="D338" i="59"/>
  <c r="D339" i="59" s="1"/>
  <c r="C338" i="59"/>
  <c r="E125" i="59"/>
  <c r="D125" i="59"/>
  <c r="C125" i="59"/>
  <c r="D268" i="59" l="1"/>
  <c r="C268" i="59"/>
  <c r="F323" i="59"/>
  <c r="E321" i="59"/>
  <c r="F321" i="59" s="1"/>
  <c r="D321" i="59"/>
  <c r="C321" i="59"/>
  <c r="F263" i="59"/>
  <c r="F260" i="59"/>
  <c r="E260" i="59"/>
  <c r="D260" i="59"/>
  <c r="E195" i="59"/>
  <c r="D195" i="59"/>
  <c r="F230" i="59"/>
  <c r="E227" i="59"/>
  <c r="D227" i="59"/>
  <c r="C227" i="59"/>
  <c r="F227" i="59" s="1"/>
  <c r="D66" i="59" l="1"/>
  <c r="E66" i="59"/>
  <c r="D67" i="59"/>
  <c r="D64" i="59" s="1"/>
  <c r="E67" i="59"/>
  <c r="E64" i="59" s="1"/>
  <c r="E329" i="59"/>
  <c r="D329" i="59"/>
  <c r="C329" i="59"/>
  <c r="E325" i="59"/>
  <c r="F325" i="59" s="1"/>
  <c r="D325" i="59"/>
  <c r="C325" i="59"/>
  <c r="C324" i="59" s="1"/>
  <c r="D324" i="59"/>
  <c r="F320" i="59"/>
  <c r="E317" i="59"/>
  <c r="F317" i="59" s="1"/>
  <c r="D317" i="59"/>
  <c r="C317" i="59"/>
  <c r="F316" i="59"/>
  <c r="E313" i="59"/>
  <c r="F313" i="59" s="1"/>
  <c r="D313" i="59"/>
  <c r="C313" i="59"/>
  <c r="F312" i="59"/>
  <c r="E309" i="59"/>
  <c r="D309" i="59"/>
  <c r="C309" i="59"/>
  <c r="F308" i="59"/>
  <c r="E305" i="59"/>
  <c r="F305" i="59" s="1"/>
  <c r="D305" i="59"/>
  <c r="C305" i="59"/>
  <c r="F304" i="59"/>
  <c r="E301" i="59"/>
  <c r="F301" i="59" s="1"/>
  <c r="D301" i="59"/>
  <c r="C301" i="59"/>
  <c r="F300" i="59"/>
  <c r="F297" i="59"/>
  <c r="E297" i="59"/>
  <c r="D297" i="59"/>
  <c r="C297" i="59"/>
  <c r="F296" i="59"/>
  <c r="F295" i="59"/>
  <c r="E293" i="59"/>
  <c r="D293" i="59"/>
  <c r="C293" i="59"/>
  <c r="F292" i="59"/>
  <c r="E289" i="59"/>
  <c r="D289" i="59"/>
  <c r="C289" i="59"/>
  <c r="F288" i="59"/>
  <c r="E285" i="59"/>
  <c r="D285" i="59"/>
  <c r="C285" i="59"/>
  <c r="F284" i="59"/>
  <c r="E281" i="59"/>
  <c r="D281" i="59"/>
  <c r="C281" i="59"/>
  <c r="F281" i="59" s="1"/>
  <c r="F280" i="59"/>
  <c r="E277" i="59"/>
  <c r="E268" i="59" s="1"/>
  <c r="D277" i="59"/>
  <c r="C277" i="59"/>
  <c r="F276" i="59"/>
  <c r="F275" i="59"/>
  <c r="E273" i="59"/>
  <c r="F273" i="59" s="1"/>
  <c r="D273" i="59"/>
  <c r="C273" i="59"/>
  <c r="F272" i="59"/>
  <c r="E269" i="59"/>
  <c r="D269" i="59"/>
  <c r="C269" i="59"/>
  <c r="E264" i="59"/>
  <c r="D264" i="59"/>
  <c r="C264" i="59"/>
  <c r="C260" i="59"/>
  <c r="E256" i="59"/>
  <c r="D256" i="59"/>
  <c r="C256" i="59"/>
  <c r="F252" i="59"/>
  <c r="E252" i="59"/>
  <c r="D252" i="59"/>
  <c r="C252" i="59"/>
  <c r="F248" i="59"/>
  <c r="E248" i="59"/>
  <c r="D248" i="59"/>
  <c r="C248" i="59"/>
  <c r="F244" i="59"/>
  <c r="E244" i="59"/>
  <c r="D244" i="59"/>
  <c r="C244" i="59"/>
  <c r="F243" i="59"/>
  <c r="E240" i="59"/>
  <c r="F240" i="59" s="1"/>
  <c r="D240" i="59"/>
  <c r="C240" i="59"/>
  <c r="F238" i="59"/>
  <c r="E236" i="59"/>
  <c r="F236" i="59" s="1"/>
  <c r="D236" i="59"/>
  <c r="C236" i="59"/>
  <c r="F235" i="59"/>
  <c r="E232" i="59"/>
  <c r="D232" i="59"/>
  <c r="C232" i="59"/>
  <c r="C231" i="59"/>
  <c r="E223" i="59"/>
  <c r="D223" i="59"/>
  <c r="C223" i="59"/>
  <c r="F222" i="59"/>
  <c r="E219" i="59"/>
  <c r="D219" i="59"/>
  <c r="C219" i="59"/>
  <c r="F218" i="59"/>
  <c r="E215" i="59"/>
  <c r="F215" i="59" s="1"/>
  <c r="D215" i="59"/>
  <c r="C215" i="59"/>
  <c r="D214" i="59"/>
  <c r="D211" i="59" s="1"/>
  <c r="E211" i="59"/>
  <c r="F211" i="59" s="1"/>
  <c r="C211" i="59"/>
  <c r="F210" i="59"/>
  <c r="E207" i="59"/>
  <c r="F207" i="59" s="1"/>
  <c r="D207" i="59"/>
  <c r="C207" i="59"/>
  <c r="F206" i="59"/>
  <c r="E203" i="59"/>
  <c r="D203" i="59"/>
  <c r="C203" i="59"/>
  <c r="F202" i="59"/>
  <c r="E199" i="59"/>
  <c r="F199" i="59" s="1"/>
  <c r="D199" i="59"/>
  <c r="C199" i="59"/>
  <c r="C195" i="59"/>
  <c r="F195" i="59" s="1"/>
  <c r="F194" i="59"/>
  <c r="F193" i="59"/>
  <c r="E191" i="59"/>
  <c r="D191" i="59"/>
  <c r="C191" i="59"/>
  <c r="E186" i="59"/>
  <c r="D186" i="59"/>
  <c r="C186" i="59"/>
  <c r="F185" i="59"/>
  <c r="F184" i="59"/>
  <c r="E182" i="59"/>
  <c r="F182" i="59" s="1"/>
  <c r="D182" i="59"/>
  <c r="C182" i="59"/>
  <c r="E178" i="59"/>
  <c r="F178" i="59" s="1"/>
  <c r="D178" i="59"/>
  <c r="C178" i="59"/>
  <c r="F177" i="59"/>
  <c r="E174" i="59"/>
  <c r="D174" i="59"/>
  <c r="C174" i="59"/>
  <c r="F171" i="59"/>
  <c r="E169" i="59"/>
  <c r="F169" i="59" s="1"/>
  <c r="D169" i="59"/>
  <c r="C169" i="59"/>
  <c r="F166" i="59"/>
  <c r="F165" i="59"/>
  <c r="E163" i="59"/>
  <c r="F163" i="59" s="1"/>
  <c r="D163" i="59"/>
  <c r="C163" i="59"/>
  <c r="F162" i="59"/>
  <c r="E159" i="59"/>
  <c r="D159" i="59"/>
  <c r="C159" i="59"/>
  <c r="F158" i="59"/>
  <c r="E155" i="59"/>
  <c r="F155" i="59" s="1"/>
  <c r="D155" i="59"/>
  <c r="C155" i="59"/>
  <c r="F154" i="59"/>
  <c r="E151" i="59"/>
  <c r="E150" i="59" s="1"/>
  <c r="D151" i="59"/>
  <c r="C151" i="59"/>
  <c r="E146" i="59"/>
  <c r="D146" i="59"/>
  <c r="C146" i="59"/>
  <c r="E142" i="59"/>
  <c r="D142" i="59"/>
  <c r="C142" i="59"/>
  <c r="F138" i="59"/>
  <c r="E138" i="59"/>
  <c r="D138" i="59"/>
  <c r="C138" i="59"/>
  <c r="E134" i="59"/>
  <c r="D134" i="59"/>
  <c r="C134" i="59"/>
  <c r="F134" i="59" s="1"/>
  <c r="F132" i="59"/>
  <c r="E130" i="59"/>
  <c r="D130" i="59"/>
  <c r="C130" i="59"/>
  <c r="F128" i="59"/>
  <c r="E121" i="59"/>
  <c r="F121" i="59" s="1"/>
  <c r="D121" i="59"/>
  <c r="C121" i="59"/>
  <c r="F120" i="59"/>
  <c r="F119" i="59"/>
  <c r="E117" i="59"/>
  <c r="D117" i="59"/>
  <c r="C117" i="59"/>
  <c r="E113" i="59"/>
  <c r="D113" i="59"/>
  <c r="C113" i="59"/>
  <c r="F112" i="59"/>
  <c r="F111" i="59"/>
  <c r="F110" i="59"/>
  <c r="E108" i="59"/>
  <c r="D108" i="59"/>
  <c r="C108" i="59"/>
  <c r="F107" i="59"/>
  <c r="F106" i="59"/>
  <c r="F105" i="59"/>
  <c r="E103" i="59"/>
  <c r="F103" i="59" s="1"/>
  <c r="D103" i="59"/>
  <c r="C103" i="59"/>
  <c r="F102" i="59"/>
  <c r="F101" i="59"/>
  <c r="F100" i="59"/>
  <c r="E98" i="59"/>
  <c r="D98" i="59"/>
  <c r="C98" i="59"/>
  <c r="E97" i="59"/>
  <c r="D97" i="59"/>
  <c r="C97" i="59"/>
  <c r="C94" i="59" s="1"/>
  <c r="E96" i="59"/>
  <c r="F96" i="59" s="1"/>
  <c r="D96" i="59"/>
  <c r="C96" i="59"/>
  <c r="F92" i="59"/>
  <c r="E89" i="59"/>
  <c r="D89" i="59"/>
  <c r="C89" i="59"/>
  <c r="E85" i="59"/>
  <c r="F85" i="59" s="1"/>
  <c r="D85" i="59"/>
  <c r="C85" i="59"/>
  <c r="F84" i="59"/>
  <c r="F81" i="59"/>
  <c r="E81" i="59"/>
  <c r="D81" i="59"/>
  <c r="C81" i="59"/>
  <c r="F80" i="59"/>
  <c r="E77" i="59"/>
  <c r="D77" i="59"/>
  <c r="C77" i="59"/>
  <c r="F77" i="59" s="1"/>
  <c r="F76" i="59"/>
  <c r="E73" i="59"/>
  <c r="D73" i="59"/>
  <c r="C73" i="59"/>
  <c r="F72" i="59"/>
  <c r="F71" i="59"/>
  <c r="F70" i="59"/>
  <c r="E68" i="59"/>
  <c r="D68" i="59"/>
  <c r="C68" i="59"/>
  <c r="C67" i="59"/>
  <c r="D337" i="59"/>
  <c r="C66" i="59"/>
  <c r="F66" i="59" s="1"/>
  <c r="C61" i="59"/>
  <c r="C58" i="59"/>
  <c r="F57" i="59"/>
  <c r="E55" i="59"/>
  <c r="F55" i="59" s="1"/>
  <c r="D55" i="59"/>
  <c r="C55" i="59"/>
  <c r="E54" i="59"/>
  <c r="F54" i="59" s="1"/>
  <c r="D54" i="59"/>
  <c r="C54" i="59"/>
  <c r="E52" i="59"/>
  <c r="F52" i="59" s="1"/>
  <c r="D52" i="59"/>
  <c r="C52" i="59"/>
  <c r="C51" i="59"/>
  <c r="F51" i="59" s="1"/>
  <c r="E49" i="59"/>
  <c r="D49" i="59"/>
  <c r="E47" i="59"/>
  <c r="D47" i="59"/>
  <c r="F44" i="59"/>
  <c r="E41" i="59"/>
  <c r="D41" i="59"/>
  <c r="C41" i="59"/>
  <c r="F39" i="59"/>
  <c r="F38" i="59"/>
  <c r="E36" i="59"/>
  <c r="E35" i="59" s="1"/>
  <c r="D36" i="59"/>
  <c r="D35" i="59" s="1"/>
  <c r="C36" i="59"/>
  <c r="C35" i="59"/>
  <c r="E31" i="59"/>
  <c r="D31" i="59"/>
  <c r="C31" i="59"/>
  <c r="E27" i="59"/>
  <c r="D27" i="59"/>
  <c r="C27" i="59"/>
  <c r="F25" i="59"/>
  <c r="E23" i="59"/>
  <c r="F23" i="59" s="1"/>
  <c r="D23" i="59"/>
  <c r="C23" i="59"/>
  <c r="F22" i="59"/>
  <c r="F21" i="59"/>
  <c r="E19" i="59"/>
  <c r="F19" i="59" s="1"/>
  <c r="D19" i="59"/>
  <c r="C19" i="59"/>
  <c r="F18" i="59"/>
  <c r="E15" i="59"/>
  <c r="D15" i="59"/>
  <c r="C15" i="59"/>
  <c r="F14" i="59"/>
  <c r="E11" i="59"/>
  <c r="F11" i="59" s="1"/>
  <c r="D11" i="59"/>
  <c r="C11" i="59"/>
  <c r="F10" i="59"/>
  <c r="E7" i="59"/>
  <c r="F7" i="59" s="1"/>
  <c r="D7" i="59"/>
  <c r="C7" i="59"/>
  <c r="E324" i="59" l="1"/>
  <c r="F324" i="59" s="1"/>
  <c r="F31" i="59"/>
  <c r="C49" i="59"/>
  <c r="F98" i="59"/>
  <c r="F108" i="59"/>
  <c r="F113" i="59"/>
  <c r="C150" i="59"/>
  <c r="F159" i="59"/>
  <c r="F191" i="59"/>
  <c r="F203" i="59"/>
  <c r="F219" i="59"/>
  <c r="F232" i="59"/>
  <c r="F269" i="59"/>
  <c r="F259" i="59" s="1"/>
  <c r="F256" i="59" s="1"/>
  <c r="F277" i="59"/>
  <c r="F285" i="59"/>
  <c r="F289" i="59"/>
  <c r="F293" i="59"/>
  <c r="F309" i="59"/>
  <c r="E337" i="59"/>
  <c r="F49" i="59"/>
  <c r="C6" i="59"/>
  <c r="F41" i="59"/>
  <c r="C64" i="59"/>
  <c r="F64" i="59" s="1"/>
  <c r="D6" i="59"/>
  <c r="F27" i="59"/>
  <c r="C47" i="59"/>
  <c r="F73" i="59"/>
  <c r="F89" i="59"/>
  <c r="F97" i="59"/>
  <c r="F125" i="59"/>
  <c r="F130" i="59"/>
  <c r="D150" i="59"/>
  <c r="F174" i="59"/>
  <c r="F186" i="59"/>
  <c r="E231" i="59"/>
  <c r="F231" i="59" s="1"/>
  <c r="D231" i="59"/>
  <c r="F117" i="59"/>
  <c r="E94" i="59"/>
  <c r="F94" i="59" s="1"/>
  <c r="D94" i="59"/>
  <c r="D93" i="59" s="1"/>
  <c r="F67" i="59"/>
  <c r="F68" i="59"/>
  <c r="E45" i="59"/>
  <c r="E40" i="59" s="1"/>
  <c r="F36" i="59"/>
  <c r="F35" i="59"/>
  <c r="F15" i="59"/>
  <c r="C45" i="59"/>
  <c r="C40" i="59" s="1"/>
  <c r="F47" i="59"/>
  <c r="E6" i="59"/>
  <c r="F268" i="59"/>
  <c r="F151" i="59"/>
  <c r="C337" i="59"/>
  <c r="F337" i="59" s="1"/>
  <c r="D45" i="59"/>
  <c r="D40" i="59" s="1"/>
  <c r="C93" i="59"/>
  <c r="F45" i="59" l="1"/>
  <c r="E93" i="59"/>
  <c r="E333" i="59" s="1"/>
  <c r="F150" i="59"/>
  <c r="D333" i="59"/>
  <c r="F338" i="59"/>
  <c r="F40" i="59"/>
  <c r="C333" i="59"/>
  <c r="F6" i="59"/>
  <c r="F93" i="59" l="1"/>
  <c r="F333" i="59"/>
</calcChain>
</file>

<file path=xl/sharedStrings.xml><?xml version="1.0" encoding="utf-8"?>
<sst xmlns="http://schemas.openxmlformats.org/spreadsheetml/2006/main" count="426" uniqueCount="146">
  <si>
    <t>в том числе:</t>
  </si>
  <si>
    <t>3.</t>
  </si>
  <si>
    <t>2.</t>
  </si>
  <si>
    <t>1.</t>
  </si>
  <si>
    <t>№ п/п</t>
  </si>
  <si>
    <t>Наименование расходов</t>
  </si>
  <si>
    <t>1</t>
  </si>
  <si>
    <t>ОБЩЕГОСУДАРСТВЕННЫЕ  ВОПРОСЫ</t>
  </si>
  <si>
    <t>в том числе из:</t>
  </si>
  <si>
    <t xml:space="preserve"> - федерального бюджета</t>
  </si>
  <si>
    <t xml:space="preserve"> - республиканского бюджета</t>
  </si>
  <si>
    <t xml:space="preserve"> - республиканского бюджета 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</si>
  <si>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</si>
  <si>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 xml:space="preserve"> - федерального бюджета </t>
  </si>
  <si>
    <t>НАЦИОНАЛЬНАЯ БЕЗОПАСНОСТЬ И ПРАВООХРАНИТЕЛЬНАЯ ДЕЯТЕЛЬНОСТЬ</t>
  </si>
  <si>
    <t xml:space="preserve"> - республиканского бюджета  </t>
  </si>
  <si>
    <t>НАЦИОНАЛЬНАЯ ЭКОНОМИКА</t>
  </si>
  <si>
    <t>4.</t>
  </si>
  <si>
    <t>ЖИЛИЩНО-КОММУНАЛЬНОЕ ХОЗЯЙСТВО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</si>
  <si>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</si>
  <si>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t>ОБРАЗОВАНИЕ</t>
  </si>
  <si>
    <t>СОЦИАЛЬНАЯ ПОЛИТИКА</t>
  </si>
  <si>
    <t>ИТОГО</t>
  </si>
  <si>
    <t>ФИЗКУЛЬТУРА И СПОРТ</t>
  </si>
  <si>
    <t>КУЛЬТУРА, КИНЕМАТОГРАФИЯ</t>
  </si>
  <si>
    <t xml:space="preserve">Субвенции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</si>
  <si>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 xml:space="preserve">Субвенции бюджетам 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</si>
  <si>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Субвенции бюджетам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</si>
  <si>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Субвенции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</si>
  <si>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>Субсидии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</si>
  <si>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Средства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</si>
  <si>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>Средства на ремонт, капитальный ремонт, разметку дорог, ремонт тротуаров и устройство освещения</t>
  </si>
  <si>
    <t>Средства на строительство и реконструкцию автомобильных дорог</t>
  </si>
  <si>
    <t>Субвенции бюджетам городских округов на осуществление государственных полномочий Чувашской Республики по организации на территории поселений и городских округов мероприятий по осуществлению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</si>
  <si>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 xml:space="preserve">Субсидии бюджетам городских округов на реализацию программ формирования современной городской среды
</t>
  </si>
  <si>
    <t xml:space="preserve">Субвенции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</si>
  <si>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 xml:space="preserve">Субсидии бюджетам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 
</t>
  </si>
  <si>
    <t>Иные межбюджетные трансферты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</si>
  <si>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 xml:space="preserve">Субсидии бюджетам городских округов на реализацию вопросов местного значения в сфере образования, культуры, физической культуры и спорта
</t>
  </si>
  <si>
    <t>Субсидии бюджетам городских округов на укрепление материально-технической базы муниципальных библиотек (в части комплектования книжных фондов муниципальных  библиотек)</t>
  </si>
  <si>
    <t>Иные межбюджетные трансферты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</si>
  <si>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Субсидии бюджетам бюджетам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</si>
  <si>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>Субвенции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 структурных подразделений, заместителям руководителей структурных подразделений муниципальных образовательных организаций за исключением вопросов, решение которых отнесено к ведению Российской Федерации</t>
  </si>
  <si>
    <t>Субвенции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</si>
  <si>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Субвенции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</si>
  <si>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>Субвенции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</si>
  <si>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 xml:space="preserve">Субвенции бюджетам городских округов для осуществления государственных полномочий Чувашской Республики в сфере трудовых отношений </t>
  </si>
  <si>
    <t xml:space="preserve">Субсидии бюджетам городских округов на укрепление материально-технической базы муниципальных учреждений в сфере физической культуры и спорта (в части проведения капитального и текущего ремонта) </t>
  </si>
  <si>
    <t>Субсидии бюджетам муниципальных районов, муниципальных округов и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</si>
  <si>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Субвенции бюджетам городских округов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транспортом, городским наземным электрическим транспортом по муниципальным маршрутам регулярных перевозок в границах муниципальных образований</t>
  </si>
  <si>
    <t xml:space="preserve">Иные межбюджетные трансферты бюджетам городских округов на создание модельных муниципальных библиотек </t>
  </si>
  <si>
    <t>Субвенции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</si>
  <si>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 xml:space="preserve">Субвенции бюджетам городских округов для осуществления государственных полномочий Чувашской Республики по обеспечению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
</t>
  </si>
  <si>
    <t xml:space="preserve">Субвенции бюджетам городских округов для осуществления государственных полномочий Чувашской Республики по выплате компенсации затрат на получение обучающимися начального общего, основного общего, среднего общего образования в форме семейного образования
</t>
  </si>
  <si>
    <t xml:space="preserve">Кассовые расходы </t>
  </si>
  <si>
    <t>(рублей)</t>
  </si>
  <si>
    <t xml:space="preserve">- республиканского бюджета </t>
  </si>
  <si>
    <t xml:space="preserve">Субвенции бюджетам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</si>
  <si>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 xml:space="preserve">Субсидии бюджетам городских округов на реализацию комплекса мероприятий по благоустройству дворовых территорий и тротуаров </t>
  </si>
  <si>
    <t xml:space="preserve"> - республиканского бюджета (субсидии)</t>
  </si>
  <si>
    <t>Субсидии бюджетам городских округов на реализацию мероприятий по стимулированию программ развития жилищного строительства (в рамках регионального проекта "Жилье")</t>
  </si>
  <si>
    <t>Субсидии бюджетам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</si>
  <si>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Субвенции бюджетам городских округов для осуществления государственных полномочий Чувашской Республики по обеспечению 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</si>
  <si>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Субвенции бюджетам   городских округов для осуществления государственных полномочий Чувашской Республики по организации и осуществлению мероприятий по оказанию помощи лицам, находящимся в состоянии алкогольного, наркотического или иного токсического опьянения, включая создание специализированных организаций для оказания помощи указанным лицам</t>
  </si>
  <si>
    <r>
      <t xml:space="preserve">Субсидии бюджетам муниципальных округов и городских округов на укрепление материально-технической базы муниципальных образовательных организаций (в части обеспечения в отношении объектов капитального ремонта требований к антитеррористической защищенности объектов (территорий), установленных законодательством)
</t>
    </r>
    <r>
      <rPr>
        <b/>
        <sz val="12"/>
        <rFont val="Times New Roman"/>
        <family val="1"/>
        <charset val="204"/>
      </rPr>
      <t/>
    </r>
  </si>
  <si>
    <r>
      <t xml:space="preserve"> - республиканского бюджета</t>
    </r>
    <r>
      <rPr>
        <b/>
        <sz val="11"/>
        <rFont val="Times New Roman"/>
        <family val="1"/>
        <charset val="204"/>
      </rPr>
      <t/>
    </r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</si>
  <si>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 жилыми помещениями многодетных семей, имеющих пять и более несовершеннолетних детей и состоящих на учете в качестве нуждающихся в жилых помещениях</t>
  </si>
  <si>
    <t>Субсидии на стимулирование программ развития жилищного строительства субъектов Российской Федерации (Строительство дороги с пешеходным бульваром по ул. З. Яковлевой в III микрорайоне центральной части г. Чебоксары, Чувашская Республика - Чувашия, городской округ - город Чебоксары, город Чебоксары)</t>
  </si>
  <si>
    <t xml:space="preserve">Субвенции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</si>
  <si>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R</t>
  </si>
  <si>
    <t>Субсидии бюджетам муниципальных округов  и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</si>
  <si>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Сеть хозяйственно-бытовой канализации К1 (водоотведение)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</t>
  </si>
  <si>
    <t>Сеть ливневой канализации К2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</t>
  </si>
  <si>
    <t>Сеть водоснабжения В1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</t>
  </si>
  <si>
    <t xml:space="preserve">Субсидии на строительство общеобразовательной школы поз. 37 в мкр.3 района "Садовый" г.Чебоксары Чувашской Республики"
</t>
  </si>
  <si>
    <t>Иные межбюджетные трансферты бюджетам муниципальных округов и бюджетам городских округов на проведение мероприятий по обеспечению деятельности советников директороа по воспитанию и взаимодействию с детскими общественными объеденениями в  общеобразовательных организациях</t>
  </si>
  <si>
    <t>в том числе</t>
  </si>
  <si>
    <t>Субсидии бюджетам городских округов на реализацию инициативных проектов</t>
  </si>
  <si>
    <r>
      <t xml:space="preserve"> - республиканский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</si>
  <si>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</si>
  <si>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</t>
    </r>
  </si>
  <si>
    <t>% исполнения к уточненному плану</t>
  </si>
  <si>
    <t>Наименование получателя</t>
  </si>
  <si>
    <t xml:space="preserve"> - республиканского бюджета   </t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</si>
  <si>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/>
    </r>
  </si>
  <si>
    <r>
      <t xml:space="preserve"> - республиканского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</si>
  <si>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 xml:space="preserve"> - федерального бюджета </t>
    </r>
    <r>
      <rPr>
        <b/>
        <sz val="12"/>
        <rFont val="Times New Roman"/>
        <family val="1"/>
        <charset val="204"/>
      </rPr>
      <t/>
    </r>
  </si>
  <si>
    <t xml:space="preserve"> - республиканского бюджета ( ГК- Фонда содействия реформированию ЖКХ) </t>
  </si>
  <si>
    <r>
      <t xml:space="preserve"> - республиканский бюджета</t>
    </r>
    <r>
      <rPr>
        <b/>
        <sz val="12"/>
        <rFont val="Times New Roman"/>
        <family val="1"/>
        <charset val="204"/>
      </rPr>
      <t/>
    </r>
  </si>
  <si>
    <r>
      <t xml:space="preserve"> - республиканский бюджета</t>
    </r>
    <r>
      <rPr>
        <b/>
        <sz val="12"/>
        <rFont val="Times New Roman"/>
        <family val="1"/>
        <charset val="204"/>
      </rPr>
      <t xml:space="preserve">  </t>
    </r>
  </si>
  <si>
    <r>
      <t xml:space="preserve"> - федерального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</si>
  <si>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t>Начальник финансового управления администрации города Чебоксары</t>
  </si>
  <si>
    <t>Н.Г. Куликова</t>
  </si>
  <si>
    <t xml:space="preserve"> - республиканский бюджета </t>
  </si>
  <si>
    <t xml:space="preserve"> - республиканский бюджета</t>
  </si>
  <si>
    <r>
      <t xml:space="preserve"> - республиканский бюджета</t>
    </r>
    <r>
      <rPr>
        <sz val="12"/>
        <color rgb="FFFF0000"/>
        <rFont val="Times New Roman"/>
        <family val="1"/>
        <charset val="204"/>
      </rPr>
      <t xml:space="preserve"> </t>
    </r>
  </si>
  <si>
    <r>
      <t xml:space="preserve"> - республиканского бюджета</t>
    </r>
    <r>
      <rPr>
        <sz val="12"/>
        <color rgb="FFFF0000"/>
        <rFont val="Times New Roman"/>
        <family val="1"/>
        <charset val="204"/>
      </rPr>
      <t xml:space="preserve"> </t>
    </r>
  </si>
  <si>
    <t xml:space="preserve">Администрации районов г.Чебоксары </t>
  </si>
  <si>
    <t xml:space="preserve">Горкомимущество администрации г.Чебоксары </t>
  </si>
  <si>
    <t xml:space="preserve">Администрации районов г.Чебоксары,   Администрация г.Чебоксары  </t>
  </si>
  <si>
    <t>Управление ЖКХ, энергетики, транспорта и связи администрации г.Чебоксары</t>
  </si>
  <si>
    <t>Управление архитектуры и градостроительства администрации г.Чебоксары</t>
  </si>
  <si>
    <t>Администрация г.Чебоксары</t>
  </si>
  <si>
    <t>Управление образования администрации г.Чебоксары</t>
  </si>
  <si>
    <t>Управление культуры и развития туризма администрации г.Чебоксары</t>
  </si>
  <si>
    <t xml:space="preserve">Администрация г.Чебоксары </t>
  </si>
  <si>
    <t>Управление физической культуры и спорта администрации г.Чебоксары</t>
  </si>
  <si>
    <t xml:space="preserve">Субсидии бюджетам городских округов на реализацию мероприятий в области информатизации </t>
  </si>
  <si>
    <t>Строительство автомобильной дороги ул.1-ая Южная в г.Чебоксары</t>
  </si>
  <si>
    <t>Реконструкция автомобильной дороги по ул. Гражданская (от кольца по ул. Гражданская до ул. Социалистическая)</t>
  </si>
  <si>
    <t>Реконструкция автомобильной дороги по ул. Пархоменко г. Чебоксары</t>
  </si>
  <si>
    <t>Субсидии бюджетам муниципальных округов и городских округов на осуществление мероприятий, направленных на создание некапитальных объектов (быстровозводимых конструкций) отдыха детей и их оздоровления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</si>
  <si>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обеспече-нию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призванных на военную службу по мобилизации в Вооруженные Силы  Российской Федерации, а также лиц, принимающих (принимавших) участие в специальной военной операции </t>
  </si>
  <si>
    <t>- республиканский бюджета</t>
  </si>
  <si>
    <t xml:space="preserve">Субсидии бюджетам муниципальных округов и городских округов на 
укрепление материально-технической базы муниципальных образовательных организаций (в части благоустройства территории муниципальных общеобразовательных организаций в рамках модернизации инфраструктуры)
</t>
  </si>
  <si>
    <t xml:space="preserve">Субсидии бюджетам муниципальных округов и городских округов на 
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2012 - 2017 годы"
</t>
  </si>
  <si>
    <t>Субсидии бюджетам городских округов на реализацию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</si>
  <si>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Субсидии бюджетам городских округов на укрепление материально-технической базы муниципальных библиотек (в части ремонта зданий муниципальных  библиотек)</t>
  </si>
  <si>
    <t>- республиканского бюджета</t>
  </si>
  <si>
    <t>Субсидии бюджетам  городских округов на организацию конкурсов, выставок и ярмарок с участием организаций агропромышленного комплекса</t>
  </si>
  <si>
    <t xml:space="preserve">Субсидии бюджетам муниципальных округов и городских округов на 
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мероприятиях по реализации государственной социальной политики"
</t>
  </si>
  <si>
    <t>Субсидии на укрепление материально-технической базы муниципальных образовательных организаций (в части завершения капитального ремонта зданий и благоустройства территории муниципальных общеобразовательных организаций в рамках модернизации инфраструктуры)</t>
  </si>
  <si>
    <t>Поощрение региональной и муниципальных управленческих команд Чувашской Республики за счет средств дотаций (гранта) за достижений значений (уровней) показателей для оценки эффективности деятельности высших должностных лиц субъектов Россиской Федерации и деятельности исполнительных органов субъектов Российской Федерации</t>
  </si>
  <si>
    <t xml:space="preserve">Иные межбюджетные трансферты муниципальных и  городских округов на поддержку инновационных проектов в сфере культуры и искусств </t>
  </si>
  <si>
    <t>Управление архитектуры и градостроительства администрации г.Чебоксары Горкомимущество администрации г.Чебоксары</t>
  </si>
  <si>
    <t>Управление архитектуры и градостроительства администрации г.Чебоксары. Горкомимущество администрации г.Чебоксары</t>
  </si>
  <si>
    <t>Управление ЖКХ, энергетики, транспорта и связи администрации г.Чебоксары. Управление архитектуры и градостроительства администрации г.Чебоксары .</t>
  </si>
  <si>
    <t>Управление образования администрации г.Чебоксары.Управление культуры и развития туризма администрации г.Чебоксары</t>
  </si>
  <si>
    <t>Управление культуры и развития туризма администрации г.Чебоксары.Управление образования администрации г.Чебоксары</t>
  </si>
  <si>
    <t>Управление ЖКХ, энергетики, транспорта и связи администрации г.Чебоксары. Администрация города Чебоксары.Горкомимущество администрации г.Чебоксары .Управление архитектуры и градостроительства администрации г.Чебоксары .Управление культуры и развития туризма администрации г.Чебоксары.Управление физической культуры и спорта администрации г.Чебоксары.Финуправление администрации города Чебоксары</t>
  </si>
  <si>
    <t xml:space="preserve">Администрация г.Чебоксары  </t>
  </si>
  <si>
    <t>Иные межбюджетные трансферты (Гранты  Главы Чувашской Республики муниципальным округам и городским округам  для стимулирования привлечения инвестиций в основной капитал и развития экономического(налогового) потенциала территорий</t>
  </si>
  <si>
    <t>5</t>
  </si>
  <si>
    <t>6</t>
  </si>
  <si>
    <t>7</t>
  </si>
  <si>
    <t>8</t>
  </si>
  <si>
    <t>Иные межбюджетные трансферты (Поощрение победителей регионального этапа Всероссийского конкурса "Лучшая муниципальная практика")</t>
  </si>
  <si>
    <t>Поощрение региональной и муниципальных управленческих команд Чувашской Республики за счет средств дотации (гранта) за достижение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</t>
  </si>
  <si>
    <t>Финуправление администрации города Чебоксары, администрации районов г.Чебоксары, администрация г. Чебоксары, Чебоксарское городское Собрание депутатов, Управление архитектуры и градостроительства администрации города Чебоксары, Чебоксарский городской комитет по управлению  имуществом</t>
  </si>
  <si>
    <r>
      <t xml:space="preserve"> - федерального бюджета </t>
    </r>
    <r>
      <rPr>
        <sz val="11"/>
        <color rgb="FFFF0000"/>
        <rFont val="Times New Roman"/>
        <family val="1"/>
        <charset val="204"/>
      </rPr>
      <t xml:space="preserve"> </t>
    </r>
  </si>
  <si>
    <r>
      <t xml:space="preserve"> - федерального бюджета </t>
    </r>
    <r>
      <rPr>
        <sz val="12"/>
        <color rgb="FFFF0000"/>
        <rFont val="Times New Roman"/>
        <family val="1"/>
        <charset val="204"/>
      </rPr>
      <t xml:space="preserve"> </t>
    </r>
  </si>
  <si>
    <t>Сведения  о субсидиях, субвенциях, иных межбюджетных трансфертах по состоянию на 01.10.2023 год</t>
  </si>
  <si>
    <t>План на 01.10.2023</t>
  </si>
  <si>
    <t>Поступило из вышестоящего бюджета на 01.10.2023</t>
  </si>
  <si>
    <t xml:space="preserve">Иные межбюджетные трансферты бюджетам  муниципальных и  городских округов на выплату ежегодных грантов Главы Чувашской Республики образовательным организациям в Чувашской Республике  согласно распоряжению от 15 августа 2023 №599-рг </t>
  </si>
  <si>
    <t>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территории Чувашской Республики, погибших (умерших) в результате участия в специальной военной операции на территориях Донецкой Народной Республики, Луганской Народной Республики и Украины с 24 февраля 2022 года , а также на территориях Запорожской области и Херсонской области с 30 сентября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</si>
</sst>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(* #,##0.00_);_(* \(#,##0.00\);_(* &quot;-&quot;??_);_(@_)"/>
  </numFmts>
  <fonts count="3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mbria"/>
      <family val="2"/>
      <charset val="204"/>
      <scheme val="majo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3" tint="0.79998168889431442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6" tint="0.59999389629810485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0FF80"/>
      </patternFill>
    </fill>
    <fill>
      <patternFill patternType="solid">
        <fgColor rgb="FFB3FFB3"/>
      </patternFill>
    </fill>
    <fill>
      <patternFill patternType="solid">
        <fgColor rgb="FFDCE6F2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5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4" borderId="0"/>
    <xf numFmtId="0" fontId="17" fillId="0" borderId="0">
      <alignment wrapText="1"/>
    </xf>
    <xf numFmtId="0" fontId="17" fillId="0" borderId="0"/>
    <xf numFmtId="0" fontId="18" fillId="0" borderId="0">
      <alignment horizontal="center" wrapText="1"/>
    </xf>
    <xf numFmtId="0" fontId="18" fillId="0" borderId="0">
      <alignment horizontal="center"/>
    </xf>
    <xf numFmtId="0" fontId="17" fillId="0" borderId="0">
      <alignment horizontal="right"/>
    </xf>
    <xf numFmtId="0" fontId="17" fillId="4" borderId="7"/>
    <xf numFmtId="0" fontId="17" fillId="0" borderId="8">
      <alignment horizontal="center" vertical="center" wrapText="1"/>
    </xf>
    <xf numFmtId="0" fontId="17" fillId="4" borderId="9"/>
    <xf numFmtId="49" fontId="17" fillId="0" borderId="8">
      <alignment horizontal="left" vertical="top" wrapText="1" indent="2"/>
    </xf>
    <xf numFmtId="49" fontId="17" fillId="0" borderId="8">
      <alignment horizontal="center" vertical="top" shrinkToFit="1"/>
    </xf>
    <xf numFmtId="4" fontId="17" fillId="0" borderId="8">
      <alignment horizontal="right" vertical="top" shrinkToFit="1"/>
    </xf>
    <xf numFmtId="10" fontId="17" fillId="0" borderId="8">
      <alignment horizontal="right" vertical="top" shrinkToFit="1"/>
    </xf>
    <xf numFmtId="0" fontId="17" fillId="4" borderId="9">
      <alignment shrinkToFit="1"/>
    </xf>
    <xf numFmtId="0" fontId="19" fillId="0" borderId="8">
      <alignment horizontal="left"/>
    </xf>
    <xf numFmtId="4" fontId="19" fillId="3" borderId="8">
      <alignment horizontal="right" vertical="top" shrinkToFit="1"/>
    </xf>
    <xf numFmtId="10" fontId="19" fillId="3" borderId="8">
      <alignment horizontal="right" vertical="top" shrinkToFit="1"/>
    </xf>
    <xf numFmtId="0" fontId="17" fillId="4" borderId="10"/>
    <xf numFmtId="0" fontId="17" fillId="0" borderId="0">
      <alignment horizontal="left" wrapText="1"/>
    </xf>
    <xf numFmtId="0" fontId="19" fillId="0" borderId="8">
      <alignment vertical="top" wrapText="1"/>
    </xf>
    <xf numFmtId="4" fontId="19" fillId="5" borderId="8">
      <alignment horizontal="right" vertical="top" shrinkToFit="1"/>
    </xf>
    <xf numFmtId="10" fontId="19" fillId="5" borderId="8">
      <alignment horizontal="right" vertical="top" shrinkToFit="1"/>
    </xf>
    <xf numFmtId="0" fontId="17" fillId="4" borderId="9">
      <alignment horizontal="center"/>
    </xf>
    <xf numFmtId="0" fontId="17" fillId="4" borderId="9">
      <alignment horizontal="left"/>
    </xf>
    <xf numFmtId="0" fontId="17" fillId="4" borderId="10">
      <alignment horizontal="center"/>
    </xf>
    <xf numFmtId="0" fontId="17" fillId="4" borderId="10">
      <alignment horizontal="left"/>
    </xf>
    <xf numFmtId="0" fontId="20" fillId="0" borderId="0"/>
    <xf numFmtId="4" fontId="24" fillId="8" borderId="11">
      <alignment horizontal="right" vertical="top" shrinkToFit="1"/>
    </xf>
    <xf numFmtId="0" fontId="26" fillId="0" borderId="0">
      <alignment horizontal="center" vertical="top" wrapText="1"/>
    </xf>
    <xf numFmtId="4" fontId="24" fillId="9" borderId="11">
      <alignment horizontal="right" vertical="top" shrinkToFit="1"/>
    </xf>
    <xf numFmtId="4" fontId="24" fillId="0" borderId="11">
      <alignment horizontal="right" vertical="top" shrinkToFit="1"/>
    </xf>
    <xf numFmtId="4" fontId="24" fillId="9" borderId="11">
      <alignment horizontal="right" vertical="top" shrinkToFit="1"/>
    </xf>
    <xf numFmtId="4" fontId="28" fillId="10" borderId="12">
      <alignment horizontal="right" vertical="top" shrinkToFit="1"/>
    </xf>
    <xf numFmtId="4" fontId="29" fillId="9" borderId="11">
      <alignment horizontal="right" vertical="top" shrinkToFit="1"/>
    </xf>
    <xf numFmtId="4" fontId="29" fillId="0" borderId="11">
      <alignment horizontal="right" vertical="top" shrinkToFit="1"/>
    </xf>
    <xf numFmtId="0" fontId="4" fillId="0" borderId="0"/>
    <xf numFmtId="4" fontId="24" fillId="9" borderId="11">
      <alignment horizontal="right" vertical="top" shrinkToFit="1"/>
    </xf>
    <xf numFmtId="4" fontId="24" fillId="0" borderId="11">
      <alignment horizontal="right" vertical="top" shrinkToFit="1"/>
    </xf>
    <xf numFmtId="43" fontId="31" fillId="0" borderId="0" applyFont="0" applyFill="0" applyBorder="0" applyAlignment="0" applyProtection="0"/>
    <xf numFmtId="0" fontId="34" fillId="0" borderId="9">
      <alignment horizontal="left" vertical="top" wrapText="1"/>
    </xf>
    <xf numFmtId="0" fontId="4" fillId="0" borderId="0"/>
    <xf numFmtId="0" fontId="4" fillId="0" borderId="0"/>
    <xf numFmtId="0" fontId="20" fillId="0" borderId="0"/>
  </cellStyleXfs>
  <cellXfs count="129">
    <xf numFmtId="0" fontId="0" fillId="0" borderId="0" xfId="0"/>
    <xf numFmtId="0" fontId="9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wrapText="1"/>
    </xf>
    <xf numFmtId="0" fontId="10" fillId="2" borderId="0" xfId="1" applyFont="1" applyFill="1" applyBorder="1" applyAlignment="1">
      <alignment horizontal="center" vertical="center" wrapText="1"/>
    </xf>
    <xf numFmtId="0" fontId="0" fillId="0" borderId="0" xfId="0" applyFont="1" applyBorder="1"/>
    <xf numFmtId="164" fontId="5" fillId="0" borderId="0" xfId="1" applyNumberFormat="1" applyFont="1" applyFill="1" applyBorder="1" applyAlignment="1">
      <alignment horizontal="right" vertical="top" wrapText="1"/>
    </xf>
    <xf numFmtId="4" fontId="10" fillId="2" borderId="0" xfId="1" applyNumberFormat="1" applyFont="1" applyFill="1" applyBorder="1" applyAlignment="1">
      <alignment horizontal="right" vertical="top" wrapText="1"/>
    </xf>
    <xf numFmtId="164" fontId="5" fillId="0" borderId="0" xfId="2" applyNumberFormat="1" applyFont="1" applyFill="1" applyBorder="1" applyAlignment="1">
      <alignment horizontal="right" vertical="top"/>
    </xf>
    <xf numFmtId="4" fontId="2" fillId="2" borderId="1" xfId="0" applyNumberFormat="1" applyFont="1" applyFill="1" applyBorder="1" applyAlignment="1">
      <alignment vertical="top"/>
    </xf>
    <xf numFmtId="0" fontId="6" fillId="2" borderId="1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6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49" fontId="10" fillId="2" borderId="0" xfId="1" applyNumberFormat="1" applyFont="1" applyFill="1" applyBorder="1" applyAlignment="1">
      <alignment horizontal="center" vertical="top"/>
    </xf>
    <xf numFmtId="0" fontId="9" fillId="0" borderId="0" xfId="0" applyFont="1" applyBorder="1"/>
    <xf numFmtId="4" fontId="1" fillId="2" borderId="4" xfId="0" applyNumberFormat="1" applyFont="1" applyFill="1" applyBorder="1" applyAlignment="1">
      <alignment horizontal="right" vertical="top"/>
    </xf>
    <xf numFmtId="4" fontId="1" fillId="2" borderId="4" xfId="1" applyNumberFormat="1" applyFont="1" applyFill="1" applyBorder="1" applyAlignment="1">
      <alignment horizontal="right" vertical="top" wrapText="1"/>
    </xf>
    <xf numFmtId="4" fontId="6" fillId="2" borderId="4" xfId="1" applyNumberFormat="1" applyFont="1" applyFill="1" applyBorder="1" applyAlignment="1">
      <alignment horizontal="right" vertical="top"/>
    </xf>
    <xf numFmtId="14" fontId="0" fillId="0" borderId="0" xfId="0" applyNumberFormat="1" applyFont="1"/>
    <xf numFmtId="0" fontId="23" fillId="0" borderId="0" xfId="0" applyFont="1"/>
    <xf numFmtId="0" fontId="0" fillId="2" borderId="0" xfId="0" applyFont="1" applyFill="1"/>
    <xf numFmtId="0" fontId="25" fillId="2" borderId="0" xfId="0" applyFont="1" applyFill="1"/>
    <xf numFmtId="4" fontId="22" fillId="2" borderId="0" xfId="0" applyNumberFormat="1" applyFont="1" applyFill="1"/>
    <xf numFmtId="0" fontId="22" fillId="2" borderId="0" xfId="0" applyFont="1" applyFill="1"/>
    <xf numFmtId="4" fontId="19" fillId="2" borderId="8" xfId="28" applyNumberFormat="1" applyFill="1" applyProtection="1">
      <alignment horizontal="right" vertical="top" shrinkToFit="1"/>
    </xf>
    <xf numFmtId="0" fontId="12" fillId="0" borderId="0" xfId="0" applyFont="1"/>
    <xf numFmtId="4" fontId="3" fillId="2" borderId="5" xfId="1" applyNumberFormat="1" applyFont="1" applyFill="1" applyBorder="1" applyAlignment="1">
      <alignment horizontal="right" vertical="top" wrapText="1"/>
    </xf>
    <xf numFmtId="4" fontId="21" fillId="2" borderId="1" xfId="1" applyNumberFormat="1" applyFont="1" applyFill="1" applyBorder="1" applyAlignment="1">
      <alignment horizontal="right" vertical="top" wrapText="1"/>
    </xf>
    <xf numFmtId="0" fontId="0" fillId="7" borderId="0" xfId="0" applyFont="1" applyFill="1"/>
    <xf numFmtId="4" fontId="3" fillId="2" borderId="4" xfId="1" applyNumberFormat="1" applyFont="1" applyFill="1" applyBorder="1" applyAlignment="1">
      <alignment horizontal="right" vertical="top"/>
    </xf>
    <xf numFmtId="4" fontId="3" fillId="2" borderId="4" xfId="0" applyNumberFormat="1" applyFont="1" applyFill="1" applyBorder="1" applyAlignment="1">
      <alignment horizontal="right" vertical="top"/>
    </xf>
    <xf numFmtId="4" fontId="1" fillId="2" borderId="1" xfId="1" applyNumberFormat="1" applyFont="1" applyFill="1" applyBorder="1" applyAlignment="1">
      <alignment horizontal="right" vertical="top" wrapText="1"/>
    </xf>
    <xf numFmtId="0" fontId="27" fillId="2" borderId="0" xfId="0" applyFont="1" applyFill="1"/>
    <xf numFmtId="4" fontId="3" fillId="2" borderId="2" xfId="1" applyNumberFormat="1" applyFont="1" applyFill="1" applyBorder="1" applyAlignment="1">
      <alignment horizontal="right" vertical="top" wrapText="1"/>
    </xf>
    <xf numFmtId="2" fontId="0" fillId="0" borderId="0" xfId="0" applyNumberFormat="1" applyFont="1"/>
    <xf numFmtId="0" fontId="7" fillId="0" borderId="0" xfId="0" applyFont="1"/>
    <xf numFmtId="4" fontId="3" fillId="0" borderId="1" xfId="1" applyNumberFormat="1" applyFont="1" applyFill="1" applyBorder="1" applyAlignment="1">
      <alignment horizontal="right" vertical="top" wrapText="1"/>
    </xf>
    <xf numFmtId="4" fontId="6" fillId="2" borderId="1" xfId="1" applyNumberFormat="1" applyFont="1" applyFill="1" applyBorder="1" applyAlignment="1">
      <alignment horizontal="right" vertical="top"/>
    </xf>
    <xf numFmtId="0" fontId="0" fillId="11" borderId="0" xfId="0" applyFont="1" applyFill="1"/>
    <xf numFmtId="4" fontId="12" fillId="0" borderId="0" xfId="0" applyNumberFormat="1" applyFont="1"/>
    <xf numFmtId="4" fontId="22" fillId="0" borderId="0" xfId="0" applyNumberFormat="1" applyFont="1"/>
    <xf numFmtId="4" fontId="33" fillId="0" borderId="0" xfId="0" applyNumberFormat="1" applyFont="1"/>
    <xf numFmtId="4" fontId="3" fillId="0" borderId="0" xfId="1" applyNumberFormat="1" applyFont="1" applyFill="1" applyBorder="1" applyAlignment="1">
      <alignment horizontal="right" vertical="top" wrapText="1"/>
    </xf>
    <xf numFmtId="4" fontId="9" fillId="0" borderId="0" xfId="0" applyNumberFormat="1" applyFont="1"/>
    <xf numFmtId="2" fontId="7" fillId="0" borderId="0" xfId="0" applyNumberFormat="1" applyFont="1"/>
    <xf numFmtId="4" fontId="30" fillId="2" borderId="1" xfId="39" applyNumberFormat="1" applyFont="1" applyFill="1" applyBorder="1" applyProtection="1">
      <alignment horizontal="right" vertical="top" shrinkToFit="1"/>
    </xf>
    <xf numFmtId="49" fontId="3" fillId="2" borderId="1" xfId="1" applyNumberFormat="1" applyFont="1" applyFill="1" applyBorder="1" applyAlignment="1">
      <alignment horizontal="justify" vertical="top" wrapText="1"/>
    </xf>
    <xf numFmtId="4" fontId="3" fillId="2" borderId="4" xfId="1" applyNumberFormat="1" applyFont="1" applyFill="1" applyBorder="1" applyAlignment="1">
      <alignment vertical="top" wrapText="1"/>
    </xf>
    <xf numFmtId="0" fontId="30" fillId="2" borderId="0" xfId="15" applyNumberFormat="1" applyFont="1" applyFill="1" applyAlignment="1" applyProtection="1">
      <alignment horizontal="left" vertical="top" wrapText="1"/>
    </xf>
    <xf numFmtId="4" fontId="3" fillId="2" borderId="1" xfId="1" applyNumberFormat="1" applyFont="1" applyFill="1" applyBorder="1" applyAlignment="1">
      <alignment vertical="top" wrapText="1"/>
    </xf>
    <xf numFmtId="0" fontId="6" fillId="2" borderId="3" xfId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right" vertical="center" wrapText="1"/>
    </xf>
    <xf numFmtId="4" fontId="2" fillId="2" borderId="1" xfId="2" applyNumberFormat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justify" vertical="top" wrapText="1"/>
    </xf>
    <xf numFmtId="49" fontId="6" fillId="2" borderId="1" xfId="2" applyNumberFormat="1" applyFont="1" applyFill="1" applyBorder="1" applyAlignment="1">
      <alignment horizontal="justify" vertical="center" wrapText="1"/>
    </xf>
    <xf numFmtId="0" fontId="6" fillId="2" borderId="1" xfId="1" applyFont="1" applyFill="1" applyBorder="1" applyAlignment="1">
      <alignment horizontal="justify" vertical="center"/>
    </xf>
    <xf numFmtId="49" fontId="6" fillId="2" borderId="1" xfId="1" applyNumberFormat="1" applyFont="1" applyFill="1" applyBorder="1" applyAlignment="1">
      <alignment horizontal="center" vertical="top"/>
    </xf>
    <xf numFmtId="49" fontId="3" fillId="2" borderId="3" xfId="1" applyNumberFormat="1" applyFont="1" applyFill="1" applyBorder="1" applyAlignment="1">
      <alignment horizontal="center" vertical="top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1" xfId="2" applyNumberFormat="1" applyFont="1" applyFill="1" applyBorder="1" applyAlignment="1">
      <alignment horizontal="left" vertical="top" wrapText="1" indent="2"/>
    </xf>
    <xf numFmtId="49" fontId="3" fillId="2" borderId="1" xfId="1" applyNumberFormat="1" applyFont="1" applyFill="1" applyBorder="1" applyAlignment="1">
      <alignment horizontal="center" vertical="top" wrapText="1"/>
    </xf>
    <xf numFmtId="49" fontId="3" fillId="2" borderId="2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justify" vertical="top" wrapText="1"/>
    </xf>
    <xf numFmtId="49" fontId="6" fillId="2" borderId="1" xfId="2" applyNumberFormat="1" applyFont="1" applyFill="1" applyBorder="1" applyAlignment="1">
      <alignment horizontal="justify" vertical="top" wrapText="1"/>
    </xf>
    <xf numFmtId="49" fontId="6" fillId="2" borderId="1" xfId="1" applyNumberFormat="1" applyFont="1" applyFill="1" applyBorder="1" applyAlignment="1">
      <alignment horizontal="left" vertical="top" indent="2"/>
    </xf>
    <xf numFmtId="0" fontId="1" fillId="2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vertical="top"/>
    </xf>
    <xf numFmtId="4" fontId="3" fillId="2" borderId="1" xfId="2" applyNumberFormat="1" applyFont="1" applyFill="1" applyBorder="1" applyAlignment="1">
      <alignment horizontal="right" vertical="top" wrapText="1"/>
    </xf>
    <xf numFmtId="4" fontId="2" fillId="2" borderId="1" xfId="2" applyNumberFormat="1" applyFont="1" applyFill="1" applyBorder="1" applyAlignment="1">
      <alignment horizontal="right" vertical="top" wrapText="1"/>
    </xf>
    <xf numFmtId="4" fontId="1" fillId="2" borderId="1" xfId="2" applyNumberFormat="1" applyFont="1" applyFill="1" applyBorder="1" applyAlignment="1">
      <alignment horizontal="right" vertical="top" wrapText="1"/>
    </xf>
    <xf numFmtId="4" fontId="3" fillId="2" borderId="1" xfId="1" applyNumberFormat="1" applyFont="1" applyFill="1" applyBorder="1" applyAlignment="1">
      <alignment horizontal="center" vertical="top" wrapText="1"/>
    </xf>
    <xf numFmtId="0" fontId="32" fillId="0" borderId="0" xfId="0" applyFont="1" applyAlignment="1">
      <alignment horizontal="left"/>
    </xf>
    <xf numFmtId="0" fontId="6" fillId="2" borderId="2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/>
    </xf>
    <xf numFmtId="49" fontId="6" fillId="6" borderId="1" xfId="1" applyNumberFormat="1" applyFont="1" applyFill="1" applyBorder="1" applyAlignment="1">
      <alignment horizontal="center" vertical="top"/>
    </xf>
    <xf numFmtId="43" fontId="6" fillId="2" borderId="1" xfId="50" applyFont="1" applyFill="1" applyBorder="1" applyAlignment="1">
      <alignment horizontal="center" vertical="top"/>
    </xf>
    <xf numFmtId="49" fontId="3" fillId="2" borderId="1" xfId="1" applyNumberFormat="1" applyFont="1" applyFill="1" applyBorder="1" applyAlignment="1">
      <alignment horizontal="justify" vertical="center"/>
    </xf>
    <xf numFmtId="4" fontId="3" fillId="2" borderId="8" xfId="28" applyNumberFormat="1" applyFont="1" applyFill="1" applyProtection="1">
      <alignment horizontal="right" vertical="top" shrinkToFit="1"/>
    </xf>
    <xf numFmtId="4" fontId="30" fillId="2" borderId="1" xfId="28" applyNumberFormat="1" applyFont="1" applyFill="1" applyBorder="1" applyProtection="1">
      <alignment horizontal="right" vertical="top" shrinkToFit="1"/>
    </xf>
    <xf numFmtId="4" fontId="30" fillId="2" borderId="1" xfId="29" applyNumberFormat="1" applyFont="1" applyFill="1" applyBorder="1" applyAlignment="1" applyProtection="1">
      <alignment horizontal="right" vertical="top" shrinkToFit="1"/>
    </xf>
    <xf numFmtId="4" fontId="30" fillId="2" borderId="13" xfId="28" applyNumberFormat="1" applyFont="1" applyFill="1" applyBorder="1" applyProtection="1">
      <alignment horizontal="right" vertical="top" shrinkToFit="1"/>
    </xf>
    <xf numFmtId="4" fontId="30" fillId="2" borderId="1" xfId="41" applyNumberFormat="1" applyFont="1" applyFill="1" applyBorder="1" applyProtection="1">
      <alignment horizontal="right" vertical="top" shrinkToFit="1"/>
    </xf>
    <xf numFmtId="49" fontId="3" fillId="2" borderId="2" xfId="2" applyNumberFormat="1" applyFont="1" applyFill="1" applyBorder="1" applyAlignment="1">
      <alignment horizontal="justify" vertical="top" wrapText="1"/>
    </xf>
    <xf numFmtId="49" fontId="6" fillId="2" borderId="1" xfId="1" applyNumberFormat="1" applyFont="1" applyFill="1" applyBorder="1" applyAlignment="1">
      <alignment horizontal="center" vertical="center"/>
    </xf>
    <xf numFmtId="4" fontId="7" fillId="2" borderId="0" xfId="0" applyNumberFormat="1" applyFont="1" applyFill="1"/>
    <xf numFmtId="0" fontId="10" fillId="2" borderId="0" xfId="1" applyFont="1" applyFill="1"/>
    <xf numFmtId="0" fontId="3" fillId="2" borderId="0" xfId="0" applyFont="1" applyFill="1"/>
    <xf numFmtId="4" fontId="3" fillId="2" borderId="1" xfId="1" applyNumberFormat="1" applyFont="1" applyFill="1" applyBorder="1" applyAlignment="1">
      <alignment horizontal="right" vertical="top"/>
    </xf>
    <xf numFmtId="0" fontId="23" fillId="2" borderId="0" xfId="0" applyFont="1" applyFill="1"/>
    <xf numFmtId="4" fontId="1" fillId="2" borderId="0" xfId="0" applyNumberFormat="1" applyFont="1" applyFill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4" fontId="6" fillId="2" borderId="4" xfId="1" applyNumberFormat="1" applyFont="1" applyFill="1" applyBorder="1" applyAlignment="1">
      <alignment horizontal="right" vertical="top" wrapText="1"/>
    </xf>
    <xf numFmtId="4" fontId="6" fillId="2" borderId="1" xfId="1" applyNumberFormat="1" applyFont="1" applyFill="1" applyBorder="1" applyAlignment="1">
      <alignment horizontal="right" vertical="center" wrapText="1"/>
    </xf>
    <xf numFmtId="4" fontId="7" fillId="0" borderId="0" xfId="0" applyNumberFormat="1" applyFont="1"/>
    <xf numFmtId="49" fontId="3" fillId="2" borderId="1" xfId="2" applyNumberFormat="1" applyFont="1" applyFill="1" applyBorder="1" applyAlignment="1">
      <alignment horizontal="justify" vertical="center" wrapText="1"/>
    </xf>
    <xf numFmtId="0" fontId="6" fillId="2" borderId="1" xfId="1" applyFont="1" applyFill="1" applyBorder="1" applyAlignment="1">
      <alignment horizontal="justify" vertical="top" wrapText="1"/>
    </xf>
    <xf numFmtId="49" fontId="13" fillId="2" borderId="1" xfId="2" applyNumberFormat="1" applyFont="1" applyFill="1" applyBorder="1" applyAlignment="1">
      <alignment horizontal="left" vertical="top" wrapText="1" indent="2"/>
    </xf>
    <xf numFmtId="4" fontId="30" fillId="2" borderId="8" xfId="26" applyNumberFormat="1" applyFont="1" applyFill="1" applyAlignment="1" applyProtection="1">
      <alignment horizontal="right" shrinkToFit="1"/>
    </xf>
    <xf numFmtId="4" fontId="2" fillId="2" borderId="4" xfId="0" applyNumberFormat="1" applyFont="1" applyFill="1" applyBorder="1" applyAlignment="1">
      <alignment vertical="top"/>
    </xf>
    <xf numFmtId="4" fontId="0" fillId="0" borderId="0" xfId="0" applyNumberFormat="1" applyFont="1" applyAlignment="1">
      <alignment horizontal="left"/>
    </xf>
    <xf numFmtId="0" fontId="32" fillId="2" borderId="0" xfId="0" applyFont="1" applyFill="1" applyAlignment="1">
      <alignment horizontal="left"/>
    </xf>
    <xf numFmtId="4" fontId="32" fillId="2" borderId="0" xfId="0" applyNumberFormat="1" applyFont="1" applyFill="1" applyAlignment="1">
      <alignment horizontal="left"/>
    </xf>
    <xf numFmtId="0" fontId="32" fillId="2" borderId="0" xfId="0" applyFont="1" applyFill="1"/>
    <xf numFmtId="4" fontId="6" fillId="2" borderId="1" xfId="1" applyNumberFormat="1" applyFont="1" applyFill="1" applyBorder="1" applyAlignment="1">
      <alignment horizontal="right" vertical="top" wrapText="1"/>
    </xf>
    <xf numFmtId="4" fontId="6" fillId="2" borderId="1" xfId="2" applyNumberFormat="1" applyFont="1" applyFill="1" applyBorder="1" applyAlignment="1">
      <alignment horizontal="right" vertical="top"/>
    </xf>
    <xf numFmtId="0" fontId="0" fillId="0" borderId="0" xfId="0" applyFont="1"/>
    <xf numFmtId="164" fontId="0" fillId="0" borderId="0" xfId="0" applyNumberFormat="1" applyFont="1" applyBorder="1" applyAlignment="1">
      <alignment vertical="top"/>
    </xf>
    <xf numFmtId="4" fontId="0" fillId="0" borderId="0" xfId="0" applyNumberFormat="1" applyFont="1"/>
    <xf numFmtId="4" fontId="3" fillId="2" borderId="1" xfId="0" applyNumberFormat="1" applyFont="1" applyFill="1" applyBorder="1" applyAlignment="1">
      <alignment horizontal="right" vertical="top"/>
    </xf>
    <xf numFmtId="4" fontId="3" fillId="2" borderId="11" xfId="46" applyNumberFormat="1" applyFont="1" applyFill="1" applyProtection="1">
      <alignment horizontal="right" vertical="top" shrinkToFit="1"/>
    </xf>
    <xf numFmtId="4" fontId="3" fillId="2" borderId="1" xfId="2" applyNumberFormat="1" applyFont="1" applyFill="1" applyBorder="1" applyAlignment="1">
      <alignment horizontal="right" vertical="top"/>
    </xf>
    <xf numFmtId="49" fontId="10" fillId="2" borderId="1" xfId="2" applyNumberFormat="1" applyFont="1" applyFill="1" applyBorder="1" applyAlignment="1">
      <alignment horizontal="left" vertical="top" wrapText="1" indent="2"/>
    </xf>
    <xf numFmtId="0" fontId="0" fillId="0" borderId="0" xfId="0" applyFont="1"/>
    <xf numFmtId="164" fontId="0" fillId="0" borderId="0" xfId="0" applyNumberFormat="1" applyFont="1" applyBorder="1" applyAlignment="1">
      <alignment vertical="top"/>
    </xf>
    <xf numFmtId="4" fontId="0" fillId="0" borderId="0" xfId="0" applyNumberFormat="1" applyFont="1"/>
    <xf numFmtId="4" fontId="3" fillId="2" borderId="4" xfId="1" applyNumberFormat="1" applyFont="1" applyFill="1" applyBorder="1" applyAlignment="1">
      <alignment horizontal="right" vertical="top" wrapText="1"/>
    </xf>
    <xf numFmtId="49" fontId="3" fillId="2" borderId="1" xfId="3" applyNumberFormat="1" applyFont="1" applyFill="1" applyBorder="1" applyAlignment="1">
      <alignment horizontal="justify" vertical="top" wrapText="1"/>
    </xf>
    <xf numFmtId="4" fontId="30" fillId="2" borderId="8" xfId="28" applyNumberFormat="1" applyFont="1" applyFill="1" applyProtection="1">
      <alignment horizontal="right" vertical="top" shrinkToFit="1"/>
    </xf>
    <xf numFmtId="49" fontId="3" fillId="2" borderId="1" xfId="2" applyNumberFormat="1" applyFont="1" applyFill="1" applyBorder="1" applyAlignment="1">
      <alignment horizontal="justify" vertical="top" wrapText="1"/>
    </xf>
    <xf numFmtId="4" fontId="3" fillId="2" borderId="1" xfId="1" applyNumberFormat="1" applyFont="1" applyFill="1" applyBorder="1" applyAlignment="1">
      <alignment horizontal="right" vertical="top" wrapText="1"/>
    </xf>
    <xf numFmtId="49" fontId="6" fillId="2" borderId="1" xfId="2" applyNumberFormat="1" applyFont="1" applyFill="1" applyBorder="1" applyAlignment="1">
      <alignment horizontal="left" vertical="top" wrapText="1" indent="2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wrapText="1"/>
    </xf>
  </cellXfs>
  <cellStyles count="55">
    <cellStyle name="br" xfId="7"/>
    <cellStyle name="col" xfId="8"/>
    <cellStyle name="ex66" xfId="44"/>
    <cellStyle name="ex82" xfId="42"/>
    <cellStyle name="ex98" xfId="46"/>
    <cellStyle name="ex98 2" xfId="49"/>
    <cellStyle name="st100" xfId="45"/>
    <cellStyle name="st100 2" xfId="48"/>
    <cellStyle name="st84" xfId="43"/>
    <cellStyle name="st86" xfId="39"/>
    <cellStyle name="st88" xfId="41"/>
    <cellStyle name="style0" xfId="9"/>
    <cellStyle name="td" xfId="10"/>
    <cellStyle name="tr" xfId="11"/>
    <cellStyle name="xl_header" xfId="40"/>
    <cellStyle name="xl21" xfId="12"/>
    <cellStyle name="xl22" xfId="13"/>
    <cellStyle name="xl23" xfId="14"/>
    <cellStyle name="xl24" xfId="15"/>
    <cellStyle name="xl25" xfId="16"/>
    <cellStyle name="xl26" xfId="17"/>
    <cellStyle name="xl27" xfId="18"/>
    <cellStyle name="xl28" xfId="19"/>
    <cellStyle name="xl29" xfId="20"/>
    <cellStyle name="xl30" xfId="21"/>
    <cellStyle name="xl31" xfId="22"/>
    <cellStyle name="xl32" xfId="23"/>
    <cellStyle name="xl33" xfId="24"/>
    <cellStyle name="xl34" xfId="25"/>
    <cellStyle name="xl35" xfId="26"/>
    <cellStyle name="xl36" xfId="27"/>
    <cellStyle name="xl37" xfId="28"/>
    <cellStyle name="xl38" xfId="29"/>
    <cellStyle name="xl39" xfId="30"/>
    <cellStyle name="xl40" xfId="31"/>
    <cellStyle name="xl41" xfId="32"/>
    <cellStyle name="xl42" xfId="33"/>
    <cellStyle name="xl43" xfId="34"/>
    <cellStyle name="xl44" xfId="35"/>
    <cellStyle name="xl45" xfId="36"/>
    <cellStyle name="xl46" xfId="37"/>
    <cellStyle name="xl56" xfId="51"/>
    <cellStyle name="Обычный" xfId="0" builtinId="0"/>
    <cellStyle name="Обычный 2" xfId="1"/>
    <cellStyle name="Обычный 3" xfId="5"/>
    <cellStyle name="Обычный 3 2" xfId="38"/>
    <cellStyle name="Обычный 3 2 2" xfId="54"/>
    <cellStyle name="Обычный 3 2 3" xfId="53"/>
    <cellStyle name="Обычный 3 3" xfId="47"/>
    <cellStyle name="Обычный 3 4" xfId="52"/>
    <cellStyle name="Обычный 4" xfId="6"/>
    <cellStyle name="Финансовый" xfId="50" builtinId="3"/>
    <cellStyle name="Финансовый 2" xfId="2"/>
    <cellStyle name="Финансовый 2 2" xfId="4"/>
    <cellStyle name="Финансов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2"/>
  <sheetViews>
    <sheetView tabSelected="1" view="pageBreakPreview" zoomScale="87" zoomScaleNormal="70" zoomScaleSheetLayoutView="87" workbookViewId="0">
      <pane xSplit="2" ySplit="4" topLeftCell="C131" activePane="bottomRight" state="frozen"/>
      <selection pane="topRight" activeCell="C1" sqref="C1"/>
      <selection pane="bottomLeft" activeCell="A5" sqref="A5"/>
      <selection pane="bottomRight" activeCell="G138" sqref="G138"/>
    </sheetView>
  </sheetViews>
  <sheetFormatPr defaultColWidth="9.28515625" defaultRowHeight="15" x14ac:dyDescent="0.25"/>
  <cols>
    <col min="1" max="1" width="6.5703125" style="109" customWidth="1"/>
    <col min="2" max="2" width="76.42578125" style="109" customWidth="1"/>
    <col min="3" max="3" width="24.5703125" style="109" customWidth="1"/>
    <col min="4" max="4" width="25.5703125" style="109" customWidth="1"/>
    <col min="5" max="5" width="21.85546875" style="109" customWidth="1"/>
    <col min="6" max="6" width="19.7109375" style="109" customWidth="1"/>
    <col min="7" max="7" width="27" style="109" customWidth="1"/>
    <col min="8" max="8" width="0.7109375" style="109" hidden="1" customWidth="1"/>
    <col min="9" max="9" width="7" style="109" hidden="1" customWidth="1"/>
    <col min="10" max="10" width="22.5703125" style="109" hidden="1" customWidth="1"/>
    <col min="11" max="11" width="5.140625" style="109" hidden="1" customWidth="1"/>
    <col min="12" max="12" width="49" style="109" hidden="1" customWidth="1"/>
    <col min="13" max="13" width="32.140625" style="109" customWidth="1"/>
    <col min="14" max="16384" width="9.28515625" style="109"/>
  </cols>
  <sheetData>
    <row r="1" spans="1:11" ht="11.45" customHeight="1" x14ac:dyDescent="0.25">
      <c r="A1" s="127" t="s">
        <v>69</v>
      </c>
      <c r="B1" s="127"/>
      <c r="C1" s="127"/>
      <c r="D1" s="127"/>
      <c r="E1" s="11"/>
      <c r="F1" s="11"/>
      <c r="G1" s="11"/>
    </row>
    <row r="2" spans="1:11" ht="29.25" customHeight="1" x14ac:dyDescent="0.3">
      <c r="A2" s="128" t="s">
        <v>141</v>
      </c>
      <c r="B2" s="128"/>
      <c r="C2" s="128"/>
      <c r="D2" s="128"/>
      <c r="E2" s="128"/>
      <c r="F2" s="128"/>
      <c r="G2" s="128"/>
      <c r="I2" s="19"/>
    </row>
    <row r="3" spans="1:11" ht="12.6" customHeight="1" x14ac:dyDescent="0.25">
      <c r="A3" s="1"/>
      <c r="B3" s="1"/>
      <c r="C3" s="1"/>
      <c r="D3" s="2"/>
      <c r="E3" s="12"/>
      <c r="F3" s="12"/>
      <c r="G3" s="13" t="s">
        <v>55</v>
      </c>
    </row>
    <row r="4" spans="1:11" ht="99" customHeight="1" x14ac:dyDescent="0.25">
      <c r="A4" s="76" t="s">
        <v>4</v>
      </c>
      <c r="B4" s="9" t="s">
        <v>5</v>
      </c>
      <c r="C4" s="9" t="s">
        <v>142</v>
      </c>
      <c r="D4" s="10" t="s">
        <v>143</v>
      </c>
      <c r="E4" s="9" t="s">
        <v>54</v>
      </c>
      <c r="F4" s="75" t="s">
        <v>81</v>
      </c>
      <c r="G4" s="75" t="s">
        <v>82</v>
      </c>
      <c r="H4" s="3"/>
    </row>
    <row r="5" spans="1:11" ht="15.75" x14ac:dyDescent="0.25">
      <c r="A5" s="63" t="s">
        <v>6</v>
      </c>
      <c r="B5" s="55">
        <v>2</v>
      </c>
      <c r="C5" s="68">
        <v>3</v>
      </c>
      <c r="D5" s="77">
        <v>4</v>
      </c>
      <c r="E5" s="125">
        <v>5</v>
      </c>
      <c r="F5" s="51">
        <v>6</v>
      </c>
      <c r="G5" s="126">
        <v>7</v>
      </c>
      <c r="H5" s="4"/>
    </row>
    <row r="6" spans="1:11" ht="20.65" customHeight="1" x14ac:dyDescent="0.25">
      <c r="A6" s="59" t="s">
        <v>3</v>
      </c>
      <c r="B6" s="54" t="s">
        <v>7</v>
      </c>
      <c r="C6" s="96">
        <f>C7+C11+C15+C19+C23+C27+C31</f>
        <v>38609122.649999999</v>
      </c>
      <c r="D6" s="96">
        <f t="shared" ref="D6:E6" si="0">D7+D11+D15+D19+D23+D27+D31</f>
        <v>22862550.829999998</v>
      </c>
      <c r="E6" s="96">
        <f t="shared" si="0"/>
        <v>22862550.829999998</v>
      </c>
      <c r="F6" s="107">
        <f>E6/C6*100</f>
        <v>59.215411438519183</v>
      </c>
      <c r="G6" s="96"/>
      <c r="H6" s="5"/>
      <c r="K6" s="111"/>
    </row>
    <row r="7" spans="1:11" ht="64.5" customHeight="1" x14ac:dyDescent="0.25">
      <c r="A7" s="59"/>
      <c r="B7" s="65" t="s">
        <v>25</v>
      </c>
      <c r="C7" s="123">
        <f t="shared" ref="C7:E7" si="1">C9+C10</f>
        <v>180000</v>
      </c>
      <c r="D7" s="123">
        <f t="shared" si="1"/>
        <v>164992</v>
      </c>
      <c r="E7" s="123">
        <f t="shared" si="1"/>
        <v>164992</v>
      </c>
      <c r="F7" s="123">
        <f t="shared" ref="F7:F72" si="2">E7/C7*100</f>
        <v>91.662222222222226</v>
      </c>
      <c r="G7" s="73" t="s">
        <v>97</v>
      </c>
      <c r="H7" s="6"/>
      <c r="K7" s="111"/>
    </row>
    <row r="8" spans="1:11" ht="15.75" x14ac:dyDescent="0.25">
      <c r="A8" s="61"/>
      <c r="B8" s="122" t="s">
        <v>8</v>
      </c>
      <c r="C8" s="94"/>
      <c r="D8" s="16"/>
      <c r="E8" s="94"/>
      <c r="F8" s="123"/>
      <c r="G8" s="123"/>
      <c r="H8" s="110"/>
      <c r="K8" s="111"/>
    </row>
    <row r="9" spans="1:11" ht="15.75" x14ac:dyDescent="0.25">
      <c r="A9" s="61"/>
      <c r="B9" s="122" t="s">
        <v>9</v>
      </c>
      <c r="C9" s="123"/>
      <c r="D9" s="119"/>
      <c r="E9" s="94"/>
      <c r="F9" s="123"/>
      <c r="G9" s="123"/>
      <c r="H9" s="110"/>
      <c r="K9" s="111"/>
    </row>
    <row r="10" spans="1:11" ht="15.75" x14ac:dyDescent="0.25">
      <c r="A10" s="61"/>
      <c r="B10" s="122" t="s">
        <v>83</v>
      </c>
      <c r="C10" s="94">
        <v>180000</v>
      </c>
      <c r="D10" s="16">
        <v>164992</v>
      </c>
      <c r="E10" s="121">
        <v>164992</v>
      </c>
      <c r="F10" s="123">
        <f t="shared" si="2"/>
        <v>91.662222222222226</v>
      </c>
      <c r="G10" s="123"/>
      <c r="H10" s="110"/>
      <c r="K10" s="111"/>
    </row>
    <row r="11" spans="1:11" ht="62.25" customHeight="1" x14ac:dyDescent="0.25">
      <c r="A11" s="59"/>
      <c r="B11" s="65" t="s">
        <v>26</v>
      </c>
      <c r="C11" s="123">
        <f t="shared" ref="C11:E11" si="3">C13+C14</f>
        <v>6100000</v>
      </c>
      <c r="D11" s="123">
        <f t="shared" si="3"/>
        <v>4222244.09</v>
      </c>
      <c r="E11" s="123">
        <f t="shared" si="3"/>
        <v>4222244.09</v>
      </c>
      <c r="F11" s="123">
        <f t="shared" si="2"/>
        <v>69.217116229508193</v>
      </c>
      <c r="G11" s="73" t="s">
        <v>97</v>
      </c>
      <c r="H11" s="110"/>
      <c r="K11" s="111"/>
    </row>
    <row r="12" spans="1:11" ht="15.75" x14ac:dyDescent="0.25">
      <c r="A12" s="61"/>
      <c r="B12" s="122" t="s">
        <v>8</v>
      </c>
      <c r="C12" s="123"/>
      <c r="D12" s="119"/>
      <c r="E12" s="94"/>
      <c r="F12" s="123"/>
      <c r="G12" s="123"/>
      <c r="H12" s="110"/>
      <c r="K12" s="111"/>
    </row>
    <row r="13" spans="1:11" ht="17.649999999999999" customHeight="1" x14ac:dyDescent="0.25">
      <c r="A13" s="61"/>
      <c r="B13" s="122" t="s">
        <v>9</v>
      </c>
      <c r="C13" s="123"/>
      <c r="D13" s="119"/>
      <c r="E13" s="94"/>
      <c r="F13" s="123"/>
      <c r="G13" s="123"/>
      <c r="H13" s="110"/>
      <c r="K13" s="111"/>
    </row>
    <row r="14" spans="1:11" ht="19.149999999999999" customHeight="1" x14ac:dyDescent="0.25">
      <c r="A14" s="64"/>
      <c r="B14" s="122" t="s">
        <v>84</v>
      </c>
      <c r="C14" s="123">
        <v>6100000</v>
      </c>
      <c r="D14" s="119">
        <v>4222244.09</v>
      </c>
      <c r="E14" s="121">
        <v>4222244.09</v>
      </c>
      <c r="F14" s="123">
        <f t="shared" si="2"/>
        <v>69.217116229508193</v>
      </c>
      <c r="G14" s="123"/>
      <c r="H14" s="110"/>
      <c r="K14" s="111"/>
    </row>
    <row r="15" spans="1:11" ht="154.5" customHeight="1" x14ac:dyDescent="0.25">
      <c r="A15" s="59"/>
      <c r="B15" s="65" t="s">
        <v>12</v>
      </c>
      <c r="C15" s="123">
        <f t="shared" ref="C15:E15" si="4">C17+C18</f>
        <v>44000</v>
      </c>
      <c r="D15" s="123">
        <f t="shared" si="4"/>
        <v>24384.639999999999</v>
      </c>
      <c r="E15" s="123">
        <f t="shared" si="4"/>
        <v>24384.639999999999</v>
      </c>
      <c r="F15" s="123">
        <f t="shared" si="2"/>
        <v>55.419636363636357</v>
      </c>
      <c r="G15" s="73" t="s">
        <v>97</v>
      </c>
      <c r="H15" s="110"/>
      <c r="K15" s="111"/>
    </row>
    <row r="16" spans="1:11" ht="15.75" x14ac:dyDescent="0.25">
      <c r="A16" s="61"/>
      <c r="B16" s="122" t="s">
        <v>8</v>
      </c>
      <c r="C16" s="123"/>
      <c r="D16" s="119"/>
      <c r="E16" s="94"/>
      <c r="F16" s="123"/>
      <c r="G16" s="123"/>
      <c r="H16" s="110"/>
      <c r="K16" s="111"/>
    </row>
    <row r="17" spans="1:11" ht="15.75" x14ac:dyDescent="0.25">
      <c r="A17" s="61"/>
      <c r="B17" s="122" t="s">
        <v>9</v>
      </c>
      <c r="C17" s="123"/>
      <c r="D17" s="119"/>
      <c r="E17" s="94"/>
      <c r="F17" s="123"/>
      <c r="G17" s="123"/>
      <c r="H17" s="110"/>
      <c r="K17" s="111"/>
    </row>
    <row r="18" spans="1:11" ht="15.75" x14ac:dyDescent="0.25">
      <c r="A18" s="64"/>
      <c r="B18" s="122" t="s">
        <v>10</v>
      </c>
      <c r="C18" s="123">
        <v>44000</v>
      </c>
      <c r="D18" s="119">
        <v>24384.639999999999</v>
      </c>
      <c r="E18" s="121">
        <v>24384.639999999999</v>
      </c>
      <c r="F18" s="123">
        <f t="shared" si="2"/>
        <v>55.419636363636357</v>
      </c>
      <c r="G18" s="123"/>
      <c r="H18" s="110"/>
      <c r="K18" s="111"/>
    </row>
    <row r="19" spans="1:11" ht="45.6" customHeight="1" x14ac:dyDescent="0.25">
      <c r="A19" s="59"/>
      <c r="B19" s="65" t="s">
        <v>27</v>
      </c>
      <c r="C19" s="123">
        <f t="shared" ref="C19:E19" si="5">C21+C22</f>
        <v>15662900</v>
      </c>
      <c r="D19" s="123">
        <f t="shared" si="5"/>
        <v>10360307.449999999</v>
      </c>
      <c r="E19" s="123">
        <f t="shared" si="5"/>
        <v>10360307.449999999</v>
      </c>
      <c r="F19" s="123">
        <f t="shared" si="2"/>
        <v>66.145525094331177</v>
      </c>
      <c r="G19" s="73" t="s">
        <v>97</v>
      </c>
      <c r="H19" s="110"/>
      <c r="K19" s="111"/>
    </row>
    <row r="20" spans="1:11" ht="15.75" x14ac:dyDescent="0.25">
      <c r="A20" s="61"/>
      <c r="B20" s="122" t="s">
        <v>8</v>
      </c>
      <c r="C20" s="123"/>
      <c r="D20" s="119"/>
      <c r="E20" s="94"/>
      <c r="F20" s="123"/>
      <c r="G20" s="123"/>
      <c r="H20" s="110"/>
      <c r="K20" s="111"/>
    </row>
    <row r="21" spans="1:11" ht="15.75" x14ac:dyDescent="0.25">
      <c r="A21" s="61"/>
      <c r="B21" s="122" t="s">
        <v>11</v>
      </c>
      <c r="C21" s="121">
        <v>14384800</v>
      </c>
      <c r="D21" s="119">
        <v>9634622.1999999993</v>
      </c>
      <c r="E21" s="121">
        <v>9634622.1999999993</v>
      </c>
      <c r="F21" s="123">
        <f t="shared" si="2"/>
        <v>66.977797397252644</v>
      </c>
      <c r="G21" s="123"/>
      <c r="H21" s="110"/>
      <c r="K21" s="111"/>
    </row>
    <row r="22" spans="1:11" ht="15.75" x14ac:dyDescent="0.25">
      <c r="A22" s="64"/>
      <c r="B22" s="122" t="s">
        <v>11</v>
      </c>
      <c r="C22" s="121">
        <v>1278100</v>
      </c>
      <c r="D22" s="119">
        <v>725685.25</v>
      </c>
      <c r="E22" s="121">
        <v>725685.25</v>
      </c>
      <c r="F22" s="123">
        <f t="shared" si="2"/>
        <v>56.778440654095917</v>
      </c>
      <c r="G22" s="123"/>
      <c r="H22" s="110"/>
      <c r="K22" s="111"/>
    </row>
    <row r="23" spans="1:11" ht="77.25" customHeight="1" x14ac:dyDescent="0.25">
      <c r="A23" s="59"/>
      <c r="B23" s="56" t="s">
        <v>28</v>
      </c>
      <c r="C23" s="70">
        <f t="shared" ref="C23:E23" si="6">C25+C26</f>
        <v>40400</v>
      </c>
      <c r="D23" s="70">
        <f t="shared" si="6"/>
        <v>40400</v>
      </c>
      <c r="E23" s="70">
        <f t="shared" si="6"/>
        <v>40400</v>
      </c>
      <c r="F23" s="123">
        <f t="shared" si="2"/>
        <v>100</v>
      </c>
      <c r="G23" s="73" t="s">
        <v>97</v>
      </c>
      <c r="H23" s="110"/>
      <c r="K23" s="111"/>
    </row>
    <row r="24" spans="1:11" ht="15.75" x14ac:dyDescent="0.25">
      <c r="A24" s="60"/>
      <c r="B24" s="122" t="s">
        <v>8</v>
      </c>
      <c r="C24" s="123"/>
      <c r="D24" s="119"/>
      <c r="E24" s="94"/>
      <c r="F24" s="123"/>
      <c r="G24" s="123"/>
      <c r="H24" s="110"/>
      <c r="K24" s="111"/>
    </row>
    <row r="25" spans="1:11" ht="15.75" x14ac:dyDescent="0.25">
      <c r="A25" s="60"/>
      <c r="B25" s="122" t="s">
        <v>9</v>
      </c>
      <c r="C25" s="123">
        <v>40400</v>
      </c>
      <c r="D25" s="119">
        <v>40400</v>
      </c>
      <c r="E25" s="94">
        <v>40400</v>
      </c>
      <c r="F25" s="123">
        <f t="shared" si="2"/>
        <v>100</v>
      </c>
      <c r="G25" s="123"/>
      <c r="H25" s="110"/>
      <c r="K25" s="111"/>
    </row>
    <row r="26" spans="1:11" ht="17.649999999999999" customHeight="1" x14ac:dyDescent="0.25">
      <c r="A26" s="60"/>
      <c r="B26" s="122" t="s">
        <v>11</v>
      </c>
      <c r="C26" s="123"/>
      <c r="D26" s="119"/>
      <c r="E26" s="94"/>
      <c r="F26" s="123"/>
      <c r="G26" s="123"/>
      <c r="H26" s="110"/>
      <c r="K26" s="111"/>
    </row>
    <row r="27" spans="1:11" ht="96.75" customHeight="1" x14ac:dyDescent="0.25">
      <c r="A27" s="61"/>
      <c r="B27" s="120" t="s">
        <v>63</v>
      </c>
      <c r="C27" s="123">
        <f>C29+C30</f>
        <v>8531600</v>
      </c>
      <c r="D27" s="123">
        <f t="shared" ref="D27:E27" si="7">D29+D30</f>
        <v>0</v>
      </c>
      <c r="E27" s="123">
        <f t="shared" si="7"/>
        <v>0</v>
      </c>
      <c r="F27" s="123">
        <f t="shared" si="2"/>
        <v>0</v>
      </c>
      <c r="G27" s="73" t="s">
        <v>130</v>
      </c>
      <c r="H27" s="110"/>
      <c r="K27" s="111"/>
    </row>
    <row r="28" spans="1:11" ht="15.75" x14ac:dyDescent="0.25">
      <c r="A28" s="61"/>
      <c r="B28" s="120" t="s">
        <v>8</v>
      </c>
      <c r="C28" s="123"/>
      <c r="D28" s="119"/>
      <c r="E28" s="94"/>
      <c r="F28" s="123"/>
      <c r="G28" s="123"/>
      <c r="H28" s="110"/>
      <c r="K28" s="111"/>
    </row>
    <row r="29" spans="1:11" ht="15.75" x14ac:dyDescent="0.25">
      <c r="A29" s="61"/>
      <c r="B29" s="120" t="s">
        <v>9</v>
      </c>
      <c r="C29" s="123"/>
      <c r="D29" s="119"/>
      <c r="E29" s="94"/>
      <c r="F29" s="123"/>
      <c r="G29" s="123"/>
      <c r="H29" s="110"/>
      <c r="I29" s="21"/>
      <c r="K29" s="111"/>
    </row>
    <row r="30" spans="1:11" ht="18" customHeight="1" x14ac:dyDescent="0.25">
      <c r="A30" s="61"/>
      <c r="B30" s="120" t="s">
        <v>15</v>
      </c>
      <c r="C30" s="123">
        <v>8531600</v>
      </c>
      <c r="D30" s="123"/>
      <c r="E30" s="123"/>
      <c r="F30" s="123"/>
      <c r="G30" s="123"/>
      <c r="H30" s="110"/>
      <c r="K30" s="111"/>
    </row>
    <row r="31" spans="1:11" ht="239.25" customHeight="1" x14ac:dyDescent="0.25">
      <c r="A31" s="61"/>
      <c r="B31" s="120" t="s">
        <v>122</v>
      </c>
      <c r="C31" s="123">
        <f>C33+C34</f>
        <v>8050222.6500000004</v>
      </c>
      <c r="D31" s="123">
        <f t="shared" ref="D31:E31" si="8">D33+D34</f>
        <v>8050222.6500000004</v>
      </c>
      <c r="E31" s="123">
        <f t="shared" si="8"/>
        <v>8050222.6500000004</v>
      </c>
      <c r="F31" s="123">
        <f t="shared" si="2"/>
        <v>100</v>
      </c>
      <c r="G31" s="73" t="s">
        <v>138</v>
      </c>
      <c r="H31" s="110"/>
      <c r="K31" s="111"/>
    </row>
    <row r="32" spans="1:11" ht="24" customHeight="1" x14ac:dyDescent="0.25">
      <c r="A32" s="61"/>
      <c r="B32" s="120" t="s">
        <v>8</v>
      </c>
      <c r="C32" s="123"/>
      <c r="D32" s="123"/>
      <c r="E32" s="123"/>
      <c r="F32" s="123"/>
      <c r="G32" s="123"/>
      <c r="H32" s="110"/>
      <c r="K32" s="111"/>
    </row>
    <row r="33" spans="1:11" ht="21" customHeight="1" x14ac:dyDescent="0.25">
      <c r="A33" s="61"/>
      <c r="B33" s="120" t="s">
        <v>9</v>
      </c>
      <c r="C33" s="123">
        <v>8050222.6500000004</v>
      </c>
      <c r="D33" s="123">
        <v>8050222.6500000004</v>
      </c>
      <c r="E33" s="123">
        <v>8050222.6500000004</v>
      </c>
      <c r="F33" s="123"/>
      <c r="G33" s="123"/>
      <c r="H33" s="110"/>
      <c r="K33" s="111"/>
    </row>
    <row r="34" spans="1:11" ht="18" customHeight="1" x14ac:dyDescent="0.25">
      <c r="A34" s="61"/>
      <c r="B34" s="120" t="s">
        <v>15</v>
      </c>
      <c r="C34" s="123"/>
      <c r="D34" s="123"/>
      <c r="E34" s="123"/>
      <c r="F34" s="123"/>
      <c r="G34" s="123"/>
      <c r="H34" s="110"/>
      <c r="K34" s="111"/>
    </row>
    <row r="35" spans="1:11" ht="27.95" customHeight="1" x14ac:dyDescent="0.25">
      <c r="A35" s="87" t="s">
        <v>2</v>
      </c>
      <c r="B35" s="54" t="s">
        <v>14</v>
      </c>
      <c r="C35" s="53">
        <f>C36</f>
        <v>14276200</v>
      </c>
      <c r="D35" s="53">
        <f t="shared" ref="D35:E35" si="9">D36</f>
        <v>10282006.380000001</v>
      </c>
      <c r="E35" s="53">
        <f t="shared" si="9"/>
        <v>10282006.380000001</v>
      </c>
      <c r="F35" s="96">
        <f t="shared" si="2"/>
        <v>72.022011319538819</v>
      </c>
      <c r="G35" s="53"/>
      <c r="H35" s="110"/>
      <c r="K35" s="111"/>
    </row>
    <row r="36" spans="1:11" ht="65.25" customHeight="1" x14ac:dyDescent="0.25">
      <c r="A36" s="61"/>
      <c r="B36" s="65" t="s">
        <v>57</v>
      </c>
      <c r="C36" s="50">
        <f t="shared" ref="C36:E36" si="10">C38+C39</f>
        <v>14276200</v>
      </c>
      <c r="D36" s="50">
        <f t="shared" si="10"/>
        <v>10282006.380000001</v>
      </c>
      <c r="E36" s="50">
        <f t="shared" si="10"/>
        <v>10282006.380000001</v>
      </c>
      <c r="F36" s="123">
        <f t="shared" si="2"/>
        <v>72.022011319538819</v>
      </c>
      <c r="G36" s="73" t="s">
        <v>99</v>
      </c>
      <c r="H36" s="110"/>
      <c r="K36" s="111"/>
    </row>
    <row r="37" spans="1:11" ht="15.75" x14ac:dyDescent="0.25">
      <c r="A37" s="61"/>
      <c r="B37" s="122" t="s">
        <v>8</v>
      </c>
      <c r="C37" s="50"/>
      <c r="D37" s="48"/>
      <c r="E37" s="69"/>
      <c r="F37" s="123"/>
      <c r="G37" s="50"/>
      <c r="H37" s="110"/>
      <c r="K37" s="111"/>
    </row>
    <row r="38" spans="1:11" ht="15.75" x14ac:dyDescent="0.25">
      <c r="A38" s="61"/>
      <c r="B38" s="122" t="s">
        <v>13</v>
      </c>
      <c r="C38" s="50">
        <v>12268900</v>
      </c>
      <c r="D38" s="48">
        <v>10151756.380000001</v>
      </c>
      <c r="E38" s="121">
        <v>10151756.380000001</v>
      </c>
      <c r="F38" s="123">
        <f t="shared" si="2"/>
        <v>82.743818761258154</v>
      </c>
      <c r="G38" s="123"/>
      <c r="H38" s="110"/>
      <c r="K38" s="111"/>
    </row>
    <row r="39" spans="1:11" ht="15.75" x14ac:dyDescent="0.25">
      <c r="A39" s="61"/>
      <c r="B39" s="122" t="s">
        <v>15</v>
      </c>
      <c r="C39" s="50">
        <v>2007300</v>
      </c>
      <c r="D39" s="48">
        <v>130250</v>
      </c>
      <c r="E39" s="69">
        <v>130250</v>
      </c>
      <c r="F39" s="123">
        <f t="shared" si="2"/>
        <v>6.4888158222487915</v>
      </c>
      <c r="G39" s="50"/>
      <c r="H39" s="110"/>
      <c r="K39" s="111"/>
    </row>
    <row r="40" spans="1:11" ht="21" customHeight="1" x14ac:dyDescent="0.25">
      <c r="A40" s="59" t="s">
        <v>1</v>
      </c>
      <c r="B40" s="54" t="s">
        <v>16</v>
      </c>
      <c r="C40" s="96">
        <f>C41+C45+C64+C73+C77+C81+C85+C89</f>
        <v>1129266122</v>
      </c>
      <c r="D40" s="96">
        <f>D41+D45+D64+D73+D77+D81+D85+D89</f>
        <v>709293993.5200001</v>
      </c>
      <c r="E40" s="96">
        <f>E41+E45+E64+E73+E77+E81+E85+E89</f>
        <v>709293993.5200001</v>
      </c>
      <c r="F40" s="96">
        <f t="shared" si="2"/>
        <v>62.810171995932784</v>
      </c>
      <c r="G40" s="96"/>
      <c r="H40" s="110"/>
      <c r="K40" s="111"/>
    </row>
    <row r="41" spans="1:11" ht="78" customHeight="1" x14ac:dyDescent="0.25">
      <c r="A41" s="61"/>
      <c r="B41" s="122" t="s">
        <v>29</v>
      </c>
      <c r="C41" s="91">
        <f t="shared" ref="C41:E41" si="11">C43+C44</f>
        <v>44444000</v>
      </c>
      <c r="D41" s="91">
        <f t="shared" si="11"/>
        <v>41299643.909999996</v>
      </c>
      <c r="E41" s="91">
        <f t="shared" si="11"/>
        <v>41299643.909999996</v>
      </c>
      <c r="F41" s="123">
        <f t="shared" si="2"/>
        <v>92.925128048780479</v>
      </c>
      <c r="G41" s="73" t="s">
        <v>100</v>
      </c>
      <c r="H41" s="110"/>
      <c r="K41" s="111"/>
    </row>
    <row r="42" spans="1:11" ht="15.75" x14ac:dyDescent="0.25">
      <c r="A42" s="61"/>
      <c r="B42" s="122" t="s">
        <v>8</v>
      </c>
      <c r="C42" s="91"/>
      <c r="D42" s="30"/>
      <c r="E42" s="94"/>
      <c r="F42" s="123"/>
      <c r="G42" s="123"/>
      <c r="H42" s="110"/>
      <c r="K42" s="111"/>
    </row>
    <row r="43" spans="1:11" ht="19.5" customHeight="1" x14ac:dyDescent="0.25">
      <c r="A43" s="59"/>
      <c r="B43" s="122" t="s">
        <v>9</v>
      </c>
      <c r="C43" s="123"/>
      <c r="D43" s="119"/>
      <c r="E43" s="94"/>
      <c r="F43" s="123"/>
      <c r="G43" s="123"/>
      <c r="H43" s="110"/>
      <c r="K43" s="111"/>
    </row>
    <row r="44" spans="1:11" ht="18.600000000000001" customHeight="1" x14ac:dyDescent="0.25">
      <c r="A44" s="59"/>
      <c r="B44" s="122" t="s">
        <v>15</v>
      </c>
      <c r="C44" s="81">
        <v>44444000</v>
      </c>
      <c r="D44" s="119">
        <v>41299643.909999996</v>
      </c>
      <c r="E44" s="121">
        <v>41299643.909999996</v>
      </c>
      <c r="F44" s="123">
        <f t="shared" si="2"/>
        <v>92.925128048780479</v>
      </c>
      <c r="G44" s="123"/>
      <c r="H44" s="110"/>
      <c r="K44" s="111"/>
    </row>
    <row r="45" spans="1:11" ht="81" customHeight="1" x14ac:dyDescent="0.25">
      <c r="A45" s="59"/>
      <c r="B45" s="56" t="s">
        <v>30</v>
      </c>
      <c r="C45" s="91">
        <f>C47</f>
        <v>936595000</v>
      </c>
      <c r="D45" s="91">
        <f t="shared" ref="D45:E45" si="12">D47</f>
        <v>604804045.91000009</v>
      </c>
      <c r="E45" s="91">
        <f t="shared" si="12"/>
        <v>604804045.91000009</v>
      </c>
      <c r="F45" s="123">
        <f t="shared" si="2"/>
        <v>64.57476773952456</v>
      </c>
      <c r="G45" s="73" t="s">
        <v>100</v>
      </c>
      <c r="H45" s="110"/>
      <c r="K45" s="111"/>
    </row>
    <row r="46" spans="1:11" ht="15.75" x14ac:dyDescent="0.25">
      <c r="A46" s="59"/>
      <c r="B46" s="122" t="s">
        <v>8</v>
      </c>
      <c r="C46" s="123"/>
      <c r="D46" s="119"/>
      <c r="E46" s="94"/>
      <c r="F46" s="107"/>
      <c r="G46" s="123"/>
      <c r="H46" s="110"/>
      <c r="K46" s="111"/>
    </row>
    <row r="47" spans="1:11" ht="15.75" x14ac:dyDescent="0.25">
      <c r="A47" s="59"/>
      <c r="B47" s="122" t="s">
        <v>59</v>
      </c>
      <c r="C47" s="123">
        <f>C51+C54</f>
        <v>936595000</v>
      </c>
      <c r="D47" s="123">
        <f>D51+D54</f>
        <v>604804045.91000009</v>
      </c>
      <c r="E47" s="123">
        <f>E51+E54</f>
        <v>604804045.91000009</v>
      </c>
      <c r="F47" s="123">
        <f t="shared" si="2"/>
        <v>64.57476773952456</v>
      </c>
      <c r="G47" s="107"/>
      <c r="H47" s="110"/>
      <c r="K47" s="111"/>
    </row>
    <row r="48" spans="1:11" ht="14.45" customHeight="1" x14ac:dyDescent="0.25">
      <c r="A48" s="59"/>
      <c r="B48" s="62" t="s">
        <v>0</v>
      </c>
      <c r="C48" s="123"/>
      <c r="D48" s="123"/>
      <c r="E48" s="94"/>
      <c r="F48" s="123"/>
      <c r="G48" s="123"/>
      <c r="H48" s="110"/>
      <c r="K48" s="111"/>
    </row>
    <row r="49" spans="1:11" ht="31.5" x14ac:dyDescent="0.25">
      <c r="A49" s="59"/>
      <c r="B49" s="100" t="s">
        <v>31</v>
      </c>
      <c r="C49" s="91">
        <f>C51</f>
        <v>875752160</v>
      </c>
      <c r="D49" s="91">
        <f t="shared" ref="D49:E49" si="13">D51</f>
        <v>579906326.95000005</v>
      </c>
      <c r="E49" s="91">
        <f t="shared" si="13"/>
        <v>579906326.95000005</v>
      </c>
      <c r="F49" s="123">
        <f t="shared" si="2"/>
        <v>66.218086969948217</v>
      </c>
      <c r="G49" s="91"/>
      <c r="H49" s="110"/>
      <c r="K49" s="111"/>
    </row>
    <row r="50" spans="1:11" ht="15.75" x14ac:dyDescent="0.25">
      <c r="A50" s="59"/>
      <c r="B50" s="100" t="s">
        <v>8</v>
      </c>
      <c r="C50" s="123"/>
      <c r="D50" s="123"/>
      <c r="E50" s="94"/>
      <c r="F50" s="123"/>
      <c r="G50" s="123"/>
      <c r="H50" s="110"/>
      <c r="K50" s="111"/>
    </row>
    <row r="51" spans="1:11" ht="18" customHeight="1" x14ac:dyDescent="0.25">
      <c r="A51" s="59"/>
      <c r="B51" s="100" t="s">
        <v>10</v>
      </c>
      <c r="C51" s="82">
        <f>568589800+307162360</f>
        <v>875752160</v>
      </c>
      <c r="D51" s="123">
        <v>579906326.95000005</v>
      </c>
      <c r="E51" s="82">
        <v>579906326.95000005</v>
      </c>
      <c r="F51" s="123">
        <f t="shared" si="2"/>
        <v>66.218086969948217</v>
      </c>
      <c r="G51" s="123"/>
      <c r="H51" s="110"/>
      <c r="K51" s="111"/>
    </row>
    <row r="52" spans="1:11" ht="34.5" customHeight="1" x14ac:dyDescent="0.25">
      <c r="A52" s="59"/>
      <c r="B52" s="100" t="s">
        <v>32</v>
      </c>
      <c r="C52" s="123">
        <f>C54</f>
        <v>60842840</v>
      </c>
      <c r="D52" s="123">
        <f t="shared" ref="D52:E52" si="14">D54</f>
        <v>24897718.960000001</v>
      </c>
      <c r="E52" s="123">
        <f t="shared" si="14"/>
        <v>24897718.960000001</v>
      </c>
      <c r="F52" s="123">
        <f t="shared" si="2"/>
        <v>40.921362250677319</v>
      </c>
      <c r="G52" s="123"/>
      <c r="H52" s="110"/>
      <c r="K52" s="111"/>
    </row>
    <row r="53" spans="1:11" ht="15.75" x14ac:dyDescent="0.25">
      <c r="A53" s="59"/>
      <c r="B53" s="100" t="s">
        <v>8</v>
      </c>
      <c r="C53" s="123"/>
      <c r="D53" s="123"/>
      <c r="E53" s="94"/>
      <c r="F53" s="123"/>
      <c r="G53" s="123"/>
      <c r="H53" s="110"/>
      <c r="K53" s="111"/>
    </row>
    <row r="54" spans="1:11" ht="19.5" customHeight="1" x14ac:dyDescent="0.25">
      <c r="A54" s="61"/>
      <c r="B54" s="100" t="s">
        <v>11</v>
      </c>
      <c r="C54" s="123">
        <f>C57+C60+C63</f>
        <v>60842840</v>
      </c>
      <c r="D54" s="123">
        <f t="shared" ref="D54:E54" si="15">D57+D60+D63</f>
        <v>24897718.960000001</v>
      </c>
      <c r="E54" s="123">
        <f t="shared" si="15"/>
        <v>24897718.960000001</v>
      </c>
      <c r="F54" s="123">
        <f t="shared" si="2"/>
        <v>40.921362250677319</v>
      </c>
      <c r="G54" s="123"/>
      <c r="H54" s="110"/>
      <c r="K54" s="111"/>
    </row>
    <row r="55" spans="1:11" ht="19.5" customHeight="1" x14ac:dyDescent="0.25">
      <c r="A55" s="61"/>
      <c r="B55" s="100" t="s">
        <v>108</v>
      </c>
      <c r="C55" s="123">
        <f>C57</f>
        <v>25000000</v>
      </c>
      <c r="D55" s="123">
        <f t="shared" ref="D55:E55" si="16">D57</f>
        <v>24897718.960000001</v>
      </c>
      <c r="E55" s="123">
        <f t="shared" si="16"/>
        <v>24897718.960000001</v>
      </c>
      <c r="F55" s="123">
        <f t="shared" si="2"/>
        <v>99.59087584000001</v>
      </c>
      <c r="G55" s="123"/>
      <c r="H55" s="110"/>
      <c r="K55" s="111"/>
    </row>
    <row r="56" spans="1:11" ht="19.5" customHeight="1" x14ac:dyDescent="0.25">
      <c r="A56" s="61"/>
      <c r="B56" s="100" t="s">
        <v>8</v>
      </c>
      <c r="C56" s="123"/>
      <c r="D56" s="123"/>
      <c r="E56" s="123"/>
      <c r="F56" s="123"/>
      <c r="G56" s="123"/>
      <c r="H56" s="110"/>
      <c r="K56" s="111"/>
    </row>
    <row r="57" spans="1:11" ht="19.5" customHeight="1" x14ac:dyDescent="0.25">
      <c r="A57" s="61"/>
      <c r="B57" s="100" t="s">
        <v>10</v>
      </c>
      <c r="C57" s="123">
        <v>25000000</v>
      </c>
      <c r="D57" s="123">
        <v>24897718.960000001</v>
      </c>
      <c r="E57" s="123">
        <v>24897718.960000001</v>
      </c>
      <c r="F57" s="123">
        <f t="shared" si="2"/>
        <v>99.59087584000001</v>
      </c>
      <c r="G57" s="123"/>
      <c r="H57" s="110"/>
      <c r="K57" s="111"/>
    </row>
    <row r="58" spans="1:11" ht="19.5" customHeight="1" x14ac:dyDescent="0.25">
      <c r="A58" s="61"/>
      <c r="B58" s="100" t="s">
        <v>109</v>
      </c>
      <c r="C58" s="123">
        <f>C60</f>
        <v>25842840</v>
      </c>
      <c r="D58" s="123"/>
      <c r="E58" s="123"/>
      <c r="F58" s="123"/>
      <c r="G58" s="123"/>
      <c r="H58" s="110"/>
      <c r="K58" s="111"/>
    </row>
    <row r="59" spans="1:11" ht="19.5" customHeight="1" x14ac:dyDescent="0.25">
      <c r="A59" s="61"/>
      <c r="B59" s="100" t="s">
        <v>8</v>
      </c>
      <c r="C59" s="123"/>
      <c r="D59" s="123"/>
      <c r="E59" s="123"/>
      <c r="F59" s="123"/>
      <c r="G59" s="123"/>
      <c r="H59" s="110"/>
      <c r="K59" s="111"/>
    </row>
    <row r="60" spans="1:11" ht="19.5" customHeight="1" x14ac:dyDescent="0.25">
      <c r="A60" s="61"/>
      <c r="B60" s="100" t="s">
        <v>10</v>
      </c>
      <c r="C60" s="123">
        <v>25842840</v>
      </c>
      <c r="D60" s="123"/>
      <c r="E60" s="123"/>
      <c r="F60" s="123"/>
      <c r="G60" s="123"/>
      <c r="H60" s="110"/>
      <c r="K60" s="111"/>
    </row>
    <row r="61" spans="1:11" ht="19.5" customHeight="1" x14ac:dyDescent="0.25">
      <c r="A61" s="61"/>
      <c r="B61" s="100" t="s">
        <v>110</v>
      </c>
      <c r="C61" s="123">
        <f>C63</f>
        <v>10000000</v>
      </c>
      <c r="D61" s="123"/>
      <c r="E61" s="123"/>
      <c r="F61" s="123"/>
      <c r="G61" s="123"/>
      <c r="H61" s="110"/>
      <c r="K61" s="111"/>
    </row>
    <row r="62" spans="1:11" ht="19.5" customHeight="1" x14ac:dyDescent="0.25">
      <c r="A62" s="61"/>
      <c r="B62" s="100" t="s">
        <v>8</v>
      </c>
      <c r="C62" s="123"/>
      <c r="D62" s="123"/>
      <c r="E62" s="123"/>
      <c r="F62" s="123"/>
      <c r="G62" s="123"/>
      <c r="H62" s="110"/>
      <c r="K62" s="111"/>
    </row>
    <row r="63" spans="1:11" ht="19.5" customHeight="1" x14ac:dyDescent="0.25">
      <c r="A63" s="61"/>
      <c r="B63" s="100" t="s">
        <v>10</v>
      </c>
      <c r="C63" s="123">
        <v>10000000</v>
      </c>
      <c r="D63" s="123"/>
      <c r="E63" s="123"/>
      <c r="F63" s="123"/>
      <c r="G63" s="123"/>
      <c r="H63" s="110"/>
      <c r="K63" s="111"/>
    </row>
    <row r="64" spans="1:11" ht="126.75" customHeight="1" x14ac:dyDescent="0.25">
      <c r="A64" s="67"/>
      <c r="B64" s="122" t="s">
        <v>60</v>
      </c>
      <c r="C64" s="91">
        <f>C66+C67</f>
        <v>130974970</v>
      </c>
      <c r="D64" s="91">
        <f t="shared" ref="D64:E64" si="17">D66+D67</f>
        <v>52550116.5</v>
      </c>
      <c r="E64" s="91">
        <f t="shared" si="17"/>
        <v>52550116.5</v>
      </c>
      <c r="F64" s="123">
        <f t="shared" si="2"/>
        <v>40.122258856024168</v>
      </c>
      <c r="G64" s="73" t="s">
        <v>124</v>
      </c>
      <c r="H64" s="110"/>
      <c r="K64" s="111"/>
    </row>
    <row r="65" spans="1:11" ht="15.75" x14ac:dyDescent="0.25">
      <c r="A65" s="67"/>
      <c r="B65" s="122" t="s">
        <v>8</v>
      </c>
      <c r="C65" s="123"/>
      <c r="D65" s="123"/>
      <c r="E65" s="94"/>
      <c r="F65" s="123"/>
      <c r="G65" s="107"/>
      <c r="H65" s="110"/>
      <c r="K65" s="111"/>
    </row>
    <row r="66" spans="1:11" ht="15.75" x14ac:dyDescent="0.25">
      <c r="A66" s="67"/>
      <c r="B66" s="122" t="s">
        <v>9</v>
      </c>
      <c r="C66" s="123">
        <f>C70</f>
        <v>45573700</v>
      </c>
      <c r="D66" s="123">
        <f t="shared" ref="D66:E66" si="18">D70</f>
        <v>25046558.629999999</v>
      </c>
      <c r="E66" s="123">
        <f t="shared" si="18"/>
        <v>25046558.629999999</v>
      </c>
      <c r="F66" s="123">
        <f t="shared" si="2"/>
        <v>54.958361138112558</v>
      </c>
      <c r="G66" s="107"/>
      <c r="H66" s="110"/>
      <c r="I66" s="111"/>
      <c r="K66" s="111"/>
    </row>
    <row r="67" spans="1:11" ht="15.75" x14ac:dyDescent="0.25">
      <c r="A67" s="67"/>
      <c r="B67" s="122" t="s">
        <v>10</v>
      </c>
      <c r="C67" s="123">
        <f>C71+C72</f>
        <v>85401270</v>
      </c>
      <c r="D67" s="123">
        <f t="shared" ref="D67:E67" si="19">D71+D72</f>
        <v>27503557.870000001</v>
      </c>
      <c r="E67" s="123">
        <f t="shared" si="19"/>
        <v>27503557.870000001</v>
      </c>
      <c r="F67" s="123">
        <f t="shared" si="2"/>
        <v>32.205092348158288</v>
      </c>
      <c r="G67" s="107"/>
      <c r="H67" s="110"/>
      <c r="I67" s="111"/>
      <c r="K67" s="111"/>
    </row>
    <row r="68" spans="1:11" ht="119.25" customHeight="1" x14ac:dyDescent="0.25">
      <c r="A68" s="67"/>
      <c r="B68" s="49" t="s">
        <v>67</v>
      </c>
      <c r="C68" s="123">
        <f>C70+C71+C72</f>
        <v>130974970</v>
      </c>
      <c r="D68" s="123">
        <f t="shared" ref="D68:E68" si="20">D70+D71+D72</f>
        <v>52550116.5</v>
      </c>
      <c r="E68" s="123">
        <f t="shared" si="20"/>
        <v>52550116.5</v>
      </c>
      <c r="F68" s="123">
        <f t="shared" si="2"/>
        <v>40.122258856024168</v>
      </c>
      <c r="G68" s="73" t="s">
        <v>125</v>
      </c>
      <c r="H68" s="110"/>
      <c r="K68" s="111"/>
    </row>
    <row r="69" spans="1:11" ht="15.75" x14ac:dyDescent="0.25">
      <c r="A69" s="67"/>
      <c r="B69" s="122" t="s">
        <v>8</v>
      </c>
      <c r="C69" s="123"/>
      <c r="D69" s="123"/>
      <c r="E69" s="123"/>
      <c r="F69" s="123"/>
      <c r="G69" s="107"/>
      <c r="H69" s="110"/>
      <c r="K69" s="111"/>
    </row>
    <row r="70" spans="1:11" ht="15.75" x14ac:dyDescent="0.25">
      <c r="A70" s="67"/>
      <c r="B70" s="122" t="s">
        <v>9</v>
      </c>
      <c r="C70" s="123">
        <v>45573700</v>
      </c>
      <c r="D70" s="123">
        <v>25046558.629999999</v>
      </c>
      <c r="E70" s="123">
        <v>25046558.629999999</v>
      </c>
      <c r="F70" s="123">
        <f t="shared" si="2"/>
        <v>54.958361138112558</v>
      </c>
      <c r="G70" s="107"/>
      <c r="H70" s="110"/>
      <c r="K70" s="111"/>
    </row>
    <row r="71" spans="1:11" ht="19.5" customHeight="1" x14ac:dyDescent="0.25">
      <c r="A71" s="67"/>
      <c r="B71" s="122" t="s">
        <v>10</v>
      </c>
      <c r="C71" s="82">
        <v>33551870</v>
      </c>
      <c r="D71" s="123">
        <v>18439557.870000001</v>
      </c>
      <c r="E71" s="123">
        <v>18439557.870000001</v>
      </c>
      <c r="F71" s="123">
        <f t="shared" si="2"/>
        <v>54.958361098800154</v>
      </c>
      <c r="G71" s="107"/>
      <c r="H71" s="110"/>
      <c r="K71" s="111"/>
    </row>
    <row r="72" spans="1:11" ht="19.5" customHeight="1" x14ac:dyDescent="0.25">
      <c r="A72" s="67"/>
      <c r="B72" s="122" t="s">
        <v>85</v>
      </c>
      <c r="C72" s="82">
        <v>51849400</v>
      </c>
      <c r="D72" s="123">
        <v>9064000</v>
      </c>
      <c r="E72" s="123">
        <v>9064000</v>
      </c>
      <c r="F72" s="123">
        <f t="shared" si="2"/>
        <v>17.481398048964884</v>
      </c>
      <c r="G72" s="107"/>
      <c r="H72" s="110"/>
      <c r="K72" s="111"/>
    </row>
    <row r="73" spans="1:11" ht="111.75" customHeight="1" x14ac:dyDescent="0.25">
      <c r="A73" s="79"/>
      <c r="B73" s="56" t="s">
        <v>33</v>
      </c>
      <c r="C73" s="91">
        <f t="shared" ref="C73:E73" si="21">C75+C76</f>
        <v>2857000</v>
      </c>
      <c r="D73" s="91">
        <f t="shared" si="21"/>
        <v>502943.2</v>
      </c>
      <c r="E73" s="91">
        <f t="shared" si="21"/>
        <v>502943.2</v>
      </c>
      <c r="F73" s="123">
        <f t="shared" ref="F73:F130" si="22">E73/C73*100</f>
        <v>17.603892194609731</v>
      </c>
      <c r="G73" s="73" t="s">
        <v>100</v>
      </c>
      <c r="H73" s="110"/>
      <c r="K73" s="111"/>
    </row>
    <row r="74" spans="1:11" ht="15.75" x14ac:dyDescent="0.25">
      <c r="A74" s="59"/>
      <c r="B74" s="122" t="s">
        <v>8</v>
      </c>
      <c r="C74" s="123"/>
      <c r="D74" s="123"/>
      <c r="E74" s="94"/>
      <c r="F74" s="123"/>
      <c r="G74" s="123"/>
      <c r="H74" s="110"/>
      <c r="K74" s="111"/>
    </row>
    <row r="75" spans="1:11" ht="15.75" x14ac:dyDescent="0.25">
      <c r="A75" s="59"/>
      <c r="B75" s="122" t="s">
        <v>9</v>
      </c>
      <c r="C75" s="123"/>
      <c r="D75" s="123"/>
      <c r="E75" s="94"/>
      <c r="F75" s="123"/>
      <c r="G75" s="123"/>
      <c r="H75" s="110"/>
      <c r="K75" s="111"/>
    </row>
    <row r="76" spans="1:11" ht="15.75" x14ac:dyDescent="0.25">
      <c r="A76" s="59"/>
      <c r="B76" s="122" t="s">
        <v>11</v>
      </c>
      <c r="C76" s="82">
        <v>2857000</v>
      </c>
      <c r="D76" s="123">
        <v>502943.2</v>
      </c>
      <c r="E76" s="82">
        <v>502943.2</v>
      </c>
      <c r="F76" s="123">
        <f t="shared" si="22"/>
        <v>17.603892194609731</v>
      </c>
      <c r="G76" s="123"/>
      <c r="H76" s="110"/>
      <c r="K76" s="111"/>
    </row>
    <row r="77" spans="1:11" ht="96.75" customHeight="1" x14ac:dyDescent="0.25">
      <c r="A77" s="59"/>
      <c r="B77" s="122" t="s">
        <v>49</v>
      </c>
      <c r="C77" s="123">
        <f t="shared" ref="C77:E77" si="23">C79+C80</f>
        <v>5900</v>
      </c>
      <c r="D77" s="123">
        <f t="shared" si="23"/>
        <v>5900</v>
      </c>
      <c r="E77" s="123">
        <f t="shared" si="23"/>
        <v>5900</v>
      </c>
      <c r="F77" s="123">
        <f t="shared" si="22"/>
        <v>100</v>
      </c>
      <c r="G77" s="73" t="s">
        <v>102</v>
      </c>
      <c r="H77" s="110"/>
      <c r="K77" s="111"/>
    </row>
    <row r="78" spans="1:11" ht="15.75" x14ac:dyDescent="0.25">
      <c r="A78" s="59"/>
      <c r="B78" s="122" t="s">
        <v>8</v>
      </c>
      <c r="C78" s="123"/>
      <c r="D78" s="123"/>
      <c r="E78" s="94"/>
      <c r="F78" s="123"/>
      <c r="G78" s="123"/>
      <c r="H78" s="110"/>
      <c r="K78" s="111"/>
    </row>
    <row r="79" spans="1:11" ht="15.75" x14ac:dyDescent="0.25">
      <c r="A79" s="59"/>
      <c r="B79" s="122" t="s">
        <v>9</v>
      </c>
      <c r="C79" s="123"/>
      <c r="D79" s="123"/>
      <c r="E79" s="94"/>
      <c r="F79" s="123"/>
      <c r="G79" s="123"/>
      <c r="H79" s="110"/>
      <c r="K79" s="111"/>
    </row>
    <row r="80" spans="1:11" ht="15.75" x14ac:dyDescent="0.25">
      <c r="A80" s="59"/>
      <c r="B80" s="122" t="s">
        <v>10</v>
      </c>
      <c r="C80" s="123">
        <v>5900</v>
      </c>
      <c r="D80" s="123">
        <v>5900</v>
      </c>
      <c r="E80" s="94">
        <v>5900</v>
      </c>
      <c r="F80" s="123">
        <f t="shared" si="22"/>
        <v>100</v>
      </c>
      <c r="G80" s="123"/>
      <c r="H80" s="110"/>
      <c r="K80" s="111"/>
    </row>
    <row r="81" spans="1:11" ht="67.5" customHeight="1" x14ac:dyDescent="0.25">
      <c r="A81" s="61"/>
      <c r="B81" s="65" t="s">
        <v>25</v>
      </c>
      <c r="C81" s="123">
        <f>C83+C84</f>
        <v>1215400</v>
      </c>
      <c r="D81" s="123">
        <f t="shared" ref="D81:E81" si="24">D83+D84</f>
        <v>744100</v>
      </c>
      <c r="E81" s="123">
        <f t="shared" si="24"/>
        <v>744100</v>
      </c>
      <c r="F81" s="123">
        <f t="shared" si="22"/>
        <v>61.222642751357583</v>
      </c>
      <c r="G81" s="73" t="s">
        <v>98</v>
      </c>
      <c r="H81" s="110"/>
      <c r="K81" s="111"/>
    </row>
    <row r="82" spans="1:11" ht="15.75" x14ac:dyDescent="0.25">
      <c r="A82" s="61"/>
      <c r="B82" s="122" t="s">
        <v>8</v>
      </c>
      <c r="C82" s="123"/>
      <c r="D82" s="123"/>
      <c r="E82" s="94"/>
      <c r="F82" s="123"/>
      <c r="G82" s="123"/>
      <c r="H82" s="110"/>
      <c r="K82" s="111"/>
    </row>
    <row r="83" spans="1:11" ht="15.75" x14ac:dyDescent="0.25">
      <c r="A83" s="61"/>
      <c r="B83" s="122" t="s">
        <v>9</v>
      </c>
      <c r="C83" s="123"/>
      <c r="D83" s="123"/>
      <c r="E83" s="94"/>
      <c r="F83" s="123"/>
      <c r="G83" s="123"/>
      <c r="H83" s="110"/>
      <c r="K83" s="111"/>
    </row>
    <row r="84" spans="1:11" ht="15.75" x14ac:dyDescent="0.25">
      <c r="A84" s="61"/>
      <c r="B84" s="122" t="s">
        <v>10</v>
      </c>
      <c r="C84" s="82">
        <v>1215400</v>
      </c>
      <c r="D84" s="94">
        <v>744100</v>
      </c>
      <c r="E84" s="83">
        <v>744100</v>
      </c>
      <c r="F84" s="123">
        <f t="shared" si="22"/>
        <v>61.222642751357583</v>
      </c>
      <c r="G84" s="123"/>
      <c r="H84" s="110"/>
      <c r="I84" s="29"/>
      <c r="K84" s="111"/>
    </row>
    <row r="85" spans="1:11" ht="63" x14ac:dyDescent="0.25">
      <c r="A85" s="61"/>
      <c r="B85" s="122" t="s">
        <v>77</v>
      </c>
      <c r="C85" s="82">
        <f>C88</f>
        <v>1000000</v>
      </c>
      <c r="D85" s="82">
        <f t="shared" ref="D85:E85" si="25">D88</f>
        <v>0</v>
      </c>
      <c r="E85" s="82">
        <f t="shared" si="25"/>
        <v>0</v>
      </c>
      <c r="F85" s="123">
        <f t="shared" si="22"/>
        <v>0</v>
      </c>
      <c r="G85" s="73" t="s">
        <v>100</v>
      </c>
      <c r="H85" s="110"/>
      <c r="I85" s="29"/>
      <c r="K85" s="111"/>
    </row>
    <row r="86" spans="1:11" ht="15.75" x14ac:dyDescent="0.25">
      <c r="A86" s="61"/>
      <c r="B86" s="122" t="s">
        <v>8</v>
      </c>
      <c r="C86" s="82"/>
      <c r="D86" s="94"/>
      <c r="E86" s="83"/>
      <c r="F86" s="123"/>
      <c r="G86" s="123"/>
      <c r="H86" s="110"/>
      <c r="I86" s="29"/>
      <c r="K86" s="111"/>
    </row>
    <row r="87" spans="1:11" ht="15.75" x14ac:dyDescent="0.25">
      <c r="A87" s="61"/>
      <c r="B87" s="122" t="s">
        <v>9</v>
      </c>
      <c r="C87" s="82"/>
      <c r="D87" s="94"/>
      <c r="E87" s="83"/>
      <c r="F87" s="123"/>
      <c r="G87" s="123"/>
      <c r="H87" s="110"/>
      <c r="I87" s="29"/>
      <c r="K87" s="111"/>
    </row>
    <row r="88" spans="1:11" ht="15.75" x14ac:dyDescent="0.25">
      <c r="A88" s="61"/>
      <c r="B88" s="122" t="s">
        <v>11</v>
      </c>
      <c r="C88" s="82">
        <v>1000000</v>
      </c>
      <c r="D88" s="94"/>
      <c r="E88" s="83"/>
      <c r="F88" s="123"/>
      <c r="G88" s="123"/>
      <c r="H88" s="110"/>
      <c r="I88" s="29"/>
      <c r="K88" s="111"/>
    </row>
    <row r="89" spans="1:11" ht="315" x14ac:dyDescent="0.25">
      <c r="A89" s="61"/>
      <c r="B89" s="120" t="s">
        <v>107</v>
      </c>
      <c r="C89" s="82">
        <f>C91+C92</f>
        <v>12173852</v>
      </c>
      <c r="D89" s="82">
        <f t="shared" ref="D89:E89" si="26">D91+D92</f>
        <v>9387244</v>
      </c>
      <c r="E89" s="82">
        <f t="shared" si="26"/>
        <v>9387244</v>
      </c>
      <c r="F89" s="123">
        <f t="shared" si="22"/>
        <v>77.10989093673885</v>
      </c>
      <c r="G89" s="73" t="s">
        <v>129</v>
      </c>
      <c r="H89" s="110"/>
      <c r="I89" s="29"/>
      <c r="K89" s="111"/>
    </row>
    <row r="90" spans="1:11" ht="15.75" x14ac:dyDescent="0.25">
      <c r="A90" s="61"/>
      <c r="B90" s="120" t="s">
        <v>8</v>
      </c>
      <c r="C90" s="82"/>
      <c r="D90" s="94"/>
      <c r="E90" s="83"/>
      <c r="F90" s="123"/>
      <c r="G90" s="123"/>
      <c r="H90" s="110"/>
      <c r="I90" s="29"/>
      <c r="K90" s="111"/>
    </row>
    <row r="91" spans="1:11" ht="15.75" x14ac:dyDescent="0.25">
      <c r="A91" s="61"/>
      <c r="B91" s="90" t="s">
        <v>13</v>
      </c>
      <c r="C91" s="82"/>
      <c r="D91" s="94"/>
      <c r="E91" s="83"/>
      <c r="F91" s="123"/>
      <c r="G91" s="123"/>
      <c r="H91" s="110"/>
      <c r="I91" s="29"/>
      <c r="K91" s="111"/>
    </row>
    <row r="92" spans="1:11" ht="15.75" x14ac:dyDescent="0.25">
      <c r="A92" s="61"/>
      <c r="B92" s="120" t="s">
        <v>15</v>
      </c>
      <c r="C92" s="82">
        <v>12173852</v>
      </c>
      <c r="D92" s="94">
        <v>9387244</v>
      </c>
      <c r="E92" s="83">
        <v>9387244</v>
      </c>
      <c r="F92" s="123">
        <f t="shared" si="22"/>
        <v>77.10989093673885</v>
      </c>
      <c r="G92" s="123"/>
      <c r="H92" s="110"/>
      <c r="I92" s="29"/>
      <c r="K92" s="111"/>
    </row>
    <row r="93" spans="1:11" ht="19.5" customHeight="1" x14ac:dyDescent="0.25">
      <c r="A93" s="78" t="s">
        <v>17</v>
      </c>
      <c r="B93" s="99" t="s">
        <v>18</v>
      </c>
      <c r="C93" s="71">
        <f>C94++C113+C117+C121+C125+C130+C134+C138+C142+C146</f>
        <v>484568499.68000001</v>
      </c>
      <c r="D93" s="71">
        <f>D94++D113+D117+D121+D125+D130+D134+D138+D142+D146</f>
        <v>345186514.04000002</v>
      </c>
      <c r="E93" s="71">
        <f t="shared" ref="E93" si="27">E94++E113+E117+E121+E125+E130+E134+E138+E142+E146</f>
        <v>304746514.04000002</v>
      </c>
      <c r="F93" s="107">
        <f t="shared" si="22"/>
        <v>62.890285736949245</v>
      </c>
      <c r="G93" s="71"/>
      <c r="H93" s="110"/>
      <c r="K93" s="111"/>
    </row>
    <row r="94" spans="1:11" ht="72.75" customHeight="1" x14ac:dyDescent="0.25">
      <c r="A94" s="61"/>
      <c r="B94" s="122" t="s">
        <v>60</v>
      </c>
      <c r="C94" s="123">
        <f>C96+C97</f>
        <v>67066410</v>
      </c>
      <c r="D94" s="123">
        <f t="shared" ref="D94:E94" si="28">D96+D97</f>
        <v>35123291.719999999</v>
      </c>
      <c r="E94" s="123">
        <f t="shared" si="28"/>
        <v>35123291.719999999</v>
      </c>
      <c r="F94" s="107">
        <f t="shared" si="22"/>
        <v>52.370913725663861</v>
      </c>
      <c r="G94" s="73" t="s">
        <v>101</v>
      </c>
      <c r="H94" s="110"/>
      <c r="K94" s="111"/>
    </row>
    <row r="95" spans="1:11" ht="19.5" customHeight="1" x14ac:dyDescent="0.25">
      <c r="A95" s="61"/>
      <c r="B95" s="122" t="s">
        <v>8</v>
      </c>
      <c r="C95" s="123"/>
      <c r="D95" s="119"/>
      <c r="E95" s="94"/>
      <c r="F95" s="107"/>
      <c r="G95" s="107"/>
      <c r="H95" s="110"/>
      <c r="K95" s="111"/>
    </row>
    <row r="96" spans="1:11" ht="19.5" customHeight="1" x14ac:dyDescent="0.25">
      <c r="A96" s="61"/>
      <c r="B96" s="122" t="s">
        <v>9</v>
      </c>
      <c r="C96" s="123">
        <f>C100+C105+C110</f>
        <v>13313900</v>
      </c>
      <c r="D96" s="123">
        <f>D100+D105+D110</f>
        <v>12979773.1</v>
      </c>
      <c r="E96" s="123">
        <f>E100+E105+E110</f>
        <v>12979773.1</v>
      </c>
      <c r="F96" s="123">
        <f t="shared" si="22"/>
        <v>97.490390494145217</v>
      </c>
      <c r="G96" s="107"/>
      <c r="H96" s="110"/>
      <c r="K96" s="111"/>
    </row>
    <row r="97" spans="1:11" ht="19.5" customHeight="1" x14ac:dyDescent="0.25">
      <c r="A97" s="61"/>
      <c r="B97" s="122" t="s">
        <v>11</v>
      </c>
      <c r="C97" s="123">
        <f>C101+C102+C106+C107+C111+C112</f>
        <v>53752510</v>
      </c>
      <c r="D97" s="123">
        <f>D101+D102+D106+D107+D111+D112</f>
        <v>22143518.619999997</v>
      </c>
      <c r="E97" s="123">
        <f>E101+E102+E106+E107+E111+E112</f>
        <v>22143518.619999997</v>
      </c>
      <c r="F97" s="123">
        <f t="shared" si="22"/>
        <v>41.19532021853491</v>
      </c>
      <c r="G97" s="123"/>
      <c r="H97" s="110"/>
      <c r="I97" s="35"/>
      <c r="K97" s="111"/>
    </row>
    <row r="98" spans="1:11" ht="84" customHeight="1" x14ac:dyDescent="0.25">
      <c r="A98" s="61"/>
      <c r="B98" s="122" t="s">
        <v>71</v>
      </c>
      <c r="C98" s="123">
        <f>C100+C101+C102</f>
        <v>18252190</v>
      </c>
      <c r="D98" s="123">
        <f t="shared" ref="D98:E98" si="29">D100+D101+D102</f>
        <v>9626799.3599999994</v>
      </c>
      <c r="E98" s="123">
        <f t="shared" si="29"/>
        <v>9626799.3599999994</v>
      </c>
      <c r="F98" s="123">
        <f t="shared" si="22"/>
        <v>52.743256343485356</v>
      </c>
      <c r="G98" s="73" t="s">
        <v>101</v>
      </c>
      <c r="H98" s="110"/>
      <c r="K98" s="111"/>
    </row>
    <row r="99" spans="1:11" ht="19.5" customHeight="1" x14ac:dyDescent="0.25">
      <c r="A99" s="61"/>
      <c r="B99" s="122" t="s">
        <v>8</v>
      </c>
      <c r="C99" s="123"/>
      <c r="D99" s="123"/>
      <c r="E99" s="123"/>
      <c r="F99" s="123"/>
      <c r="G99" s="107"/>
      <c r="H99" s="110"/>
      <c r="K99" s="111"/>
    </row>
    <row r="100" spans="1:11" ht="19.5" customHeight="1" x14ac:dyDescent="0.25">
      <c r="A100" s="61"/>
      <c r="B100" s="122" t="s">
        <v>9</v>
      </c>
      <c r="C100" s="101">
        <v>4110300</v>
      </c>
      <c r="D100" s="123">
        <v>4110300</v>
      </c>
      <c r="E100" s="123">
        <v>4110300</v>
      </c>
      <c r="F100" s="123">
        <f t="shared" si="22"/>
        <v>100</v>
      </c>
      <c r="G100" s="107"/>
      <c r="H100" s="110"/>
      <c r="K100" s="111"/>
    </row>
    <row r="101" spans="1:11" ht="19.5" customHeight="1" x14ac:dyDescent="0.25">
      <c r="A101" s="61"/>
      <c r="B101" s="122" t="s">
        <v>10</v>
      </c>
      <c r="C101" s="101">
        <v>538000</v>
      </c>
      <c r="D101" s="123">
        <v>538000</v>
      </c>
      <c r="E101" s="123">
        <v>538000</v>
      </c>
      <c r="F101" s="123">
        <f t="shared" si="22"/>
        <v>100</v>
      </c>
      <c r="G101" s="107"/>
      <c r="H101" s="110"/>
      <c r="K101" s="111"/>
    </row>
    <row r="102" spans="1:11" ht="19.5" customHeight="1" x14ac:dyDescent="0.25">
      <c r="A102" s="61"/>
      <c r="B102" s="122" t="s">
        <v>10</v>
      </c>
      <c r="C102" s="101">
        <v>13603890</v>
      </c>
      <c r="D102" s="123">
        <v>4978499.3600000003</v>
      </c>
      <c r="E102" s="123">
        <v>4978499.3600000003</v>
      </c>
      <c r="F102" s="123">
        <f t="shared" si="22"/>
        <v>36.596145367244226</v>
      </c>
      <c r="G102" s="107"/>
      <c r="H102" s="110"/>
      <c r="K102" s="111"/>
    </row>
    <row r="103" spans="1:11" ht="81" customHeight="1" x14ac:dyDescent="0.25">
      <c r="A103" s="61"/>
      <c r="B103" s="122" t="s">
        <v>72</v>
      </c>
      <c r="C103" s="123">
        <f>C105+C106+C107</f>
        <v>40041220</v>
      </c>
      <c r="D103" s="123">
        <f t="shared" ref="D103:E103" si="30">D105+D106+D107</f>
        <v>20682771.109999999</v>
      </c>
      <c r="E103" s="123">
        <f t="shared" si="30"/>
        <v>20682771.109999999</v>
      </c>
      <c r="F103" s="123">
        <f t="shared" si="22"/>
        <v>51.653698638552967</v>
      </c>
      <c r="G103" s="73" t="s">
        <v>101</v>
      </c>
      <c r="H103" s="110"/>
      <c r="K103" s="111"/>
    </row>
    <row r="104" spans="1:11" ht="19.5" customHeight="1" x14ac:dyDescent="0.25">
      <c r="A104" s="61"/>
      <c r="B104" s="122" t="s">
        <v>8</v>
      </c>
      <c r="C104" s="123"/>
      <c r="D104" s="123"/>
      <c r="E104" s="123"/>
      <c r="F104" s="123"/>
      <c r="G104" s="107"/>
      <c r="H104" s="110"/>
      <c r="K104" s="111"/>
    </row>
    <row r="105" spans="1:11" ht="19.5" customHeight="1" x14ac:dyDescent="0.25">
      <c r="A105" s="61"/>
      <c r="B105" s="122" t="s">
        <v>9</v>
      </c>
      <c r="C105" s="101">
        <v>4717300</v>
      </c>
      <c r="D105" s="123">
        <v>4717300</v>
      </c>
      <c r="E105" s="123">
        <v>4717300</v>
      </c>
      <c r="F105" s="123">
        <f t="shared" si="22"/>
        <v>100</v>
      </c>
      <c r="G105" s="107"/>
      <c r="H105" s="110"/>
      <c r="K105" s="111"/>
    </row>
    <row r="106" spans="1:11" ht="19.5" customHeight="1" x14ac:dyDescent="0.25">
      <c r="A106" s="61"/>
      <c r="B106" s="122" t="s">
        <v>11</v>
      </c>
      <c r="C106" s="101">
        <v>617500</v>
      </c>
      <c r="D106" s="123">
        <v>617500</v>
      </c>
      <c r="E106" s="123">
        <v>617500</v>
      </c>
      <c r="F106" s="123">
        <f t="shared" si="22"/>
        <v>100</v>
      </c>
      <c r="G106" s="107"/>
      <c r="H106" s="110"/>
      <c r="K106" s="111"/>
    </row>
    <row r="107" spans="1:11" ht="19.5" customHeight="1" x14ac:dyDescent="0.25">
      <c r="A107" s="61"/>
      <c r="B107" s="122" t="s">
        <v>85</v>
      </c>
      <c r="C107" s="101">
        <v>34706420</v>
      </c>
      <c r="D107" s="123">
        <v>15347971.109999999</v>
      </c>
      <c r="E107" s="123">
        <v>15347971.109999999</v>
      </c>
      <c r="F107" s="123">
        <f t="shared" si="22"/>
        <v>44.222282534470565</v>
      </c>
      <c r="G107" s="107"/>
      <c r="H107" s="110"/>
      <c r="K107" s="111"/>
    </row>
    <row r="108" spans="1:11" ht="82.5" customHeight="1" x14ac:dyDescent="0.25">
      <c r="A108" s="61"/>
      <c r="B108" s="122" t="s">
        <v>73</v>
      </c>
      <c r="C108" s="123">
        <f>C110+C111+C112</f>
        <v>8773000</v>
      </c>
      <c r="D108" s="123">
        <f t="shared" ref="D108:E108" si="31">D110+D111+D112</f>
        <v>4813721.25</v>
      </c>
      <c r="E108" s="123">
        <f t="shared" si="31"/>
        <v>4813721.25</v>
      </c>
      <c r="F108" s="123">
        <f t="shared" si="22"/>
        <v>54.869728143166526</v>
      </c>
      <c r="G108" s="73" t="s">
        <v>101</v>
      </c>
      <c r="H108" s="110"/>
      <c r="K108" s="111"/>
    </row>
    <row r="109" spans="1:11" ht="19.5" customHeight="1" x14ac:dyDescent="0.25">
      <c r="A109" s="61"/>
      <c r="B109" s="122" t="s">
        <v>8</v>
      </c>
      <c r="C109" s="123"/>
      <c r="D109" s="123"/>
      <c r="E109" s="123"/>
      <c r="F109" s="123"/>
      <c r="G109" s="107"/>
      <c r="H109" s="110"/>
      <c r="K109" s="111"/>
    </row>
    <row r="110" spans="1:11" ht="19.5" customHeight="1" x14ac:dyDescent="0.25">
      <c r="A110" s="61"/>
      <c r="B110" s="122" t="s">
        <v>9</v>
      </c>
      <c r="C110" s="101">
        <v>4486300</v>
      </c>
      <c r="D110" s="123">
        <v>4152173.1</v>
      </c>
      <c r="E110" s="123">
        <v>4152173.1</v>
      </c>
      <c r="F110" s="123">
        <f t="shared" si="22"/>
        <v>92.552283619017899</v>
      </c>
      <c r="G110" s="107"/>
      <c r="H110" s="110"/>
      <c r="K110" s="111"/>
    </row>
    <row r="111" spans="1:11" ht="19.5" customHeight="1" x14ac:dyDescent="0.25">
      <c r="A111" s="61"/>
      <c r="B111" s="122" t="s">
        <v>11</v>
      </c>
      <c r="C111" s="101">
        <v>587200</v>
      </c>
      <c r="D111" s="123">
        <v>543467</v>
      </c>
      <c r="E111" s="123">
        <v>543467</v>
      </c>
      <c r="F111" s="123">
        <f t="shared" si="22"/>
        <v>92.552282016348769</v>
      </c>
      <c r="G111" s="107"/>
      <c r="H111" s="110"/>
      <c r="K111" s="111"/>
    </row>
    <row r="112" spans="1:11" ht="19.5" customHeight="1" x14ac:dyDescent="0.25">
      <c r="A112" s="61"/>
      <c r="B112" s="122" t="s">
        <v>11</v>
      </c>
      <c r="C112" s="101">
        <v>3699500</v>
      </c>
      <c r="D112" s="123">
        <v>118081.15</v>
      </c>
      <c r="E112" s="123">
        <v>118081.15</v>
      </c>
      <c r="F112" s="123">
        <f t="shared" si="22"/>
        <v>3.1918137586160293</v>
      </c>
      <c r="G112" s="107"/>
      <c r="H112" s="110"/>
      <c r="K112" s="111"/>
    </row>
    <row r="113" spans="1:11" ht="108" customHeight="1" x14ac:dyDescent="0.25">
      <c r="A113" s="61"/>
      <c r="B113" s="56" t="s">
        <v>19</v>
      </c>
      <c r="C113" s="123">
        <f t="shared" ref="C113:E113" si="32">C115+C116</f>
        <v>17300</v>
      </c>
      <c r="D113" s="123">
        <f t="shared" si="32"/>
        <v>0</v>
      </c>
      <c r="E113" s="123">
        <f t="shared" si="32"/>
        <v>0</v>
      </c>
      <c r="F113" s="123">
        <f t="shared" si="22"/>
        <v>0</v>
      </c>
      <c r="G113" s="73" t="s">
        <v>102</v>
      </c>
      <c r="H113" s="110"/>
      <c r="K113" s="111"/>
    </row>
    <row r="114" spans="1:11" ht="15.75" x14ac:dyDescent="0.25">
      <c r="A114" s="61"/>
      <c r="B114" s="122" t="s">
        <v>8</v>
      </c>
      <c r="C114" s="123"/>
      <c r="D114" s="119"/>
      <c r="E114" s="94"/>
      <c r="F114" s="123"/>
      <c r="G114" s="123"/>
      <c r="H114" s="110"/>
      <c r="K114" s="111"/>
    </row>
    <row r="115" spans="1:11" ht="15.75" x14ac:dyDescent="0.25">
      <c r="A115" s="61"/>
      <c r="B115" s="122" t="s">
        <v>13</v>
      </c>
      <c r="C115" s="123"/>
      <c r="D115" s="119"/>
      <c r="E115" s="94"/>
      <c r="F115" s="123"/>
      <c r="G115" s="123"/>
      <c r="H115" s="110"/>
      <c r="K115" s="111"/>
    </row>
    <row r="116" spans="1:11" ht="15.75" x14ac:dyDescent="0.25">
      <c r="A116" s="61"/>
      <c r="B116" s="122" t="s">
        <v>80</v>
      </c>
      <c r="C116" s="123">
        <v>17300</v>
      </c>
      <c r="D116" s="119"/>
      <c r="E116" s="84"/>
      <c r="F116" s="123"/>
      <c r="G116" s="34"/>
      <c r="H116" s="110"/>
      <c r="K116" s="111"/>
    </row>
    <row r="117" spans="1:11" ht="86.25" customHeight="1" x14ac:dyDescent="0.25">
      <c r="A117" s="61"/>
      <c r="B117" s="122" t="s">
        <v>34</v>
      </c>
      <c r="C117" s="123">
        <f t="shared" ref="C117:E117" si="33">C119+C120</f>
        <v>148260790.04999998</v>
      </c>
      <c r="D117" s="123">
        <f t="shared" si="33"/>
        <v>92884310.799999997</v>
      </c>
      <c r="E117" s="123">
        <f t="shared" si="33"/>
        <v>92884310.799999997</v>
      </c>
      <c r="F117" s="123">
        <f t="shared" si="22"/>
        <v>62.649275488600445</v>
      </c>
      <c r="G117" s="73" t="s">
        <v>100</v>
      </c>
      <c r="H117" s="110"/>
      <c r="K117" s="111"/>
    </row>
    <row r="118" spans="1:11" ht="15.75" x14ac:dyDescent="0.25">
      <c r="A118" s="61"/>
      <c r="B118" s="122" t="s">
        <v>8</v>
      </c>
      <c r="C118" s="123"/>
      <c r="D118" s="119"/>
      <c r="E118" s="94"/>
      <c r="F118" s="123"/>
      <c r="G118" s="123"/>
      <c r="H118" s="110"/>
      <c r="K118" s="111"/>
    </row>
    <row r="119" spans="1:11" ht="15.75" x14ac:dyDescent="0.25">
      <c r="A119" s="61"/>
      <c r="B119" s="122" t="s">
        <v>86</v>
      </c>
      <c r="C119" s="123">
        <v>147219785.13999999</v>
      </c>
      <c r="D119" s="119">
        <v>92232164.170000002</v>
      </c>
      <c r="E119" s="46">
        <v>92232164.170000002</v>
      </c>
      <c r="F119" s="123">
        <f t="shared" si="22"/>
        <v>62.649299536941307</v>
      </c>
      <c r="G119" s="123"/>
      <c r="H119" s="110"/>
      <c r="I119" s="21"/>
      <c r="K119" s="111"/>
    </row>
    <row r="120" spans="1:11" ht="15.75" x14ac:dyDescent="0.25">
      <c r="A120" s="61"/>
      <c r="B120" s="122" t="s">
        <v>10</v>
      </c>
      <c r="C120" s="123">
        <v>1041004.91</v>
      </c>
      <c r="D120" s="119">
        <v>652146.63</v>
      </c>
      <c r="E120" s="46">
        <v>652146.63</v>
      </c>
      <c r="F120" s="123">
        <f t="shared" si="22"/>
        <v>62.645874552119061</v>
      </c>
      <c r="G120" s="123"/>
      <c r="H120" s="110"/>
      <c r="I120" s="21"/>
      <c r="K120" s="111"/>
    </row>
    <row r="121" spans="1:11" ht="143.25" customHeight="1" x14ac:dyDescent="0.25">
      <c r="A121" s="61"/>
      <c r="B121" s="122" t="s">
        <v>51</v>
      </c>
      <c r="C121" s="123">
        <f t="shared" ref="C121:E121" si="34">C123+C124</f>
        <v>1024652</v>
      </c>
      <c r="D121" s="123">
        <f t="shared" si="34"/>
        <v>0</v>
      </c>
      <c r="E121" s="123">
        <f t="shared" si="34"/>
        <v>0</v>
      </c>
      <c r="F121" s="123">
        <f t="shared" si="22"/>
        <v>0</v>
      </c>
      <c r="G121" s="73" t="s">
        <v>100</v>
      </c>
      <c r="H121" s="110"/>
      <c r="K121" s="111"/>
    </row>
    <row r="122" spans="1:11" ht="15.75" x14ac:dyDescent="0.25">
      <c r="A122" s="61"/>
      <c r="B122" s="122" t="s">
        <v>8</v>
      </c>
      <c r="C122" s="123"/>
      <c r="D122" s="119"/>
      <c r="E122" s="94"/>
      <c r="F122" s="123"/>
      <c r="G122" s="123"/>
      <c r="H122" s="110"/>
      <c r="K122" s="111"/>
    </row>
    <row r="123" spans="1:11" ht="15.75" x14ac:dyDescent="0.25">
      <c r="A123" s="61"/>
      <c r="B123" s="122" t="s">
        <v>9</v>
      </c>
      <c r="C123" s="123"/>
      <c r="D123" s="119"/>
      <c r="E123" s="94"/>
      <c r="F123" s="123"/>
      <c r="G123" s="123"/>
      <c r="H123" s="110"/>
      <c r="K123" s="111"/>
    </row>
    <row r="124" spans="1:11" ht="15.75" x14ac:dyDescent="0.25">
      <c r="A124" s="61"/>
      <c r="B124" s="122" t="s">
        <v>11</v>
      </c>
      <c r="C124" s="123">
        <v>1024652</v>
      </c>
      <c r="D124" s="119"/>
      <c r="E124" s="121"/>
      <c r="F124" s="123"/>
      <c r="G124" s="123"/>
      <c r="H124" s="110"/>
      <c r="K124" s="111"/>
    </row>
    <row r="125" spans="1:11" ht="69.75" customHeight="1" x14ac:dyDescent="0.25">
      <c r="A125" s="61"/>
      <c r="B125" s="65" t="s">
        <v>58</v>
      </c>
      <c r="C125" s="123">
        <f>C128+C129</f>
        <v>240119495.44999999</v>
      </c>
      <c r="D125" s="123">
        <f t="shared" ref="D125:E125" si="35">D128+D129</f>
        <v>202599059.34</v>
      </c>
      <c r="E125" s="123">
        <f t="shared" si="35"/>
        <v>162159059.34</v>
      </c>
      <c r="F125" s="123">
        <f t="shared" si="22"/>
        <v>67.53265037314155</v>
      </c>
      <c r="G125" s="73" t="s">
        <v>100</v>
      </c>
      <c r="H125" s="110"/>
      <c r="K125" s="111"/>
    </row>
    <row r="126" spans="1:11" ht="15.75" x14ac:dyDescent="0.25">
      <c r="A126" s="61"/>
      <c r="B126" s="122" t="s">
        <v>8</v>
      </c>
      <c r="C126" s="123"/>
      <c r="D126" s="119"/>
      <c r="E126" s="94"/>
      <c r="F126" s="123"/>
      <c r="G126" s="123"/>
      <c r="H126" s="110"/>
      <c r="K126" s="111"/>
    </row>
    <row r="127" spans="1:11" ht="15.75" x14ac:dyDescent="0.25">
      <c r="A127" s="61"/>
      <c r="B127" s="122" t="s">
        <v>9</v>
      </c>
      <c r="C127" s="123"/>
      <c r="D127" s="119"/>
      <c r="E127" s="94"/>
      <c r="F127" s="123"/>
      <c r="G127" s="123"/>
      <c r="H127" s="110"/>
      <c r="K127" s="111"/>
    </row>
    <row r="128" spans="1:11" ht="15.75" x14ac:dyDescent="0.25">
      <c r="A128" s="61"/>
      <c r="B128" s="122" t="s">
        <v>11</v>
      </c>
      <c r="C128" s="123">
        <v>200000000</v>
      </c>
      <c r="D128" s="119">
        <v>200000000</v>
      </c>
      <c r="E128" s="25">
        <v>159560000</v>
      </c>
      <c r="F128" s="123">
        <f t="shared" si="22"/>
        <v>79.78</v>
      </c>
      <c r="G128" s="123"/>
      <c r="H128" s="110"/>
      <c r="K128" s="111"/>
    </row>
    <row r="129" spans="1:11" s="116" customFormat="1" ht="15.75" x14ac:dyDescent="0.25">
      <c r="A129" s="61"/>
      <c r="B129" s="122" t="s">
        <v>11</v>
      </c>
      <c r="C129" s="123">
        <v>40119495.450000003</v>
      </c>
      <c r="D129" s="119">
        <v>2599059.34</v>
      </c>
      <c r="E129" s="25">
        <v>2599059.34</v>
      </c>
      <c r="F129" s="123"/>
      <c r="G129" s="123"/>
      <c r="H129" s="117"/>
      <c r="K129" s="118"/>
    </row>
    <row r="130" spans="1:11" ht="69.75" customHeight="1" x14ac:dyDescent="0.25">
      <c r="A130" s="61"/>
      <c r="B130" s="122" t="s">
        <v>61</v>
      </c>
      <c r="C130" s="123">
        <f>C132+C133</f>
        <v>13701603.99</v>
      </c>
      <c r="D130" s="123">
        <f t="shared" ref="D130:E130" si="36">D132+D133</f>
        <v>13701603.99</v>
      </c>
      <c r="E130" s="123">
        <f t="shared" si="36"/>
        <v>13701603.99</v>
      </c>
      <c r="F130" s="123">
        <f t="shared" si="22"/>
        <v>100</v>
      </c>
      <c r="G130" s="73" t="s">
        <v>101</v>
      </c>
      <c r="H130" s="110"/>
      <c r="K130" s="111"/>
    </row>
    <row r="131" spans="1:11" ht="15.75" x14ac:dyDescent="0.25">
      <c r="A131" s="61"/>
      <c r="B131" s="122" t="s">
        <v>8</v>
      </c>
      <c r="C131" s="123"/>
      <c r="D131" s="119"/>
      <c r="E131" s="112"/>
      <c r="F131" s="123"/>
      <c r="G131" s="123"/>
      <c r="H131" s="110"/>
      <c r="K131" s="111"/>
    </row>
    <row r="132" spans="1:11" ht="31.5" x14ac:dyDescent="0.25">
      <c r="A132" s="61"/>
      <c r="B132" s="122" t="s">
        <v>87</v>
      </c>
      <c r="C132" s="113">
        <v>13591772.630000001</v>
      </c>
      <c r="D132" s="119">
        <v>13591772.630000001</v>
      </c>
      <c r="E132" s="81">
        <v>13591772.630000001</v>
      </c>
      <c r="F132" s="123">
        <f t="shared" ref="F132:F195" si="37">E132/C132*100</f>
        <v>100</v>
      </c>
      <c r="G132" s="123"/>
      <c r="H132" s="110"/>
      <c r="K132" s="111"/>
    </row>
    <row r="133" spans="1:11" ht="15.75" x14ac:dyDescent="0.25">
      <c r="A133" s="61"/>
      <c r="B133" s="122" t="s">
        <v>11</v>
      </c>
      <c r="C133" s="123">
        <v>109831.36</v>
      </c>
      <c r="D133" s="119">
        <v>109831.36</v>
      </c>
      <c r="E133" s="81">
        <v>109831.36</v>
      </c>
      <c r="F133" s="123"/>
      <c r="G133" s="123"/>
      <c r="H133" s="110"/>
      <c r="K133" s="111"/>
    </row>
    <row r="134" spans="1:11" ht="126" x14ac:dyDescent="0.25">
      <c r="A134" s="61"/>
      <c r="B134" s="122" t="s">
        <v>77</v>
      </c>
      <c r="C134" s="123">
        <f>C137</f>
        <v>1000000</v>
      </c>
      <c r="D134" s="123">
        <f t="shared" ref="D134:E134" si="38">D137</f>
        <v>0</v>
      </c>
      <c r="E134" s="123">
        <f t="shared" si="38"/>
        <v>0</v>
      </c>
      <c r="F134" s="123">
        <f t="shared" si="37"/>
        <v>0</v>
      </c>
      <c r="G134" s="73" t="s">
        <v>126</v>
      </c>
      <c r="H134" s="110"/>
      <c r="K134" s="111"/>
    </row>
    <row r="135" spans="1:11" ht="15.75" x14ac:dyDescent="0.25">
      <c r="A135" s="61"/>
      <c r="B135" s="122" t="s">
        <v>8</v>
      </c>
      <c r="C135" s="123"/>
      <c r="D135" s="123"/>
      <c r="E135" s="85"/>
      <c r="F135" s="123"/>
      <c r="G135" s="107"/>
      <c r="H135" s="110"/>
      <c r="K135" s="111"/>
    </row>
    <row r="136" spans="1:11" ht="15.75" x14ac:dyDescent="0.25">
      <c r="A136" s="61"/>
      <c r="B136" s="122" t="s">
        <v>9</v>
      </c>
      <c r="C136" s="123"/>
      <c r="D136" s="123"/>
      <c r="E136" s="85"/>
      <c r="F136" s="123"/>
      <c r="G136" s="107"/>
      <c r="H136" s="110"/>
      <c r="K136" s="111"/>
    </row>
    <row r="137" spans="1:11" ht="15.75" x14ac:dyDescent="0.25">
      <c r="A137" s="61"/>
      <c r="B137" s="122" t="s">
        <v>11</v>
      </c>
      <c r="C137" s="123">
        <v>1000000</v>
      </c>
      <c r="D137" s="123"/>
      <c r="E137" s="85"/>
      <c r="F137" s="123"/>
      <c r="G137" s="107"/>
      <c r="H137" s="110"/>
      <c r="K137" s="111"/>
    </row>
    <row r="138" spans="1:11" ht="81" customHeight="1" x14ac:dyDescent="0.25">
      <c r="A138" s="61"/>
      <c r="B138" s="122" t="s">
        <v>131</v>
      </c>
      <c r="C138" s="123">
        <f>C140+C141</f>
        <v>12500000</v>
      </c>
      <c r="D138" s="123">
        <f t="shared" ref="D138:F138" si="39">D140+D141</f>
        <v>0</v>
      </c>
      <c r="E138" s="123">
        <f t="shared" si="39"/>
        <v>0</v>
      </c>
      <c r="F138" s="123">
        <f t="shared" si="39"/>
        <v>0</v>
      </c>
      <c r="G138" s="73" t="s">
        <v>100</v>
      </c>
      <c r="H138" s="110"/>
      <c r="K138" s="111"/>
    </row>
    <row r="139" spans="1:11" ht="15.75" x14ac:dyDescent="0.25">
      <c r="A139" s="61"/>
      <c r="B139" s="122" t="s">
        <v>8</v>
      </c>
      <c r="C139" s="123"/>
      <c r="D139" s="123"/>
      <c r="E139" s="85"/>
      <c r="F139" s="123"/>
      <c r="G139" s="107"/>
      <c r="H139" s="110"/>
      <c r="K139" s="111"/>
    </row>
    <row r="140" spans="1:11" ht="15.75" x14ac:dyDescent="0.25">
      <c r="A140" s="61"/>
      <c r="B140" s="122" t="s">
        <v>9</v>
      </c>
      <c r="C140" s="123"/>
      <c r="D140" s="123"/>
      <c r="E140" s="85"/>
      <c r="F140" s="123"/>
      <c r="G140" s="107"/>
      <c r="H140" s="110"/>
      <c r="K140" s="111"/>
    </row>
    <row r="141" spans="1:11" ht="15.75" x14ac:dyDescent="0.25">
      <c r="A141" s="61"/>
      <c r="B141" s="122" t="s">
        <v>11</v>
      </c>
      <c r="C141" s="123">
        <v>12500000</v>
      </c>
      <c r="D141" s="123"/>
      <c r="E141" s="85"/>
      <c r="F141" s="123"/>
      <c r="G141" s="107"/>
      <c r="H141" s="110"/>
      <c r="K141" s="111"/>
    </row>
    <row r="142" spans="1:11" ht="63" x14ac:dyDescent="0.25">
      <c r="A142" s="61"/>
      <c r="B142" s="62" t="s">
        <v>136</v>
      </c>
      <c r="C142" s="123">
        <f>C145</f>
        <v>260000</v>
      </c>
      <c r="D142" s="123">
        <f t="shared" ref="D142:E142" si="40">D145</f>
        <v>260000</v>
      </c>
      <c r="E142" s="123">
        <f t="shared" si="40"/>
        <v>260000</v>
      </c>
      <c r="F142" s="123"/>
      <c r="G142" s="73" t="s">
        <v>100</v>
      </c>
      <c r="H142" s="110"/>
      <c r="K142" s="111"/>
    </row>
    <row r="143" spans="1:11" ht="15.75" x14ac:dyDescent="0.25">
      <c r="A143" s="61"/>
      <c r="B143" s="62" t="s">
        <v>8</v>
      </c>
      <c r="C143" s="123"/>
      <c r="D143" s="123"/>
      <c r="E143" s="85"/>
      <c r="F143" s="123"/>
      <c r="G143" s="107"/>
      <c r="H143" s="110"/>
      <c r="K143" s="111"/>
    </row>
    <row r="144" spans="1:11" ht="15.75" x14ac:dyDescent="0.25">
      <c r="A144" s="61"/>
      <c r="B144" s="62" t="s">
        <v>140</v>
      </c>
      <c r="C144" s="123"/>
      <c r="D144" s="123"/>
      <c r="E144" s="85"/>
      <c r="F144" s="123"/>
      <c r="G144" s="107"/>
      <c r="H144" s="110"/>
      <c r="K144" s="111"/>
    </row>
    <row r="145" spans="1:14" ht="15.75" x14ac:dyDescent="0.25">
      <c r="A145" s="61"/>
      <c r="B145" s="62" t="s">
        <v>11</v>
      </c>
      <c r="C145" s="123">
        <v>260000</v>
      </c>
      <c r="D145" s="123">
        <v>260000</v>
      </c>
      <c r="E145" s="85">
        <v>260000</v>
      </c>
      <c r="F145" s="123"/>
      <c r="G145" s="107"/>
      <c r="H145" s="110"/>
      <c r="K145" s="111"/>
    </row>
    <row r="146" spans="1:14" ht="94.5" x14ac:dyDescent="0.25">
      <c r="A146" s="61"/>
      <c r="B146" s="62" t="s">
        <v>137</v>
      </c>
      <c r="C146" s="123">
        <f>C148</f>
        <v>618248.18999999994</v>
      </c>
      <c r="D146" s="123">
        <f t="shared" ref="D146:E146" si="41">D148</f>
        <v>618248.18999999994</v>
      </c>
      <c r="E146" s="123">
        <f t="shared" si="41"/>
        <v>618248.18999999994</v>
      </c>
      <c r="F146" s="123"/>
      <c r="G146" s="73" t="s">
        <v>100</v>
      </c>
      <c r="H146" s="110"/>
      <c r="K146" s="111"/>
    </row>
    <row r="147" spans="1:14" ht="15.75" x14ac:dyDescent="0.25">
      <c r="A147" s="61"/>
      <c r="B147" s="62" t="s">
        <v>8</v>
      </c>
      <c r="C147" s="123"/>
      <c r="D147" s="123"/>
      <c r="E147" s="85"/>
      <c r="F147" s="123"/>
      <c r="G147" s="107"/>
      <c r="H147" s="110"/>
      <c r="K147" s="111"/>
    </row>
    <row r="148" spans="1:14" ht="15.75" x14ac:dyDescent="0.25">
      <c r="A148" s="61"/>
      <c r="B148" s="62" t="s">
        <v>140</v>
      </c>
      <c r="C148" s="123">
        <v>618248.18999999994</v>
      </c>
      <c r="D148" s="123">
        <v>618248.18999999994</v>
      </c>
      <c r="E148" s="85">
        <v>618248.18999999994</v>
      </c>
      <c r="F148" s="123"/>
      <c r="G148" s="107"/>
      <c r="H148" s="110"/>
      <c r="K148" s="111"/>
    </row>
    <row r="149" spans="1:14" ht="15.75" x14ac:dyDescent="0.25">
      <c r="A149" s="61"/>
      <c r="B149" s="62" t="s">
        <v>10</v>
      </c>
      <c r="C149" s="123"/>
      <c r="D149" s="123"/>
      <c r="E149" s="85"/>
      <c r="F149" s="123"/>
      <c r="G149" s="107"/>
      <c r="H149" s="110"/>
      <c r="K149" s="111"/>
    </row>
    <row r="150" spans="1:14" ht="21.6" customHeight="1" x14ac:dyDescent="0.25">
      <c r="A150" s="59" t="s">
        <v>132</v>
      </c>
      <c r="B150" s="54" t="s">
        <v>20</v>
      </c>
      <c r="C150" s="53">
        <f>C151+C155+C159+C163+C169+C174+C178+C182+C186+C191+C195+C199+C203+C207+C211+C215+C219+C223+C227</f>
        <v>7136707210.7200012</v>
      </c>
      <c r="D150" s="53">
        <f t="shared" ref="D150" si="42">D151+D155+D159+D163+D169+D174+D178+D182+D186+D191+D195+D199+D203+D207+D211+D215+D219+D223+D227</f>
        <v>5365313468.0600023</v>
      </c>
      <c r="E150" s="53">
        <f>E151+E155+E159+E163+E169+E174+E178+E182+E186+E191+E195+E199+E203+E207+E211+E215+E219+E223+E227</f>
        <v>5361098461.7000017</v>
      </c>
      <c r="F150" s="107">
        <f>E150/D150*100</f>
        <v>99.921439699933785</v>
      </c>
      <c r="G150" s="53"/>
      <c r="H150" s="110"/>
      <c r="I150" s="26"/>
      <c r="J150" s="111"/>
      <c r="K150" s="111"/>
      <c r="M150" s="111"/>
    </row>
    <row r="151" spans="1:14" ht="79.5" customHeight="1" x14ac:dyDescent="0.25">
      <c r="A151" s="61"/>
      <c r="B151" s="65" t="s">
        <v>35</v>
      </c>
      <c r="C151" s="72">
        <f t="shared" ref="C151:E151" si="43">C153+C154</f>
        <v>2866938000</v>
      </c>
      <c r="D151" s="72">
        <f t="shared" si="43"/>
        <v>2265349969.04</v>
      </c>
      <c r="E151" s="72">
        <f t="shared" si="43"/>
        <v>2265349969.04</v>
      </c>
      <c r="F151" s="123">
        <f t="shared" si="37"/>
        <v>79.016357139219622</v>
      </c>
      <c r="G151" s="73" t="s">
        <v>103</v>
      </c>
      <c r="H151" s="110"/>
      <c r="K151" s="111"/>
    </row>
    <row r="152" spans="1:14" ht="15.75" x14ac:dyDescent="0.25">
      <c r="A152" s="61"/>
      <c r="B152" s="65" t="s">
        <v>8</v>
      </c>
      <c r="C152" s="123"/>
      <c r="D152" s="119"/>
      <c r="E152" s="94"/>
      <c r="F152" s="123"/>
      <c r="G152" s="123"/>
      <c r="H152" s="110"/>
      <c r="K152" s="111"/>
    </row>
    <row r="153" spans="1:14" ht="19.5" customHeight="1" x14ac:dyDescent="0.25">
      <c r="A153" s="59"/>
      <c r="B153" s="65" t="s">
        <v>13</v>
      </c>
      <c r="C153" s="123"/>
      <c r="D153" s="119"/>
      <c r="E153" s="94"/>
      <c r="F153" s="123"/>
      <c r="G153" s="123"/>
      <c r="H153" s="110"/>
      <c r="K153" s="111"/>
    </row>
    <row r="154" spans="1:14" ht="15.75" x14ac:dyDescent="0.25">
      <c r="A154" s="61"/>
      <c r="B154" s="122" t="s">
        <v>78</v>
      </c>
      <c r="C154" s="123">
        <v>2866938000</v>
      </c>
      <c r="D154" s="119">
        <v>2265349969.04</v>
      </c>
      <c r="E154" s="121">
        <v>2265349969.04</v>
      </c>
      <c r="F154" s="123">
        <f t="shared" si="37"/>
        <v>79.016357139219622</v>
      </c>
      <c r="G154" s="123"/>
      <c r="H154" s="110"/>
      <c r="K154" s="111"/>
      <c r="M154" s="103"/>
      <c r="N154" s="111"/>
    </row>
    <row r="155" spans="1:14" ht="120.75" customHeight="1" x14ac:dyDescent="0.25">
      <c r="A155" s="61"/>
      <c r="B155" s="65" t="s">
        <v>68</v>
      </c>
      <c r="C155" s="123">
        <f t="shared" ref="C155:E155" si="44">C157+C158</f>
        <v>2986356600</v>
      </c>
      <c r="D155" s="123">
        <f t="shared" si="44"/>
        <v>2346400926.1599998</v>
      </c>
      <c r="E155" s="123">
        <f t="shared" si="44"/>
        <v>2346400926.1599998</v>
      </c>
      <c r="F155" s="123">
        <f t="shared" si="37"/>
        <v>78.570687980129364</v>
      </c>
      <c r="G155" s="73" t="s">
        <v>103</v>
      </c>
      <c r="H155" s="110"/>
      <c r="K155" s="111"/>
    </row>
    <row r="156" spans="1:14" ht="15.75" x14ac:dyDescent="0.25">
      <c r="A156" s="61"/>
      <c r="B156" s="122" t="s">
        <v>8</v>
      </c>
      <c r="C156" s="123"/>
      <c r="D156" s="119"/>
      <c r="E156" s="94"/>
      <c r="F156" s="123"/>
      <c r="G156" s="123"/>
      <c r="H156" s="110"/>
      <c r="K156" s="111"/>
    </row>
    <row r="157" spans="1:14" ht="15.75" x14ac:dyDescent="0.25">
      <c r="A157" s="61"/>
      <c r="B157" s="122" t="s">
        <v>9</v>
      </c>
      <c r="C157" s="94"/>
      <c r="D157" s="16"/>
      <c r="E157" s="94"/>
      <c r="F157" s="123"/>
      <c r="G157" s="123"/>
      <c r="H157" s="110"/>
      <c r="K157" s="111"/>
    </row>
    <row r="158" spans="1:14" ht="15.75" x14ac:dyDescent="0.25">
      <c r="A158" s="61"/>
      <c r="B158" s="122" t="s">
        <v>88</v>
      </c>
      <c r="C158" s="121">
        <v>2986356600</v>
      </c>
      <c r="D158" s="31">
        <v>2346400926.1599998</v>
      </c>
      <c r="E158" s="121">
        <v>2346400926.1599998</v>
      </c>
      <c r="F158" s="123">
        <f t="shared" si="37"/>
        <v>78.570687980129364</v>
      </c>
      <c r="G158" s="28"/>
      <c r="H158" s="110"/>
      <c r="I158" s="33"/>
      <c r="J158" s="25"/>
      <c r="K158" s="111"/>
      <c r="M158" s="103"/>
    </row>
    <row r="159" spans="1:14" ht="95.25" customHeight="1" x14ac:dyDescent="0.25">
      <c r="A159" s="61"/>
      <c r="B159" s="122" t="s">
        <v>48</v>
      </c>
      <c r="C159" s="123">
        <f t="shared" ref="C159:E159" si="45">SUM(C161+C162)</f>
        <v>12013300</v>
      </c>
      <c r="D159" s="123">
        <f t="shared" si="45"/>
        <v>3617500</v>
      </c>
      <c r="E159" s="123">
        <f t="shared" si="45"/>
        <v>3600000</v>
      </c>
      <c r="F159" s="123">
        <f t="shared" si="37"/>
        <v>29.966786811284159</v>
      </c>
      <c r="G159" s="73" t="s">
        <v>103</v>
      </c>
      <c r="H159" s="110"/>
      <c r="I159" s="21"/>
      <c r="J159" s="21"/>
      <c r="K159" s="111"/>
    </row>
    <row r="160" spans="1:14" ht="15.75" x14ac:dyDescent="0.25">
      <c r="A160" s="61"/>
      <c r="B160" s="122" t="s">
        <v>8</v>
      </c>
      <c r="C160" s="123"/>
      <c r="D160" s="119"/>
      <c r="E160" s="94"/>
      <c r="F160" s="123"/>
      <c r="G160" s="123"/>
      <c r="H160" s="110"/>
      <c r="I160" s="21"/>
      <c r="J160" s="21"/>
      <c r="K160" s="111"/>
    </row>
    <row r="161" spans="1:13" ht="15.75" x14ac:dyDescent="0.25">
      <c r="A161" s="61"/>
      <c r="B161" s="122" t="s">
        <v>9</v>
      </c>
      <c r="C161" s="123"/>
      <c r="D161" s="119"/>
      <c r="E161" s="94"/>
      <c r="F161" s="123"/>
      <c r="G161" s="123"/>
      <c r="H161" s="110"/>
      <c r="I161" s="21"/>
      <c r="J161" s="21"/>
      <c r="K161" s="111"/>
    </row>
    <row r="162" spans="1:13" ht="18.600000000000001" customHeight="1" x14ac:dyDescent="0.25">
      <c r="A162" s="59"/>
      <c r="B162" s="122" t="s">
        <v>89</v>
      </c>
      <c r="C162" s="123">
        <v>12013300</v>
      </c>
      <c r="D162" s="119">
        <v>3617500</v>
      </c>
      <c r="E162" s="121">
        <v>3600000</v>
      </c>
      <c r="F162" s="123">
        <f t="shared" si="37"/>
        <v>29.966786811284159</v>
      </c>
      <c r="G162" s="123"/>
      <c r="H162" s="110"/>
      <c r="I162" s="23"/>
      <c r="J162" s="21"/>
      <c r="K162" s="111"/>
    </row>
    <row r="163" spans="1:13" ht="52.5" customHeight="1" x14ac:dyDescent="0.25">
      <c r="A163" s="61"/>
      <c r="B163" s="122" t="s">
        <v>36</v>
      </c>
      <c r="C163" s="123">
        <f t="shared" ref="C163:E163" si="46">SUM(C165+C166)</f>
        <v>339563584</v>
      </c>
      <c r="D163" s="123">
        <f>SUM(D165+D166)</f>
        <v>181019659.57999998</v>
      </c>
      <c r="E163" s="123">
        <f t="shared" si="46"/>
        <v>181019659.49000001</v>
      </c>
      <c r="F163" s="123">
        <f t="shared" si="37"/>
        <v>53.309503144483251</v>
      </c>
      <c r="G163" s="73" t="s">
        <v>103</v>
      </c>
      <c r="H163" s="110"/>
      <c r="I163" s="21"/>
      <c r="J163" s="21"/>
      <c r="K163" s="111"/>
    </row>
    <row r="164" spans="1:13" ht="30.75" customHeight="1" x14ac:dyDescent="0.25">
      <c r="A164" s="61"/>
      <c r="B164" s="122" t="s">
        <v>8</v>
      </c>
      <c r="C164" s="123"/>
      <c r="D164" s="119"/>
      <c r="E164" s="94"/>
      <c r="F164" s="123"/>
      <c r="G164" s="123"/>
      <c r="H164" s="110"/>
      <c r="I164" s="21"/>
      <c r="J164" s="21"/>
      <c r="K164" s="111"/>
    </row>
    <row r="165" spans="1:13" ht="15.75" x14ac:dyDescent="0.25">
      <c r="A165" s="61"/>
      <c r="B165" s="122" t="s">
        <v>13</v>
      </c>
      <c r="C165" s="123">
        <v>337858200</v>
      </c>
      <c r="D165" s="119">
        <v>180098790.16999999</v>
      </c>
      <c r="E165" s="121">
        <v>180098790.08000001</v>
      </c>
      <c r="F165" s="123">
        <f t="shared" si="37"/>
        <v>53.306029002699951</v>
      </c>
      <c r="G165" s="123"/>
      <c r="H165" s="110"/>
      <c r="I165" s="23"/>
      <c r="J165" s="21"/>
      <c r="K165" s="111"/>
      <c r="L165" s="39"/>
      <c r="M165" s="103"/>
    </row>
    <row r="166" spans="1:13" ht="15.75" x14ac:dyDescent="0.25">
      <c r="A166" s="61"/>
      <c r="B166" s="122" t="s">
        <v>78</v>
      </c>
      <c r="C166" s="123">
        <v>1705384</v>
      </c>
      <c r="D166" s="119">
        <v>920869.41</v>
      </c>
      <c r="E166" s="121">
        <v>920869.41</v>
      </c>
      <c r="F166" s="123">
        <f t="shared" si="37"/>
        <v>53.997774694731518</v>
      </c>
      <c r="G166" s="123"/>
      <c r="H166" s="110"/>
      <c r="I166" s="24"/>
      <c r="J166" s="21"/>
      <c r="K166" s="111"/>
      <c r="L166" s="39"/>
    </row>
    <row r="167" spans="1:13" ht="15.75" x14ac:dyDescent="0.25">
      <c r="A167" s="61"/>
      <c r="B167" s="122" t="s">
        <v>13</v>
      </c>
      <c r="C167" s="123"/>
      <c r="D167" s="119"/>
      <c r="E167" s="121"/>
      <c r="F167" s="123"/>
      <c r="G167" s="123"/>
      <c r="H167" s="110"/>
      <c r="I167" s="24"/>
      <c r="J167" s="21"/>
      <c r="K167" s="111"/>
      <c r="L167" s="39"/>
    </row>
    <row r="168" spans="1:13" ht="15.75" x14ac:dyDescent="0.25">
      <c r="A168" s="61"/>
      <c r="B168" s="122" t="s">
        <v>78</v>
      </c>
      <c r="C168" s="123"/>
      <c r="D168" s="119"/>
      <c r="E168" s="121"/>
      <c r="F168" s="123"/>
      <c r="G168" s="123"/>
      <c r="H168" s="110"/>
      <c r="I168" s="24"/>
      <c r="J168" s="21"/>
      <c r="K168" s="111"/>
      <c r="L168" s="39"/>
    </row>
    <row r="169" spans="1:13" ht="64.5" customHeight="1" x14ac:dyDescent="0.25">
      <c r="A169" s="59"/>
      <c r="B169" s="122" t="s">
        <v>37</v>
      </c>
      <c r="C169" s="123">
        <f t="shared" ref="C169:E169" si="47">SUM(C171+C172)</f>
        <v>188861000</v>
      </c>
      <c r="D169" s="123">
        <f t="shared" si="47"/>
        <v>140354093.34</v>
      </c>
      <c r="E169" s="123">
        <f t="shared" si="47"/>
        <v>140354093.34</v>
      </c>
      <c r="F169" s="123">
        <f t="shared" si="37"/>
        <v>74.316080789575395</v>
      </c>
      <c r="G169" s="73" t="s">
        <v>103</v>
      </c>
      <c r="H169" s="110"/>
      <c r="I169" s="21"/>
      <c r="K169" s="111"/>
    </row>
    <row r="170" spans="1:13" ht="22.5" customHeight="1" x14ac:dyDescent="0.25">
      <c r="A170" s="59"/>
      <c r="B170" s="122" t="s">
        <v>8</v>
      </c>
      <c r="C170" s="123"/>
      <c r="D170" s="119"/>
      <c r="E170" s="94"/>
      <c r="F170" s="123"/>
      <c r="G170" s="123"/>
      <c r="H170" s="110"/>
      <c r="K170" s="111"/>
    </row>
    <row r="171" spans="1:13" ht="15.75" x14ac:dyDescent="0.25">
      <c r="A171" s="61"/>
      <c r="B171" s="122" t="s">
        <v>90</v>
      </c>
      <c r="C171" s="123">
        <v>188861000</v>
      </c>
      <c r="D171" s="123">
        <v>140354093.34</v>
      </c>
      <c r="E171" s="121">
        <v>140354093.34</v>
      </c>
      <c r="F171" s="123">
        <f t="shared" si="37"/>
        <v>74.316080789575395</v>
      </c>
      <c r="G171" s="123"/>
      <c r="H171" s="110"/>
      <c r="K171" s="111"/>
    </row>
    <row r="172" spans="1:13" ht="15.75" x14ac:dyDescent="0.25">
      <c r="A172" s="61"/>
      <c r="B172" s="122" t="s">
        <v>78</v>
      </c>
      <c r="C172" s="123"/>
      <c r="D172" s="119"/>
      <c r="E172" s="94"/>
      <c r="F172" s="123"/>
      <c r="G172" s="123"/>
      <c r="H172" s="110"/>
      <c r="K172" s="111"/>
    </row>
    <row r="173" spans="1:13" ht="15.75" x14ac:dyDescent="0.25">
      <c r="A173" s="61"/>
      <c r="B173" s="122" t="s">
        <v>90</v>
      </c>
      <c r="C173" s="123"/>
      <c r="D173" s="119"/>
      <c r="E173" s="94"/>
      <c r="F173" s="123"/>
      <c r="G173" s="123"/>
      <c r="H173" s="110"/>
      <c r="K173" s="111"/>
    </row>
    <row r="174" spans="1:13" ht="63.75" customHeight="1" x14ac:dyDescent="0.25">
      <c r="A174" s="61"/>
      <c r="B174" s="122" t="s">
        <v>38</v>
      </c>
      <c r="C174" s="123">
        <f t="shared" ref="C174:E174" si="48">SUM(C176+C177)</f>
        <v>84156200</v>
      </c>
      <c r="D174" s="123">
        <f t="shared" si="48"/>
        <v>84156200</v>
      </c>
      <c r="E174" s="123">
        <f t="shared" si="48"/>
        <v>84156200</v>
      </c>
      <c r="F174" s="123">
        <f t="shared" si="37"/>
        <v>100</v>
      </c>
      <c r="G174" s="73" t="s">
        <v>103</v>
      </c>
      <c r="H174" s="110"/>
      <c r="K174" s="111"/>
    </row>
    <row r="175" spans="1:13" ht="15.75" x14ac:dyDescent="0.25">
      <c r="A175" s="61"/>
      <c r="B175" s="122" t="s">
        <v>8</v>
      </c>
      <c r="C175" s="123"/>
      <c r="D175" s="119"/>
      <c r="E175" s="94"/>
      <c r="F175" s="123"/>
      <c r="G175" s="123"/>
      <c r="H175" s="110"/>
      <c r="K175" s="111"/>
    </row>
    <row r="176" spans="1:13" ht="15.75" x14ac:dyDescent="0.25">
      <c r="A176" s="61"/>
      <c r="B176" s="122" t="s">
        <v>13</v>
      </c>
      <c r="C176" s="123"/>
      <c r="D176" s="119"/>
      <c r="E176" s="94"/>
      <c r="F176" s="123"/>
      <c r="G176" s="123"/>
      <c r="H176" s="110"/>
      <c r="K176" s="111"/>
    </row>
    <row r="177" spans="1:11" ht="15.75" x14ac:dyDescent="0.25">
      <c r="A177" s="61"/>
      <c r="B177" s="122" t="s">
        <v>78</v>
      </c>
      <c r="C177" s="121">
        <v>84156200</v>
      </c>
      <c r="D177" s="27">
        <v>84156200</v>
      </c>
      <c r="E177" s="121">
        <v>84156200</v>
      </c>
      <c r="F177" s="123">
        <f t="shared" si="37"/>
        <v>100</v>
      </c>
      <c r="G177" s="123"/>
      <c r="H177" s="110"/>
      <c r="J177" s="111"/>
      <c r="K177" s="111"/>
    </row>
    <row r="178" spans="1:11" ht="78.75" customHeight="1" x14ac:dyDescent="0.25">
      <c r="A178" s="61"/>
      <c r="B178" s="122" t="s">
        <v>64</v>
      </c>
      <c r="C178" s="123">
        <f t="shared" ref="C178:E178" si="49">C180+C181</f>
        <v>9655916</v>
      </c>
      <c r="D178" s="123">
        <f t="shared" si="49"/>
        <v>1342119.27</v>
      </c>
      <c r="E178" s="123">
        <f t="shared" si="49"/>
        <v>1342119.27</v>
      </c>
      <c r="F178" s="123">
        <f t="shared" si="37"/>
        <v>13.899450554458012</v>
      </c>
      <c r="G178" s="73" t="s">
        <v>103</v>
      </c>
      <c r="H178" s="110"/>
      <c r="K178" s="111"/>
    </row>
    <row r="179" spans="1:11" ht="15.75" x14ac:dyDescent="0.25">
      <c r="A179" s="61"/>
      <c r="B179" s="122" t="s">
        <v>8</v>
      </c>
      <c r="C179" s="123"/>
      <c r="D179" s="119"/>
      <c r="E179" s="94"/>
      <c r="F179" s="123"/>
      <c r="G179" s="123"/>
      <c r="H179" s="110"/>
      <c r="K179" s="111"/>
    </row>
    <row r="180" spans="1:11" ht="15.75" x14ac:dyDescent="0.25">
      <c r="A180" s="61"/>
      <c r="B180" s="122" t="s">
        <v>13</v>
      </c>
      <c r="C180" s="123"/>
      <c r="D180" s="119"/>
      <c r="E180" s="121"/>
      <c r="F180" s="123"/>
      <c r="G180" s="123"/>
      <c r="H180" s="110"/>
      <c r="K180" s="111"/>
    </row>
    <row r="181" spans="1:11" ht="21" customHeight="1" x14ac:dyDescent="0.25">
      <c r="A181" s="61"/>
      <c r="B181" s="122" t="s">
        <v>65</v>
      </c>
      <c r="C181" s="123">
        <v>9655916</v>
      </c>
      <c r="D181" s="119">
        <v>1342119.27</v>
      </c>
      <c r="E181" s="121">
        <v>1342119.27</v>
      </c>
      <c r="F181" s="123"/>
      <c r="G181" s="123"/>
      <c r="H181" s="110"/>
      <c r="K181" s="111"/>
    </row>
    <row r="182" spans="1:11" ht="81.75" customHeight="1" x14ac:dyDescent="0.25">
      <c r="A182" s="61"/>
      <c r="B182" s="122" t="s">
        <v>70</v>
      </c>
      <c r="C182" s="123">
        <f t="shared" ref="C182:E182" si="50">C184+C185</f>
        <v>406292</v>
      </c>
      <c r="D182" s="123">
        <f t="shared" si="50"/>
        <v>406292</v>
      </c>
      <c r="E182" s="123">
        <f t="shared" si="50"/>
        <v>406292</v>
      </c>
      <c r="F182" s="123">
        <f t="shared" si="37"/>
        <v>100</v>
      </c>
      <c r="G182" s="73" t="s">
        <v>103</v>
      </c>
      <c r="H182" s="110"/>
      <c r="I182" s="92"/>
      <c r="K182" s="111"/>
    </row>
    <row r="183" spans="1:11" ht="15.75" x14ac:dyDescent="0.25">
      <c r="A183" s="61"/>
      <c r="B183" s="122" t="s">
        <v>8</v>
      </c>
      <c r="C183" s="123"/>
      <c r="D183" s="123"/>
      <c r="E183" s="94"/>
      <c r="F183" s="123"/>
      <c r="G183" s="123"/>
      <c r="H183" s="110"/>
      <c r="I183" s="20"/>
      <c r="K183" s="111"/>
    </row>
    <row r="184" spans="1:11" ht="15.75" x14ac:dyDescent="0.25">
      <c r="A184" s="61"/>
      <c r="B184" s="122" t="s">
        <v>79</v>
      </c>
      <c r="C184" s="123">
        <v>402200</v>
      </c>
      <c r="D184" s="123">
        <v>402228.99</v>
      </c>
      <c r="E184" s="83">
        <v>402228.99</v>
      </c>
      <c r="F184" s="123">
        <f t="shared" si="37"/>
        <v>100.00720785678767</v>
      </c>
      <c r="G184" s="123"/>
      <c r="H184" s="110"/>
      <c r="I184" s="22"/>
      <c r="K184" s="111"/>
    </row>
    <row r="185" spans="1:11" ht="26.25" customHeight="1" x14ac:dyDescent="0.25">
      <c r="A185" s="61"/>
      <c r="B185" s="122" t="s">
        <v>84</v>
      </c>
      <c r="C185" s="123">
        <v>4092</v>
      </c>
      <c r="D185" s="123">
        <v>4063.01</v>
      </c>
      <c r="E185" s="83">
        <v>4063.01</v>
      </c>
      <c r="F185" s="123">
        <f t="shared" si="37"/>
        <v>99.291544477028353</v>
      </c>
      <c r="G185" s="123"/>
      <c r="H185" s="110"/>
      <c r="I185" s="92"/>
      <c r="K185" s="111"/>
    </row>
    <row r="186" spans="1:11" ht="72" customHeight="1" x14ac:dyDescent="0.25">
      <c r="A186" s="61"/>
      <c r="B186" s="122" t="s">
        <v>74</v>
      </c>
      <c r="C186" s="123">
        <f>C190</f>
        <v>501688536</v>
      </c>
      <c r="D186" s="123">
        <f t="shared" ref="D186:E186" si="51">D190</f>
        <v>250844268</v>
      </c>
      <c r="E186" s="123">
        <f t="shared" si="51"/>
        <v>250844268</v>
      </c>
      <c r="F186" s="123">
        <f t="shared" si="37"/>
        <v>50</v>
      </c>
      <c r="G186" s="73" t="s">
        <v>101</v>
      </c>
      <c r="H186" s="110"/>
      <c r="I186" s="92"/>
      <c r="K186" s="111"/>
    </row>
    <row r="187" spans="1:11" ht="16.5" customHeight="1" x14ac:dyDescent="0.25">
      <c r="A187" s="61"/>
      <c r="B187" s="122" t="s">
        <v>8</v>
      </c>
      <c r="C187" s="123"/>
      <c r="D187" s="123"/>
      <c r="E187" s="83"/>
      <c r="F187" s="123"/>
      <c r="G187" s="123"/>
      <c r="H187" s="110"/>
      <c r="I187" s="92"/>
      <c r="K187" s="111"/>
    </row>
    <row r="188" spans="1:11" ht="16.5" customHeight="1" x14ac:dyDescent="0.25">
      <c r="A188" s="61"/>
      <c r="B188" s="122" t="s">
        <v>79</v>
      </c>
      <c r="C188" s="123"/>
      <c r="D188" s="123"/>
      <c r="E188" s="83"/>
      <c r="F188" s="123"/>
      <c r="G188" s="123"/>
      <c r="H188" s="110"/>
      <c r="I188" s="92"/>
      <c r="K188" s="111"/>
    </row>
    <row r="189" spans="1:11" ht="16.5" customHeight="1" x14ac:dyDescent="0.25">
      <c r="A189" s="61"/>
      <c r="B189" s="122" t="s">
        <v>80</v>
      </c>
      <c r="C189" s="123"/>
      <c r="D189" s="123"/>
      <c r="E189" s="83"/>
      <c r="F189" s="123"/>
      <c r="G189" s="123"/>
      <c r="H189" s="110"/>
      <c r="I189" s="92"/>
      <c r="K189" s="111"/>
    </row>
    <row r="190" spans="1:11" ht="16.5" customHeight="1" x14ac:dyDescent="0.25">
      <c r="A190" s="61"/>
      <c r="B190" s="86" t="s">
        <v>84</v>
      </c>
      <c r="C190" s="123">
        <v>501688536</v>
      </c>
      <c r="D190" s="123">
        <v>250844268</v>
      </c>
      <c r="E190" s="83">
        <v>250844268</v>
      </c>
      <c r="F190" s="123"/>
      <c r="G190" s="34"/>
      <c r="H190" s="110"/>
      <c r="I190" s="92"/>
      <c r="K190" s="111"/>
    </row>
    <row r="191" spans="1:11" ht="76.5" customHeight="1" x14ac:dyDescent="0.25">
      <c r="A191" s="61"/>
      <c r="B191" s="122" t="s">
        <v>75</v>
      </c>
      <c r="C191" s="123">
        <f>C193+C194</f>
        <v>26909382.25</v>
      </c>
      <c r="D191" s="123">
        <f t="shared" ref="D191:E191" si="52">D193+D194</f>
        <v>21752139.850000001</v>
      </c>
      <c r="E191" s="123">
        <f t="shared" si="52"/>
        <v>21752139.34</v>
      </c>
      <c r="F191" s="123">
        <f t="shared" si="37"/>
        <v>80.834777766033625</v>
      </c>
      <c r="G191" s="73" t="s">
        <v>103</v>
      </c>
      <c r="H191" s="110"/>
      <c r="I191" s="92"/>
      <c r="K191" s="111"/>
    </row>
    <row r="192" spans="1:11" ht="16.5" customHeight="1" x14ac:dyDescent="0.25">
      <c r="A192" s="61"/>
      <c r="B192" s="122" t="s">
        <v>76</v>
      </c>
      <c r="C192" s="123"/>
      <c r="D192" s="123"/>
      <c r="E192" s="83"/>
      <c r="F192" s="123"/>
      <c r="G192" s="123"/>
      <c r="H192" s="110"/>
      <c r="I192" s="92"/>
      <c r="K192" s="111"/>
    </row>
    <row r="193" spans="1:13" ht="16.5" customHeight="1" x14ac:dyDescent="0.25">
      <c r="A193" s="61"/>
      <c r="B193" s="122" t="s">
        <v>79</v>
      </c>
      <c r="C193" s="123">
        <v>26640288.43</v>
      </c>
      <c r="D193" s="123">
        <v>21534617.48</v>
      </c>
      <c r="E193" s="83">
        <v>21534616.969999999</v>
      </c>
      <c r="F193" s="123">
        <f t="shared" si="37"/>
        <v>80.834774092571635</v>
      </c>
      <c r="G193" s="123"/>
      <c r="H193" s="110"/>
      <c r="I193" s="92"/>
      <c r="K193" s="111"/>
      <c r="M193" s="111"/>
    </row>
    <row r="194" spans="1:13" ht="16.5" customHeight="1" x14ac:dyDescent="0.25">
      <c r="A194" s="61"/>
      <c r="B194" s="122" t="s">
        <v>80</v>
      </c>
      <c r="C194" s="123">
        <v>269093.82</v>
      </c>
      <c r="D194" s="123">
        <v>217522.37</v>
      </c>
      <c r="E194" s="83">
        <v>217522.37</v>
      </c>
      <c r="F194" s="123">
        <f t="shared" si="37"/>
        <v>80.835141438774031</v>
      </c>
      <c r="G194" s="123"/>
      <c r="H194" s="110"/>
      <c r="I194" s="92"/>
      <c r="K194" s="111"/>
    </row>
    <row r="195" spans="1:13" ht="51" customHeight="1" x14ac:dyDescent="0.25">
      <c r="A195" s="61"/>
      <c r="B195" s="122" t="s">
        <v>77</v>
      </c>
      <c r="C195" s="123">
        <f>C198</f>
        <v>3000037.01</v>
      </c>
      <c r="D195" s="123">
        <f t="shared" ref="D195:E195" si="53">D198</f>
        <v>654324.02</v>
      </c>
      <c r="E195" s="123">
        <f t="shared" si="53"/>
        <v>654324.02</v>
      </c>
      <c r="F195" s="123">
        <f t="shared" si="37"/>
        <v>21.810531597408527</v>
      </c>
      <c r="G195" s="73" t="s">
        <v>103</v>
      </c>
      <c r="H195" s="110"/>
      <c r="I195" s="92"/>
      <c r="K195" s="111"/>
    </row>
    <row r="196" spans="1:13" ht="16.5" customHeight="1" x14ac:dyDescent="0.25">
      <c r="A196" s="61"/>
      <c r="B196" s="122" t="s">
        <v>8</v>
      </c>
      <c r="C196" s="123"/>
      <c r="D196" s="123"/>
      <c r="E196" s="83"/>
      <c r="F196" s="123"/>
      <c r="G196" s="123"/>
      <c r="H196" s="110"/>
      <c r="I196" s="92"/>
      <c r="K196" s="111"/>
    </row>
    <row r="197" spans="1:13" ht="16.5" customHeight="1" x14ac:dyDescent="0.25">
      <c r="A197" s="61"/>
      <c r="B197" s="122" t="s">
        <v>9</v>
      </c>
      <c r="C197" s="123"/>
      <c r="D197" s="123"/>
      <c r="E197" s="83"/>
      <c r="F197" s="123"/>
      <c r="G197" s="123"/>
      <c r="H197" s="110"/>
      <c r="I197" s="92"/>
      <c r="K197" s="111"/>
    </row>
    <row r="198" spans="1:13" ht="17.25" customHeight="1" x14ac:dyDescent="0.25">
      <c r="A198" s="61"/>
      <c r="B198" s="122" t="s">
        <v>11</v>
      </c>
      <c r="C198" s="123">
        <v>3000037.01</v>
      </c>
      <c r="D198" s="123">
        <v>654324.02</v>
      </c>
      <c r="E198" s="83">
        <v>654324.02</v>
      </c>
      <c r="F198" s="123"/>
      <c r="G198" s="123"/>
      <c r="H198" s="110"/>
      <c r="I198" s="92"/>
      <c r="K198" s="111"/>
    </row>
    <row r="199" spans="1:13" ht="78.75" customHeight="1" x14ac:dyDescent="0.25">
      <c r="A199" s="61"/>
      <c r="B199" s="122" t="s">
        <v>114</v>
      </c>
      <c r="C199" s="123">
        <f>C201+C202</f>
        <v>32052278</v>
      </c>
      <c r="D199" s="123">
        <f t="shared" ref="D199:E199" si="54">D201+D202</f>
        <v>7106010.1399999997</v>
      </c>
      <c r="E199" s="123">
        <f t="shared" si="54"/>
        <v>7106010.1399999997</v>
      </c>
      <c r="F199" s="123">
        <f t="shared" ref="F199" si="55">E199/C199*100</f>
        <v>22.170062733138653</v>
      </c>
      <c r="G199" s="73" t="s">
        <v>103</v>
      </c>
      <c r="H199" s="110"/>
      <c r="I199" s="92"/>
      <c r="K199" s="111"/>
    </row>
    <row r="200" spans="1:13" ht="17.25" customHeight="1" x14ac:dyDescent="0.25">
      <c r="A200" s="61"/>
      <c r="B200" s="122" t="s">
        <v>8</v>
      </c>
      <c r="C200" s="123"/>
      <c r="D200" s="123"/>
      <c r="E200" s="83"/>
      <c r="F200" s="123"/>
      <c r="G200" s="123"/>
      <c r="H200" s="110"/>
      <c r="I200" s="92"/>
      <c r="K200" s="111"/>
    </row>
    <row r="201" spans="1:13" ht="17.25" customHeight="1" x14ac:dyDescent="0.25">
      <c r="A201" s="61"/>
      <c r="B201" s="122" t="s">
        <v>79</v>
      </c>
      <c r="C201" s="123"/>
      <c r="D201" s="123"/>
      <c r="E201" s="83"/>
      <c r="F201" s="123"/>
      <c r="G201" s="123"/>
      <c r="H201" s="110"/>
      <c r="I201" s="92"/>
      <c r="K201" s="111"/>
    </row>
    <row r="202" spans="1:13" ht="17.25" customHeight="1" x14ac:dyDescent="0.25">
      <c r="A202" s="61"/>
      <c r="B202" s="122" t="s">
        <v>10</v>
      </c>
      <c r="C202" s="123">
        <v>32052278</v>
      </c>
      <c r="D202" s="123">
        <v>7106010.1399999997</v>
      </c>
      <c r="E202" s="83">
        <v>7106010.1399999997</v>
      </c>
      <c r="F202" s="123">
        <f t="shared" ref="F202:F281" si="56">E202/C202*100</f>
        <v>22.170062733138653</v>
      </c>
      <c r="G202" s="123"/>
      <c r="H202" s="110"/>
      <c r="I202" s="92"/>
      <c r="K202" s="111"/>
    </row>
    <row r="203" spans="1:13" ht="55.5" customHeight="1" x14ac:dyDescent="0.25">
      <c r="A203" s="61"/>
      <c r="B203" s="122" t="s">
        <v>111</v>
      </c>
      <c r="C203" s="123">
        <f>C206</f>
        <v>1247584.8</v>
      </c>
      <c r="D203" s="123">
        <f t="shared" ref="D203:E203" si="57">D206</f>
        <v>1247584.8</v>
      </c>
      <c r="E203" s="123">
        <f t="shared" si="57"/>
        <v>1247584.8</v>
      </c>
      <c r="F203" s="123">
        <f t="shared" si="56"/>
        <v>100</v>
      </c>
      <c r="G203" s="73" t="s">
        <v>103</v>
      </c>
      <c r="H203" s="110"/>
      <c r="I203" s="92"/>
      <c r="K203" s="111"/>
    </row>
    <row r="204" spans="1:13" ht="17.25" customHeight="1" x14ac:dyDescent="0.25">
      <c r="A204" s="61"/>
      <c r="B204" s="122" t="s">
        <v>8</v>
      </c>
      <c r="C204" s="123"/>
      <c r="D204" s="123"/>
      <c r="E204" s="83"/>
      <c r="F204" s="123"/>
      <c r="G204" s="123"/>
      <c r="H204" s="110"/>
      <c r="I204" s="92"/>
      <c r="K204" s="111"/>
    </row>
    <row r="205" spans="1:13" ht="17.25" customHeight="1" x14ac:dyDescent="0.25">
      <c r="A205" s="61"/>
      <c r="B205" s="122" t="s">
        <v>13</v>
      </c>
      <c r="C205" s="123"/>
      <c r="D205" s="123"/>
      <c r="E205" s="83"/>
      <c r="F205" s="107"/>
      <c r="G205" s="123"/>
      <c r="H205" s="110"/>
      <c r="I205" s="92"/>
      <c r="K205" s="111"/>
    </row>
    <row r="206" spans="1:13" ht="17.25" customHeight="1" x14ac:dyDescent="0.25">
      <c r="A206" s="61"/>
      <c r="B206" s="122" t="s">
        <v>94</v>
      </c>
      <c r="C206" s="123">
        <v>1247584.8</v>
      </c>
      <c r="D206" s="123">
        <v>1247584.8</v>
      </c>
      <c r="E206" s="83">
        <v>1247584.8</v>
      </c>
      <c r="F206" s="123">
        <f t="shared" si="56"/>
        <v>100</v>
      </c>
      <c r="G206" s="123"/>
      <c r="H206" s="110"/>
      <c r="I206" s="92"/>
      <c r="K206" s="111"/>
    </row>
    <row r="207" spans="1:13" ht="146.25" customHeight="1" x14ac:dyDescent="0.25">
      <c r="A207" s="61"/>
      <c r="B207" s="122" t="s">
        <v>112</v>
      </c>
      <c r="C207" s="123">
        <f>C210</f>
        <v>9362600</v>
      </c>
      <c r="D207" s="123">
        <f t="shared" ref="D207:E207" si="58">D210</f>
        <v>2470725</v>
      </c>
      <c r="E207" s="123">
        <f t="shared" si="58"/>
        <v>2470725</v>
      </c>
      <c r="F207" s="123">
        <f t="shared" si="56"/>
        <v>26.389304253092089</v>
      </c>
      <c r="G207" s="73" t="s">
        <v>103</v>
      </c>
      <c r="H207" s="110"/>
      <c r="I207" s="92"/>
      <c r="K207" s="111"/>
      <c r="M207" s="111"/>
    </row>
    <row r="208" spans="1:13" ht="17.25" customHeight="1" x14ac:dyDescent="0.25">
      <c r="A208" s="61"/>
      <c r="B208" s="122" t="s">
        <v>8</v>
      </c>
      <c r="C208" s="123"/>
      <c r="D208" s="123"/>
      <c r="E208" s="83"/>
      <c r="F208" s="123"/>
      <c r="G208" s="123"/>
      <c r="H208" s="110"/>
      <c r="I208" s="92"/>
      <c r="K208" s="111"/>
    </row>
    <row r="209" spans="1:11" ht="17.25" customHeight="1" x14ac:dyDescent="0.25">
      <c r="A209" s="61"/>
      <c r="B209" s="122" t="s">
        <v>9</v>
      </c>
      <c r="C209" s="123"/>
      <c r="D209" s="123"/>
      <c r="E209" s="83"/>
      <c r="F209" s="123"/>
      <c r="G209" s="123"/>
      <c r="H209" s="110"/>
      <c r="I209" s="92"/>
      <c r="K209" s="111"/>
    </row>
    <row r="210" spans="1:11" ht="17.25" customHeight="1" x14ac:dyDescent="0.25">
      <c r="A210" s="61"/>
      <c r="B210" s="122" t="s">
        <v>113</v>
      </c>
      <c r="C210" s="123">
        <v>9362600</v>
      </c>
      <c r="D210" s="123">
        <v>2470725</v>
      </c>
      <c r="E210" s="83">
        <v>2470725</v>
      </c>
      <c r="F210" s="123">
        <f t="shared" si="56"/>
        <v>26.389304253092089</v>
      </c>
      <c r="G210" s="123"/>
      <c r="H210" s="110"/>
      <c r="I210" s="92"/>
      <c r="K210" s="111"/>
    </row>
    <row r="211" spans="1:11" ht="75" customHeight="1" x14ac:dyDescent="0.25">
      <c r="A211" s="61"/>
      <c r="B211" s="122" t="s">
        <v>121</v>
      </c>
      <c r="C211" s="123">
        <f>C214</f>
        <v>43274595.520000003</v>
      </c>
      <c r="D211" s="123">
        <f t="shared" ref="D211:E211" si="59">D214</f>
        <v>39801951.719999999</v>
      </c>
      <c r="E211" s="123">
        <f t="shared" si="59"/>
        <v>38002733.159999996</v>
      </c>
      <c r="F211" s="123">
        <f t="shared" si="56"/>
        <v>87.817650756403864</v>
      </c>
      <c r="G211" s="73" t="s">
        <v>103</v>
      </c>
      <c r="H211" s="110"/>
      <c r="I211" s="92"/>
      <c r="K211" s="111"/>
    </row>
    <row r="212" spans="1:11" ht="17.25" customHeight="1" x14ac:dyDescent="0.25">
      <c r="A212" s="61"/>
      <c r="B212" s="122" t="s">
        <v>8</v>
      </c>
      <c r="C212" s="123"/>
      <c r="D212" s="123"/>
      <c r="E212" s="83"/>
      <c r="F212" s="123"/>
      <c r="G212" s="123"/>
      <c r="H212" s="110"/>
      <c r="I212" s="92"/>
      <c r="K212" s="111"/>
    </row>
    <row r="213" spans="1:11" ht="17.25" customHeight="1" x14ac:dyDescent="0.25">
      <c r="A213" s="61"/>
      <c r="B213" s="122" t="s">
        <v>13</v>
      </c>
      <c r="C213" s="123"/>
      <c r="D213" s="123"/>
      <c r="E213" s="83"/>
      <c r="F213" s="123"/>
      <c r="G213" s="123"/>
      <c r="H213" s="110"/>
      <c r="I213" s="92"/>
      <c r="K213" s="111"/>
    </row>
    <row r="214" spans="1:11" ht="17.25" customHeight="1" x14ac:dyDescent="0.25">
      <c r="A214" s="61"/>
      <c r="B214" s="122" t="s">
        <v>94</v>
      </c>
      <c r="C214" s="123">
        <v>43274595.520000003</v>
      </c>
      <c r="D214" s="123">
        <f>7714956.2+32086995.52</f>
        <v>39801951.719999999</v>
      </c>
      <c r="E214" s="83">
        <v>38002733.159999996</v>
      </c>
      <c r="F214" s="123"/>
      <c r="G214" s="123"/>
      <c r="H214" s="110"/>
      <c r="I214" s="92"/>
      <c r="K214" s="111"/>
    </row>
    <row r="215" spans="1:11" ht="110.25" customHeight="1" x14ac:dyDescent="0.25">
      <c r="A215" s="61"/>
      <c r="B215" s="122" t="s">
        <v>115</v>
      </c>
      <c r="C215" s="123">
        <f>C218</f>
        <v>26794800</v>
      </c>
      <c r="D215" s="123">
        <f t="shared" ref="D215:E215" si="60">D218</f>
        <v>17863200</v>
      </c>
      <c r="E215" s="123">
        <f t="shared" si="60"/>
        <v>15464912.800000001</v>
      </c>
      <c r="F215" s="123">
        <f t="shared" si="56"/>
        <v>57.716097153178978</v>
      </c>
      <c r="G215" s="73" t="s">
        <v>127</v>
      </c>
      <c r="H215" s="110"/>
      <c r="I215" s="92"/>
      <c r="K215" s="111"/>
    </row>
    <row r="216" spans="1:11" ht="17.25" customHeight="1" x14ac:dyDescent="0.25">
      <c r="A216" s="61"/>
      <c r="B216" s="122" t="s">
        <v>8</v>
      </c>
      <c r="C216" s="123"/>
      <c r="D216" s="123"/>
      <c r="E216" s="83"/>
      <c r="F216" s="123"/>
      <c r="G216" s="123"/>
      <c r="H216" s="110"/>
      <c r="I216" s="92"/>
      <c r="K216" s="111"/>
    </row>
    <row r="217" spans="1:11" ht="17.25" customHeight="1" x14ac:dyDescent="0.25">
      <c r="A217" s="61"/>
      <c r="B217" s="122" t="s">
        <v>9</v>
      </c>
      <c r="C217" s="123"/>
      <c r="D217" s="123"/>
      <c r="E217" s="83"/>
      <c r="F217" s="123"/>
      <c r="G217" s="123"/>
      <c r="H217" s="110"/>
      <c r="I217" s="92"/>
      <c r="K217" s="111"/>
    </row>
    <row r="218" spans="1:11" ht="17.25" customHeight="1" x14ac:dyDescent="0.25">
      <c r="A218" s="61"/>
      <c r="B218" s="122" t="s">
        <v>15</v>
      </c>
      <c r="C218" s="123">
        <v>26794800</v>
      </c>
      <c r="D218" s="123">
        <v>17863200</v>
      </c>
      <c r="E218" s="83">
        <v>15464912.800000001</v>
      </c>
      <c r="F218" s="123">
        <f t="shared" si="56"/>
        <v>57.716097153178978</v>
      </c>
      <c r="G218" s="123"/>
      <c r="H218" s="110"/>
      <c r="I218" s="92"/>
      <c r="K218" s="111"/>
    </row>
    <row r="219" spans="1:11" ht="90" customHeight="1" x14ac:dyDescent="0.25">
      <c r="A219" s="61"/>
      <c r="B219" s="122" t="s">
        <v>116</v>
      </c>
      <c r="C219" s="123">
        <f>C222</f>
        <v>722000</v>
      </c>
      <c r="D219" s="123">
        <f t="shared" ref="D219:E219" si="61">D222</f>
        <v>722000</v>
      </c>
      <c r="E219" s="123">
        <f t="shared" si="61"/>
        <v>722000</v>
      </c>
      <c r="F219" s="123">
        <f t="shared" si="56"/>
        <v>100</v>
      </c>
      <c r="G219" s="73" t="s">
        <v>103</v>
      </c>
      <c r="H219" s="110"/>
      <c r="I219" s="92"/>
      <c r="K219" s="111"/>
    </row>
    <row r="220" spans="1:11" ht="17.25" customHeight="1" x14ac:dyDescent="0.25">
      <c r="A220" s="61"/>
      <c r="B220" s="122" t="s">
        <v>8</v>
      </c>
      <c r="C220" s="123"/>
      <c r="D220" s="123"/>
      <c r="E220" s="83"/>
      <c r="F220" s="123"/>
      <c r="G220" s="123"/>
      <c r="H220" s="110"/>
      <c r="I220" s="92"/>
      <c r="K220" s="111"/>
    </row>
    <row r="221" spans="1:11" ht="17.25" customHeight="1" x14ac:dyDescent="0.25">
      <c r="A221" s="61"/>
      <c r="B221" s="122" t="s">
        <v>9</v>
      </c>
      <c r="C221" s="123"/>
      <c r="D221" s="123"/>
      <c r="E221" s="83"/>
      <c r="F221" s="123"/>
      <c r="G221" s="123"/>
      <c r="H221" s="110"/>
      <c r="I221" s="92"/>
      <c r="K221" s="111"/>
    </row>
    <row r="222" spans="1:11" ht="17.25" customHeight="1" x14ac:dyDescent="0.25">
      <c r="A222" s="61"/>
      <c r="B222" s="122" t="s">
        <v>11</v>
      </c>
      <c r="C222" s="123">
        <v>722000</v>
      </c>
      <c r="D222" s="123">
        <v>722000</v>
      </c>
      <c r="E222" s="83">
        <v>722000</v>
      </c>
      <c r="F222" s="123">
        <f t="shared" si="56"/>
        <v>100</v>
      </c>
      <c r="G222" s="123"/>
      <c r="H222" s="110"/>
      <c r="I222" s="92"/>
      <c r="K222" s="111"/>
    </row>
    <row r="223" spans="1:11" ht="90.75" customHeight="1" x14ac:dyDescent="0.25">
      <c r="A223" s="61"/>
      <c r="B223" s="120" t="s">
        <v>122</v>
      </c>
      <c r="C223" s="123">
        <f>C225</f>
        <v>204505.14</v>
      </c>
      <c r="D223" s="123">
        <f t="shared" ref="D223:E223" si="62">D225</f>
        <v>204505.14</v>
      </c>
      <c r="E223" s="123">
        <f t="shared" si="62"/>
        <v>204505.14</v>
      </c>
      <c r="F223" s="123"/>
      <c r="G223" s="73" t="s">
        <v>103</v>
      </c>
      <c r="H223" s="110"/>
      <c r="I223" s="92"/>
      <c r="K223" s="111"/>
    </row>
    <row r="224" spans="1:11" ht="17.25" customHeight="1" x14ac:dyDescent="0.25">
      <c r="A224" s="61"/>
      <c r="B224" s="120" t="s">
        <v>8</v>
      </c>
      <c r="C224" s="123"/>
      <c r="D224" s="123"/>
      <c r="E224" s="83"/>
      <c r="F224" s="123"/>
      <c r="G224" s="123"/>
      <c r="H224" s="110"/>
      <c r="I224" s="92"/>
      <c r="K224" s="111"/>
    </row>
    <row r="225" spans="1:11" ht="17.25" customHeight="1" x14ac:dyDescent="0.25">
      <c r="A225" s="61"/>
      <c r="B225" s="120" t="s">
        <v>9</v>
      </c>
      <c r="C225" s="123">
        <v>204505.14</v>
      </c>
      <c r="D225" s="123">
        <v>204505.14</v>
      </c>
      <c r="E225" s="83">
        <v>204505.14</v>
      </c>
      <c r="F225" s="123"/>
      <c r="G225" s="123"/>
      <c r="H225" s="110"/>
      <c r="I225" s="92"/>
      <c r="K225" s="111"/>
    </row>
    <row r="226" spans="1:11" ht="17.25" customHeight="1" x14ac:dyDescent="0.25">
      <c r="A226" s="61"/>
      <c r="B226" s="120" t="s">
        <v>15</v>
      </c>
      <c r="C226" s="123"/>
      <c r="D226" s="123"/>
      <c r="E226" s="83"/>
      <c r="F226" s="123"/>
      <c r="G226" s="123"/>
      <c r="H226" s="110"/>
      <c r="I226" s="92"/>
      <c r="K226" s="111"/>
    </row>
    <row r="227" spans="1:11" ht="81.75" customHeight="1" x14ac:dyDescent="0.25">
      <c r="A227" s="61"/>
      <c r="B227" s="124" t="s">
        <v>144</v>
      </c>
      <c r="C227" s="123">
        <f>C229+C230</f>
        <v>3500000</v>
      </c>
      <c r="D227" s="123">
        <f t="shared" ref="D227:E227" si="63">D229+D230</f>
        <v>0</v>
      </c>
      <c r="E227" s="123">
        <f t="shared" si="63"/>
        <v>0</v>
      </c>
      <c r="F227" s="123">
        <f t="shared" si="56"/>
        <v>0</v>
      </c>
      <c r="G227" s="73" t="s">
        <v>103</v>
      </c>
      <c r="H227" s="110"/>
      <c r="I227" s="92"/>
      <c r="K227" s="111"/>
    </row>
    <row r="228" spans="1:11" ht="17.25" customHeight="1" x14ac:dyDescent="0.25">
      <c r="A228" s="61"/>
      <c r="B228" s="120" t="s">
        <v>8</v>
      </c>
      <c r="C228" s="123"/>
      <c r="D228" s="123"/>
      <c r="E228" s="83"/>
      <c r="F228" s="123"/>
      <c r="G228" s="123"/>
      <c r="H228" s="110"/>
      <c r="I228" s="92"/>
      <c r="K228" s="111"/>
    </row>
    <row r="229" spans="1:11" ht="17.25" customHeight="1" x14ac:dyDescent="0.25">
      <c r="A229" s="61"/>
      <c r="B229" s="120" t="s">
        <v>9</v>
      </c>
      <c r="C229" s="123"/>
      <c r="D229" s="123"/>
      <c r="E229" s="83"/>
      <c r="F229" s="123"/>
      <c r="G229" s="123"/>
      <c r="H229" s="110"/>
      <c r="I229" s="92"/>
      <c r="K229" s="111"/>
    </row>
    <row r="230" spans="1:11" ht="17.25" customHeight="1" x14ac:dyDescent="0.25">
      <c r="A230" s="61"/>
      <c r="B230" s="120" t="s">
        <v>15</v>
      </c>
      <c r="C230" s="123">
        <v>3500000</v>
      </c>
      <c r="D230" s="123"/>
      <c r="E230" s="83"/>
      <c r="F230" s="123">
        <f t="shared" si="56"/>
        <v>0</v>
      </c>
      <c r="G230" s="123"/>
      <c r="H230" s="110"/>
      <c r="I230" s="92"/>
      <c r="K230" s="111"/>
    </row>
    <row r="231" spans="1:11" ht="18.95" customHeight="1" x14ac:dyDescent="0.25">
      <c r="A231" s="59" t="s">
        <v>133</v>
      </c>
      <c r="B231" s="66" t="s">
        <v>24</v>
      </c>
      <c r="C231" s="107">
        <f>C232+C236+C240+C244+C248+C252+C256+C260+C264</f>
        <v>34751857.009999998</v>
      </c>
      <c r="D231" s="107">
        <f t="shared" ref="D231:E231" si="64">D232+D236+D240+D244+D248+D252+D256+D260+D264</f>
        <v>17322521.010000002</v>
      </c>
      <c r="E231" s="107">
        <f t="shared" si="64"/>
        <v>17322521.010000002</v>
      </c>
      <c r="F231" s="107">
        <f t="shared" si="56"/>
        <v>49.846317579562353</v>
      </c>
      <c r="G231" s="107"/>
      <c r="H231" s="107"/>
      <c r="K231" s="111"/>
    </row>
    <row r="232" spans="1:11" ht="63" x14ac:dyDescent="0.25">
      <c r="A232" s="61"/>
      <c r="B232" s="122" t="s">
        <v>39</v>
      </c>
      <c r="C232" s="123">
        <f t="shared" ref="C232:E232" si="65">C234+C235</f>
        <v>403000</v>
      </c>
      <c r="D232" s="123">
        <f t="shared" si="65"/>
        <v>403000</v>
      </c>
      <c r="E232" s="123">
        <f t="shared" si="65"/>
        <v>403000</v>
      </c>
      <c r="F232" s="123">
        <f t="shared" si="56"/>
        <v>100</v>
      </c>
      <c r="G232" s="73" t="s">
        <v>104</v>
      </c>
      <c r="H232" s="110"/>
      <c r="K232" s="111"/>
    </row>
    <row r="233" spans="1:11" ht="15.75" x14ac:dyDescent="0.25">
      <c r="A233" s="61"/>
      <c r="B233" s="122" t="s">
        <v>8</v>
      </c>
      <c r="C233" s="107"/>
      <c r="D233" s="95"/>
      <c r="E233" s="94"/>
      <c r="F233" s="123"/>
      <c r="G233" s="123"/>
      <c r="H233" s="110"/>
      <c r="K233" s="111"/>
    </row>
    <row r="234" spans="1:11" ht="15.75" x14ac:dyDescent="0.25">
      <c r="A234" s="61"/>
      <c r="B234" s="122" t="s">
        <v>13</v>
      </c>
      <c r="C234" s="107"/>
      <c r="D234" s="95"/>
      <c r="E234" s="94"/>
      <c r="F234" s="123"/>
      <c r="G234" s="123"/>
      <c r="H234" s="110"/>
      <c r="K234" s="111"/>
    </row>
    <row r="235" spans="1:11" ht="15.75" x14ac:dyDescent="0.25">
      <c r="A235" s="61"/>
      <c r="B235" s="122" t="s">
        <v>78</v>
      </c>
      <c r="C235" s="123">
        <v>403000</v>
      </c>
      <c r="D235" s="119">
        <v>403000</v>
      </c>
      <c r="E235" s="94">
        <v>403000</v>
      </c>
      <c r="F235" s="123">
        <f t="shared" si="56"/>
        <v>100</v>
      </c>
      <c r="G235" s="123"/>
      <c r="H235" s="110"/>
      <c r="K235" s="111"/>
    </row>
    <row r="236" spans="1:11" ht="63" x14ac:dyDescent="0.25">
      <c r="A236" s="61"/>
      <c r="B236" s="122" t="s">
        <v>50</v>
      </c>
      <c r="C236" s="123">
        <f t="shared" ref="C236:E236" si="66">C238+C239</f>
        <v>5000000</v>
      </c>
      <c r="D236" s="123">
        <f t="shared" si="66"/>
        <v>2584014</v>
      </c>
      <c r="E236" s="123">
        <f t="shared" si="66"/>
        <v>2584014</v>
      </c>
      <c r="F236" s="123">
        <f t="shared" si="56"/>
        <v>51.680280000000003</v>
      </c>
      <c r="G236" s="73" t="s">
        <v>104</v>
      </c>
      <c r="H236" s="110"/>
      <c r="K236" s="111"/>
    </row>
    <row r="237" spans="1:11" ht="15.75" x14ac:dyDescent="0.25">
      <c r="A237" s="61"/>
      <c r="B237" s="122" t="s">
        <v>8</v>
      </c>
      <c r="C237" s="107"/>
      <c r="D237" s="95"/>
      <c r="E237" s="94"/>
      <c r="F237" s="123"/>
      <c r="G237" s="123"/>
      <c r="H237" s="110"/>
      <c r="K237" s="111"/>
    </row>
    <row r="238" spans="1:11" ht="15.75" x14ac:dyDescent="0.25">
      <c r="A238" s="61"/>
      <c r="B238" s="122" t="s">
        <v>13</v>
      </c>
      <c r="C238" s="123">
        <v>5000000</v>
      </c>
      <c r="D238" s="119">
        <v>2584014</v>
      </c>
      <c r="E238" s="94">
        <v>2584014</v>
      </c>
      <c r="F238" s="123">
        <f t="shared" si="56"/>
        <v>51.680280000000003</v>
      </c>
      <c r="G238" s="123"/>
      <c r="H238" s="110"/>
      <c r="K238" s="111"/>
    </row>
    <row r="239" spans="1:11" ht="15.75" x14ac:dyDescent="0.25">
      <c r="A239" s="61"/>
      <c r="B239" s="122" t="s">
        <v>56</v>
      </c>
      <c r="C239" s="123"/>
      <c r="D239" s="95"/>
      <c r="E239" s="94"/>
      <c r="F239" s="123"/>
      <c r="G239" s="123"/>
      <c r="H239" s="110"/>
      <c r="K239" s="111"/>
    </row>
    <row r="240" spans="1:11" ht="63" x14ac:dyDescent="0.25">
      <c r="A240" s="61"/>
      <c r="B240" s="122" t="s">
        <v>77</v>
      </c>
      <c r="C240" s="123">
        <f>C243</f>
        <v>1000000</v>
      </c>
      <c r="D240" s="123">
        <f t="shared" ref="D240:E240" si="67">D243</f>
        <v>0</v>
      </c>
      <c r="E240" s="123">
        <f t="shared" si="67"/>
        <v>0</v>
      </c>
      <c r="F240" s="123">
        <f t="shared" si="56"/>
        <v>0</v>
      </c>
      <c r="G240" s="73" t="s">
        <v>104</v>
      </c>
      <c r="H240" s="110"/>
      <c r="K240" s="111"/>
    </row>
    <row r="241" spans="1:11" ht="15.75" x14ac:dyDescent="0.25">
      <c r="A241" s="61"/>
      <c r="B241" s="122" t="s">
        <v>8</v>
      </c>
      <c r="C241" s="123"/>
      <c r="D241" s="95"/>
      <c r="E241" s="94"/>
      <c r="F241" s="107"/>
      <c r="G241" s="123"/>
      <c r="H241" s="110"/>
      <c r="K241" s="111"/>
    </row>
    <row r="242" spans="1:11" ht="15.75" x14ac:dyDescent="0.25">
      <c r="A242" s="61"/>
      <c r="B242" s="122" t="s">
        <v>9</v>
      </c>
      <c r="C242" s="123"/>
      <c r="D242" s="95"/>
      <c r="E242" s="94"/>
      <c r="F242" s="107"/>
      <c r="G242" s="123"/>
      <c r="H242" s="110"/>
      <c r="K242" s="111"/>
    </row>
    <row r="243" spans="1:11" ht="15.75" x14ac:dyDescent="0.25">
      <c r="A243" s="61"/>
      <c r="B243" s="122" t="s">
        <v>11</v>
      </c>
      <c r="C243" s="123">
        <v>1000000</v>
      </c>
      <c r="D243" s="95"/>
      <c r="E243" s="94"/>
      <c r="F243" s="123">
        <f t="shared" si="56"/>
        <v>0</v>
      </c>
      <c r="G243" s="123"/>
      <c r="H243" s="110"/>
      <c r="K243" s="111"/>
    </row>
    <row r="244" spans="1:11" ht="63" x14ac:dyDescent="0.25">
      <c r="A244" s="61"/>
      <c r="B244" s="122" t="s">
        <v>117</v>
      </c>
      <c r="C244" s="123">
        <f>C246+C247</f>
        <v>9965350</v>
      </c>
      <c r="D244" s="123">
        <f t="shared" ref="D244:F244" si="68">D246+D247</f>
        <v>0</v>
      </c>
      <c r="E244" s="123">
        <f t="shared" si="68"/>
        <v>0</v>
      </c>
      <c r="F244" s="123">
        <f t="shared" si="68"/>
        <v>0</v>
      </c>
      <c r="G244" s="73" t="s">
        <v>104</v>
      </c>
      <c r="H244" s="110"/>
      <c r="K244" s="111"/>
    </row>
    <row r="245" spans="1:11" ht="15.75" x14ac:dyDescent="0.25">
      <c r="A245" s="61"/>
      <c r="B245" s="122" t="s">
        <v>8</v>
      </c>
      <c r="C245" s="123"/>
      <c r="D245" s="95"/>
      <c r="E245" s="94"/>
      <c r="F245" s="107"/>
      <c r="G245" s="123"/>
      <c r="H245" s="110"/>
      <c r="K245" s="111"/>
    </row>
    <row r="246" spans="1:11" ht="15.75" x14ac:dyDescent="0.25">
      <c r="A246" s="61"/>
      <c r="B246" s="122" t="s">
        <v>13</v>
      </c>
      <c r="C246" s="123"/>
      <c r="D246" s="95"/>
      <c r="E246" s="94"/>
      <c r="F246" s="107"/>
      <c r="G246" s="123"/>
      <c r="H246" s="110"/>
      <c r="K246" s="111"/>
    </row>
    <row r="247" spans="1:11" ht="15.75" x14ac:dyDescent="0.25">
      <c r="A247" s="61"/>
      <c r="B247" s="122" t="s">
        <v>118</v>
      </c>
      <c r="C247" s="123">
        <v>9965350</v>
      </c>
      <c r="D247" s="95"/>
      <c r="E247" s="94"/>
      <c r="F247" s="107"/>
      <c r="G247" s="123"/>
      <c r="H247" s="110"/>
      <c r="K247" s="111"/>
    </row>
    <row r="248" spans="1:11" ht="52.5" customHeight="1" x14ac:dyDescent="0.25">
      <c r="A248" s="61"/>
      <c r="B248" s="98" t="s">
        <v>119</v>
      </c>
      <c r="C248" s="123">
        <f>C250+C251</f>
        <v>8000000</v>
      </c>
      <c r="D248" s="123">
        <f t="shared" ref="D248:F248" si="69">D250+D251</f>
        <v>3952000</v>
      </c>
      <c r="E248" s="123">
        <f t="shared" si="69"/>
        <v>3952000</v>
      </c>
      <c r="F248" s="123">
        <f t="shared" si="69"/>
        <v>0</v>
      </c>
      <c r="G248" s="73" t="s">
        <v>102</v>
      </c>
      <c r="H248" s="110"/>
      <c r="K248" s="111"/>
    </row>
    <row r="249" spans="1:11" ht="15.75" x14ac:dyDescent="0.25">
      <c r="A249" s="61"/>
      <c r="B249" s="122" t="s">
        <v>8</v>
      </c>
      <c r="C249" s="123"/>
      <c r="D249" s="95"/>
      <c r="E249" s="94"/>
      <c r="F249" s="107"/>
      <c r="G249" s="123"/>
      <c r="H249" s="110"/>
      <c r="K249" s="111"/>
    </row>
    <row r="250" spans="1:11" ht="15.75" x14ac:dyDescent="0.25">
      <c r="A250" s="61"/>
      <c r="B250" s="122" t="s">
        <v>9</v>
      </c>
      <c r="C250" s="123"/>
      <c r="D250" s="95"/>
      <c r="E250" s="94"/>
      <c r="F250" s="107"/>
      <c r="G250" s="123"/>
      <c r="H250" s="110"/>
      <c r="K250" s="111"/>
    </row>
    <row r="251" spans="1:11" ht="15.75" x14ac:dyDescent="0.25">
      <c r="A251" s="61"/>
      <c r="B251" s="122" t="s">
        <v>10</v>
      </c>
      <c r="C251" s="123">
        <v>8000000</v>
      </c>
      <c r="D251" s="119">
        <v>3952000</v>
      </c>
      <c r="E251" s="94">
        <v>3952000</v>
      </c>
      <c r="F251" s="107"/>
      <c r="G251" s="123"/>
      <c r="H251" s="110"/>
      <c r="K251" s="111"/>
    </row>
    <row r="252" spans="1:11" ht="96.75" customHeight="1" x14ac:dyDescent="0.25">
      <c r="A252" s="61"/>
      <c r="B252" s="122" t="s">
        <v>120</v>
      </c>
      <c r="C252" s="123">
        <f>C254+C255</f>
        <v>9403400</v>
      </c>
      <c r="D252" s="123">
        <f t="shared" ref="D252:F252" si="70">D254+D255</f>
        <v>9403400</v>
      </c>
      <c r="E252" s="123">
        <f t="shared" si="70"/>
        <v>9403400</v>
      </c>
      <c r="F252" s="123">
        <f t="shared" si="70"/>
        <v>0</v>
      </c>
      <c r="G252" s="73" t="s">
        <v>104</v>
      </c>
      <c r="H252" s="110"/>
      <c r="K252" s="111"/>
    </row>
    <row r="253" spans="1:11" ht="15.75" x14ac:dyDescent="0.25">
      <c r="A253" s="61"/>
      <c r="B253" s="122" t="s">
        <v>8</v>
      </c>
      <c r="C253" s="123"/>
      <c r="D253" s="95"/>
      <c r="E253" s="94"/>
      <c r="F253" s="107"/>
      <c r="G253" s="123"/>
      <c r="H253" s="110"/>
      <c r="K253" s="111"/>
    </row>
    <row r="254" spans="1:11" ht="15.75" x14ac:dyDescent="0.25">
      <c r="A254" s="61"/>
      <c r="B254" s="122" t="s">
        <v>13</v>
      </c>
      <c r="C254" s="123"/>
      <c r="D254" s="95"/>
      <c r="E254" s="94"/>
      <c r="F254" s="107"/>
      <c r="G254" s="123"/>
      <c r="H254" s="110"/>
      <c r="K254" s="111"/>
    </row>
    <row r="255" spans="1:11" ht="15.75" x14ac:dyDescent="0.25">
      <c r="A255" s="61"/>
      <c r="B255" s="122" t="s">
        <v>78</v>
      </c>
      <c r="C255" s="123">
        <v>9403400</v>
      </c>
      <c r="D255" s="119">
        <v>9403400</v>
      </c>
      <c r="E255" s="94">
        <v>9403400</v>
      </c>
      <c r="F255" s="107"/>
      <c r="G255" s="123"/>
      <c r="H255" s="110"/>
      <c r="K255" s="111"/>
    </row>
    <row r="256" spans="1:11" ht="106.5" customHeight="1" x14ac:dyDescent="0.25">
      <c r="A256" s="61"/>
      <c r="B256" s="122" t="s">
        <v>123</v>
      </c>
      <c r="C256" s="123">
        <f>C258+C259</f>
        <v>500000</v>
      </c>
      <c r="D256" s="123">
        <f t="shared" ref="D256:F256" si="71">D258+D259</f>
        <v>500000</v>
      </c>
      <c r="E256" s="123">
        <f t="shared" si="71"/>
        <v>500000</v>
      </c>
      <c r="F256" s="123">
        <f t="shared" si="71"/>
        <v>17.367584335163116</v>
      </c>
      <c r="G256" s="73" t="s">
        <v>127</v>
      </c>
      <c r="H256" s="110"/>
      <c r="K256" s="111"/>
    </row>
    <row r="257" spans="1:13" ht="15.75" x14ac:dyDescent="0.25">
      <c r="A257" s="61"/>
      <c r="B257" s="122" t="s">
        <v>8</v>
      </c>
      <c r="C257" s="123"/>
      <c r="D257" s="119"/>
      <c r="E257" s="94"/>
      <c r="F257" s="107"/>
      <c r="G257" s="123"/>
      <c r="H257" s="110"/>
      <c r="K257" s="111"/>
    </row>
    <row r="258" spans="1:13" ht="15.75" x14ac:dyDescent="0.25">
      <c r="A258" s="61"/>
      <c r="B258" s="122" t="s">
        <v>9</v>
      </c>
      <c r="C258" s="123"/>
      <c r="D258" s="119"/>
      <c r="E258" s="94"/>
      <c r="F258" s="107"/>
      <c r="G258" s="123"/>
      <c r="H258" s="110"/>
      <c r="K258" s="111"/>
    </row>
    <row r="259" spans="1:13" ht="15.75" x14ac:dyDescent="0.25">
      <c r="A259" s="61"/>
      <c r="B259" s="122" t="s">
        <v>10</v>
      </c>
      <c r="C259" s="123">
        <v>500000</v>
      </c>
      <c r="D259" s="119">
        <v>500000</v>
      </c>
      <c r="E259" s="94">
        <v>500000</v>
      </c>
      <c r="F259" s="123">
        <f t="shared" ref="F259" si="72">F269+F270</f>
        <v>17.367584335163116</v>
      </c>
      <c r="G259" s="123"/>
      <c r="H259" s="110"/>
      <c r="K259" s="111"/>
    </row>
    <row r="260" spans="1:13" ht="63" x14ac:dyDescent="0.25">
      <c r="A260" s="61"/>
      <c r="B260" s="62" t="s">
        <v>136</v>
      </c>
      <c r="C260" s="123">
        <f>C263</f>
        <v>260000</v>
      </c>
      <c r="D260" s="123">
        <f t="shared" ref="D260:E260" si="73">D263</f>
        <v>260000</v>
      </c>
      <c r="E260" s="123">
        <f t="shared" si="73"/>
        <v>260000</v>
      </c>
      <c r="F260" s="123">
        <f t="shared" ref="F260" si="74">F262+F263</f>
        <v>0</v>
      </c>
      <c r="G260" s="73" t="s">
        <v>104</v>
      </c>
      <c r="H260" s="110"/>
      <c r="K260" s="111"/>
    </row>
    <row r="261" spans="1:13" ht="15.75" x14ac:dyDescent="0.25">
      <c r="A261" s="61"/>
      <c r="B261" s="62" t="s">
        <v>8</v>
      </c>
      <c r="C261" s="123"/>
      <c r="D261" s="119"/>
      <c r="E261" s="94"/>
      <c r="F261" s="123"/>
      <c r="G261" s="123"/>
      <c r="H261" s="110"/>
      <c r="K261" s="111"/>
    </row>
    <row r="262" spans="1:13" ht="15.75" x14ac:dyDescent="0.25">
      <c r="A262" s="61"/>
      <c r="B262" s="115" t="s">
        <v>139</v>
      </c>
      <c r="C262" s="123"/>
      <c r="D262" s="119"/>
      <c r="E262" s="94"/>
      <c r="F262" s="123"/>
      <c r="G262" s="123"/>
      <c r="H262" s="110"/>
      <c r="K262" s="111"/>
    </row>
    <row r="263" spans="1:13" ht="15.75" x14ac:dyDescent="0.25">
      <c r="A263" s="61"/>
      <c r="B263" s="115" t="s">
        <v>10</v>
      </c>
      <c r="C263" s="123">
        <v>260000</v>
      </c>
      <c r="D263" s="119">
        <v>260000</v>
      </c>
      <c r="E263" s="94">
        <v>260000</v>
      </c>
      <c r="F263" s="123">
        <f t="shared" ref="F263" si="75">F265+F266</f>
        <v>0</v>
      </c>
      <c r="G263" s="123"/>
      <c r="H263" s="110"/>
      <c r="K263" s="111"/>
    </row>
    <row r="264" spans="1:13" ht="94.5" x14ac:dyDescent="0.25">
      <c r="A264" s="61"/>
      <c r="B264" s="62" t="s">
        <v>137</v>
      </c>
      <c r="C264" s="123">
        <f>C266</f>
        <v>220107.01</v>
      </c>
      <c r="D264" s="123">
        <f t="shared" ref="D264:E264" si="76">D266</f>
        <v>220107.01</v>
      </c>
      <c r="E264" s="123">
        <f t="shared" si="76"/>
        <v>220107.01</v>
      </c>
      <c r="F264" s="123"/>
      <c r="G264" s="73" t="s">
        <v>104</v>
      </c>
      <c r="H264" s="110"/>
      <c r="K264" s="111"/>
    </row>
    <row r="265" spans="1:13" ht="15.75" x14ac:dyDescent="0.25">
      <c r="A265" s="61"/>
      <c r="B265" s="62" t="s">
        <v>8</v>
      </c>
      <c r="C265" s="123"/>
      <c r="D265" s="119"/>
      <c r="E265" s="94"/>
      <c r="F265" s="123"/>
      <c r="G265" s="123"/>
      <c r="H265" s="110"/>
      <c r="K265" s="111"/>
    </row>
    <row r="266" spans="1:13" ht="15.75" x14ac:dyDescent="0.25">
      <c r="A266" s="61"/>
      <c r="B266" s="62" t="s">
        <v>140</v>
      </c>
      <c r="C266" s="123">
        <v>220107.01</v>
      </c>
      <c r="D266" s="119">
        <v>220107.01</v>
      </c>
      <c r="E266" s="94">
        <v>220107.01</v>
      </c>
      <c r="F266" s="123"/>
      <c r="G266" s="123"/>
      <c r="H266" s="110"/>
      <c r="K266" s="111"/>
    </row>
    <row r="267" spans="1:13" ht="15.75" x14ac:dyDescent="0.25">
      <c r="A267" s="61"/>
      <c r="B267" s="62" t="s">
        <v>10</v>
      </c>
      <c r="C267" s="123"/>
      <c r="D267" s="119"/>
      <c r="E267" s="94"/>
      <c r="F267" s="123"/>
      <c r="G267" s="123"/>
      <c r="H267" s="110"/>
      <c r="K267" s="111"/>
    </row>
    <row r="268" spans="1:13" ht="15.75" x14ac:dyDescent="0.25">
      <c r="A268" s="59" t="s">
        <v>134</v>
      </c>
      <c r="B268" s="54" t="s">
        <v>21</v>
      </c>
      <c r="C268" s="52">
        <f>C269+C273+C277+C281+C285+C289+C293+C297+C301+C305+C309+C313+C317+C321</f>
        <v>525884328.7100001</v>
      </c>
      <c r="D268" s="52">
        <f t="shared" ref="D268:E268" si="77">D269+D273+D277+D281+D285+D289+D293+D297+D301+D305+D309+D313+D317+D321</f>
        <v>369847581.47000003</v>
      </c>
      <c r="E268" s="52">
        <f t="shared" si="77"/>
        <v>369665359.41000003</v>
      </c>
      <c r="F268" s="107">
        <f t="shared" si="56"/>
        <v>70.294043619210541</v>
      </c>
      <c r="G268" s="52"/>
      <c r="H268" s="110"/>
      <c r="K268" s="111"/>
      <c r="M268" s="111"/>
    </row>
    <row r="269" spans="1:13" ht="142.5" customHeight="1" x14ac:dyDescent="0.25">
      <c r="A269" s="61"/>
      <c r="B269" s="65" t="s">
        <v>40</v>
      </c>
      <c r="C269" s="123">
        <f t="shared" ref="C269:E269" si="78">C271+C272</f>
        <v>2592839</v>
      </c>
      <c r="D269" s="123">
        <f t="shared" si="78"/>
        <v>450313.5</v>
      </c>
      <c r="E269" s="123">
        <f t="shared" si="78"/>
        <v>450313.5</v>
      </c>
      <c r="F269" s="123">
        <f t="shared" si="56"/>
        <v>17.367584335163116</v>
      </c>
      <c r="G269" s="73" t="s">
        <v>103</v>
      </c>
      <c r="H269" s="110"/>
      <c r="K269" s="111"/>
    </row>
    <row r="270" spans="1:13" ht="15.75" x14ac:dyDescent="0.25">
      <c r="A270" s="61"/>
      <c r="B270" s="122" t="s">
        <v>8</v>
      </c>
      <c r="C270" s="123"/>
      <c r="D270" s="119"/>
      <c r="E270" s="94"/>
      <c r="F270" s="123"/>
      <c r="G270" s="123"/>
      <c r="H270" s="110"/>
      <c r="K270" s="111"/>
    </row>
    <row r="271" spans="1:13" ht="18.399999999999999" customHeight="1" x14ac:dyDescent="0.25">
      <c r="A271" s="59"/>
      <c r="B271" s="122" t="s">
        <v>9</v>
      </c>
      <c r="C271" s="123"/>
      <c r="D271" s="119"/>
      <c r="E271" s="94"/>
      <c r="F271" s="123"/>
      <c r="G271" s="123"/>
      <c r="H271" s="110"/>
      <c r="K271" s="111"/>
    </row>
    <row r="272" spans="1:13" ht="15.75" x14ac:dyDescent="0.25">
      <c r="A272" s="61"/>
      <c r="B272" s="122" t="s">
        <v>95</v>
      </c>
      <c r="C272" s="123">
        <v>2592839</v>
      </c>
      <c r="D272" s="119">
        <v>450313.5</v>
      </c>
      <c r="E272" s="121">
        <v>450313.5</v>
      </c>
      <c r="F272" s="123">
        <f t="shared" si="56"/>
        <v>17.367584335163116</v>
      </c>
      <c r="G272" s="123"/>
      <c r="H272" s="110"/>
      <c r="I272" s="21"/>
      <c r="K272" s="111"/>
    </row>
    <row r="273" spans="1:11" ht="63" x14ac:dyDescent="0.25">
      <c r="A273" s="61"/>
      <c r="B273" s="56" t="s">
        <v>41</v>
      </c>
      <c r="C273" s="91">
        <f t="shared" ref="C273:E273" si="79">C275+C276</f>
        <v>67405450.450000003</v>
      </c>
      <c r="D273" s="91">
        <f t="shared" si="79"/>
        <v>67405450.450000003</v>
      </c>
      <c r="E273" s="91">
        <f t="shared" si="79"/>
        <v>67405450.450000003</v>
      </c>
      <c r="F273" s="123">
        <f t="shared" si="56"/>
        <v>100</v>
      </c>
      <c r="G273" s="73" t="s">
        <v>100</v>
      </c>
      <c r="H273" s="110"/>
      <c r="I273" s="21"/>
      <c r="K273" s="111"/>
    </row>
    <row r="274" spans="1:11" ht="15.75" x14ac:dyDescent="0.25">
      <c r="A274" s="61"/>
      <c r="B274" s="122" t="s">
        <v>8</v>
      </c>
      <c r="C274" s="123"/>
      <c r="D274" s="119"/>
      <c r="E274" s="94"/>
      <c r="F274" s="123"/>
      <c r="G274" s="123"/>
      <c r="H274" s="110"/>
      <c r="I274" s="21"/>
      <c r="K274" s="111"/>
    </row>
    <row r="275" spans="1:11" ht="17.649999999999999" customHeight="1" x14ac:dyDescent="0.25">
      <c r="A275" s="61"/>
      <c r="B275" s="122" t="s">
        <v>9</v>
      </c>
      <c r="C275" s="123">
        <v>44145428.420000002</v>
      </c>
      <c r="D275" s="119">
        <v>44145428.420000002</v>
      </c>
      <c r="E275" s="121">
        <v>44145428.420000002</v>
      </c>
      <c r="F275" s="123">
        <f t="shared" si="56"/>
        <v>100</v>
      </c>
      <c r="G275" s="123"/>
      <c r="H275" s="110"/>
      <c r="I275" s="21"/>
      <c r="K275" s="111"/>
    </row>
    <row r="276" spans="1:11" ht="15.75" x14ac:dyDescent="0.25">
      <c r="A276" s="80"/>
      <c r="B276" s="122" t="s">
        <v>11</v>
      </c>
      <c r="C276" s="32">
        <v>23260022.030000001</v>
      </c>
      <c r="D276" s="17">
        <v>23260022.030000001</v>
      </c>
      <c r="E276" s="121">
        <v>23260022.030000001</v>
      </c>
      <c r="F276" s="123">
        <f t="shared" si="56"/>
        <v>100</v>
      </c>
      <c r="G276" s="123"/>
      <c r="H276" s="110"/>
      <c r="I276" s="21"/>
      <c r="K276" s="111"/>
    </row>
    <row r="277" spans="1:11" ht="171.75" customHeight="1" x14ac:dyDescent="0.25">
      <c r="A277" s="61"/>
      <c r="B277" s="56" t="s">
        <v>42</v>
      </c>
      <c r="C277" s="91">
        <f t="shared" ref="C277:E277" si="80">C279+C280</f>
        <v>1136700</v>
      </c>
      <c r="D277" s="91">
        <f>D279+D280</f>
        <v>658705.5</v>
      </c>
      <c r="E277" s="91">
        <f t="shared" si="80"/>
        <v>658705.5</v>
      </c>
      <c r="F277" s="123">
        <f t="shared" si="56"/>
        <v>57.948931116389545</v>
      </c>
      <c r="G277" s="73" t="s">
        <v>128</v>
      </c>
      <c r="H277" s="110"/>
      <c r="K277" s="111"/>
    </row>
    <row r="278" spans="1:11" ht="15.75" x14ac:dyDescent="0.25">
      <c r="A278" s="61"/>
      <c r="B278" s="122" t="s">
        <v>8</v>
      </c>
      <c r="C278" s="123"/>
      <c r="D278" s="119"/>
      <c r="E278" s="94"/>
      <c r="F278" s="123"/>
      <c r="G278" s="123"/>
      <c r="H278" s="110"/>
      <c r="K278" s="111"/>
    </row>
    <row r="279" spans="1:11" ht="15.75" x14ac:dyDescent="0.25">
      <c r="A279" s="61"/>
      <c r="B279" s="122" t="s">
        <v>9</v>
      </c>
      <c r="C279" s="123"/>
      <c r="D279" s="119"/>
      <c r="E279" s="94"/>
      <c r="F279" s="123"/>
      <c r="G279" s="123"/>
      <c r="H279" s="110"/>
      <c r="K279" s="111"/>
    </row>
    <row r="280" spans="1:11" ht="17.45" customHeight="1" x14ac:dyDescent="0.25">
      <c r="A280" s="59"/>
      <c r="B280" s="122" t="s">
        <v>93</v>
      </c>
      <c r="C280" s="123">
        <v>1136700</v>
      </c>
      <c r="D280" s="119">
        <v>658705.5</v>
      </c>
      <c r="E280" s="121">
        <v>658705.5</v>
      </c>
      <c r="F280" s="123">
        <f t="shared" si="56"/>
        <v>57.948931116389545</v>
      </c>
      <c r="G280" s="123"/>
      <c r="H280" s="110"/>
      <c r="K280" s="111"/>
    </row>
    <row r="281" spans="1:11" ht="65.25" customHeight="1" x14ac:dyDescent="0.25">
      <c r="A281" s="59"/>
      <c r="B281" s="56" t="s">
        <v>43</v>
      </c>
      <c r="C281" s="91">
        <f t="shared" ref="C281:E281" si="81">C283+C284</f>
        <v>2526000</v>
      </c>
      <c r="D281" s="91">
        <f t="shared" si="81"/>
        <v>1800000</v>
      </c>
      <c r="E281" s="91">
        <f t="shared" si="81"/>
        <v>1800000</v>
      </c>
      <c r="F281" s="123">
        <f t="shared" si="56"/>
        <v>71.258907363420434</v>
      </c>
      <c r="G281" s="73" t="s">
        <v>97</v>
      </c>
      <c r="H281" s="110"/>
      <c r="K281" s="111"/>
    </row>
    <row r="282" spans="1:11" ht="15.75" x14ac:dyDescent="0.25">
      <c r="A282" s="61"/>
      <c r="B282" s="122" t="s">
        <v>8</v>
      </c>
      <c r="C282" s="123"/>
      <c r="D282" s="119"/>
      <c r="E282" s="94"/>
      <c r="F282" s="123"/>
      <c r="G282" s="123"/>
      <c r="H282" s="110"/>
      <c r="K282" s="111"/>
    </row>
    <row r="283" spans="1:11" ht="15.75" x14ac:dyDescent="0.25">
      <c r="A283" s="61"/>
      <c r="B283" s="122" t="s">
        <v>9</v>
      </c>
      <c r="C283" s="123"/>
      <c r="D283" s="119"/>
      <c r="E283" s="94"/>
      <c r="F283" s="123"/>
      <c r="G283" s="123"/>
      <c r="H283" s="110"/>
      <c r="K283" s="111"/>
    </row>
    <row r="284" spans="1:11" ht="15.75" x14ac:dyDescent="0.25">
      <c r="A284" s="61"/>
      <c r="B284" s="122" t="s">
        <v>93</v>
      </c>
      <c r="C284" s="123">
        <v>2526000</v>
      </c>
      <c r="D284" s="119">
        <v>1800000</v>
      </c>
      <c r="E284" s="121">
        <v>1800000</v>
      </c>
      <c r="F284" s="123">
        <f t="shared" ref="F284:F301" si="82">E284/C284*100</f>
        <v>71.258907363420434</v>
      </c>
      <c r="G284" s="123"/>
      <c r="H284" s="110"/>
      <c r="K284" s="111"/>
    </row>
    <row r="285" spans="1:11" ht="173.25" x14ac:dyDescent="0.25">
      <c r="A285" s="61"/>
      <c r="B285" s="56" t="s">
        <v>44</v>
      </c>
      <c r="C285" s="91">
        <f t="shared" ref="C285:E285" si="83">C287+C288</f>
        <v>75800</v>
      </c>
      <c r="D285" s="91">
        <f t="shared" si="83"/>
        <v>45897</v>
      </c>
      <c r="E285" s="91">
        <f t="shared" si="83"/>
        <v>45897</v>
      </c>
      <c r="F285" s="123">
        <f t="shared" si="82"/>
        <v>60.550131926121374</v>
      </c>
      <c r="G285" s="73" t="s">
        <v>104</v>
      </c>
      <c r="H285" s="110"/>
      <c r="K285" s="111"/>
    </row>
    <row r="286" spans="1:11" ht="15.75" x14ac:dyDescent="0.25">
      <c r="A286" s="61"/>
      <c r="B286" s="122" t="s">
        <v>8</v>
      </c>
      <c r="C286" s="123"/>
      <c r="D286" s="119"/>
      <c r="E286" s="94"/>
      <c r="F286" s="123"/>
      <c r="G286" s="123"/>
      <c r="H286" s="110"/>
      <c r="K286" s="111"/>
    </row>
    <row r="287" spans="1:11" ht="15.75" x14ac:dyDescent="0.25">
      <c r="A287" s="61"/>
      <c r="B287" s="122" t="s">
        <v>9</v>
      </c>
      <c r="C287" s="123"/>
      <c r="D287" s="119"/>
      <c r="E287" s="94"/>
      <c r="F287" s="123"/>
      <c r="G287" s="123"/>
      <c r="H287" s="110"/>
      <c r="K287" s="111"/>
    </row>
    <row r="288" spans="1:11" ht="15.75" x14ac:dyDescent="0.25">
      <c r="A288" s="61"/>
      <c r="B288" s="122" t="s">
        <v>94</v>
      </c>
      <c r="C288" s="123">
        <v>75800</v>
      </c>
      <c r="D288" s="119">
        <v>45897</v>
      </c>
      <c r="E288" s="121">
        <v>45897</v>
      </c>
      <c r="F288" s="123">
        <f t="shared" si="82"/>
        <v>60.550131926121374</v>
      </c>
      <c r="G288" s="123"/>
      <c r="H288" s="110"/>
      <c r="K288" s="111"/>
    </row>
    <row r="289" spans="1:11" ht="98.25" customHeight="1" x14ac:dyDescent="0.25">
      <c r="A289" s="61"/>
      <c r="B289" s="65" t="s">
        <v>45</v>
      </c>
      <c r="C289" s="123">
        <f t="shared" ref="C289:E289" si="84">C291+C292</f>
        <v>17222400</v>
      </c>
      <c r="D289" s="123">
        <f t="shared" si="84"/>
        <v>5890646.2800000003</v>
      </c>
      <c r="E289" s="123">
        <f t="shared" si="84"/>
        <v>5890646.2800000003</v>
      </c>
      <c r="F289" s="123">
        <f t="shared" si="82"/>
        <v>34.203399526198439</v>
      </c>
      <c r="G289" s="73" t="s">
        <v>103</v>
      </c>
      <c r="H289" s="110"/>
      <c r="K289" s="111"/>
    </row>
    <row r="290" spans="1:11" ht="15.75" x14ac:dyDescent="0.25">
      <c r="A290" s="61"/>
      <c r="B290" s="122" t="s">
        <v>8</v>
      </c>
      <c r="C290" s="123"/>
      <c r="D290" s="119"/>
      <c r="E290" s="94"/>
      <c r="F290" s="123"/>
      <c r="G290" s="123"/>
      <c r="H290" s="110"/>
      <c r="K290" s="111"/>
    </row>
    <row r="291" spans="1:11" ht="15.75" x14ac:dyDescent="0.25">
      <c r="A291" s="61"/>
      <c r="B291" s="122" t="s">
        <v>13</v>
      </c>
      <c r="C291" s="123"/>
      <c r="D291" s="119"/>
      <c r="E291" s="94"/>
      <c r="F291" s="123"/>
      <c r="G291" s="123"/>
      <c r="H291" s="110"/>
      <c r="K291" s="111"/>
    </row>
    <row r="292" spans="1:11" ht="15.75" x14ac:dyDescent="0.25">
      <c r="A292" s="61"/>
      <c r="B292" s="122" t="s">
        <v>11</v>
      </c>
      <c r="C292" s="123">
        <v>17222400</v>
      </c>
      <c r="D292" s="119">
        <v>5890646.2800000003</v>
      </c>
      <c r="E292" s="121">
        <v>5890646.2800000003</v>
      </c>
      <c r="F292" s="123">
        <f t="shared" si="82"/>
        <v>34.203399526198439</v>
      </c>
      <c r="G292" s="123"/>
      <c r="H292" s="110"/>
      <c r="K292" s="111"/>
    </row>
    <row r="293" spans="1:11" ht="95.25" customHeight="1" x14ac:dyDescent="0.25">
      <c r="A293" s="61"/>
      <c r="B293" s="65" t="s">
        <v>62</v>
      </c>
      <c r="C293" s="123">
        <f>C295+C296</f>
        <v>182112060.07000002</v>
      </c>
      <c r="D293" s="123">
        <f t="shared" ref="D293:E293" si="85">D295+D296</f>
        <v>111678105.95999999</v>
      </c>
      <c r="E293" s="123">
        <f t="shared" si="85"/>
        <v>111678105.95999999</v>
      </c>
      <c r="F293" s="123">
        <f t="shared" si="82"/>
        <v>61.323838694193725</v>
      </c>
      <c r="G293" s="73" t="s">
        <v>101</v>
      </c>
      <c r="H293" s="110"/>
      <c r="K293" s="111"/>
    </row>
    <row r="294" spans="1:11" ht="15.75" x14ac:dyDescent="0.25">
      <c r="A294" s="61"/>
      <c r="B294" s="122" t="s">
        <v>8</v>
      </c>
      <c r="C294" s="123"/>
      <c r="D294" s="119"/>
      <c r="E294" s="94"/>
      <c r="F294" s="123"/>
      <c r="G294" s="123"/>
      <c r="H294" s="110"/>
      <c r="K294" s="111"/>
    </row>
    <row r="295" spans="1:11" ht="15.75" x14ac:dyDescent="0.25">
      <c r="A295" s="61"/>
      <c r="B295" s="122" t="s">
        <v>13</v>
      </c>
      <c r="C295" s="123">
        <v>14505446.550000001</v>
      </c>
      <c r="D295" s="119">
        <v>14505446.550000001</v>
      </c>
      <c r="E295" s="93">
        <v>14505446.550000001</v>
      </c>
      <c r="F295" s="123">
        <f t="shared" si="82"/>
        <v>100</v>
      </c>
      <c r="G295" s="123"/>
      <c r="H295" s="110"/>
      <c r="K295" s="111"/>
    </row>
    <row r="296" spans="1:11" ht="27" customHeight="1" x14ac:dyDescent="0.25">
      <c r="A296" s="61"/>
      <c r="B296" s="122" t="s">
        <v>11</v>
      </c>
      <c r="C296" s="123">
        <v>167606613.52000001</v>
      </c>
      <c r="D296" s="119">
        <v>97172659.409999996</v>
      </c>
      <c r="E296" s="121">
        <v>97172659.409999996</v>
      </c>
      <c r="F296" s="123">
        <f t="shared" si="82"/>
        <v>57.976625963154291</v>
      </c>
      <c r="G296" s="123"/>
      <c r="H296" s="110"/>
      <c r="I296" s="21"/>
      <c r="K296" s="111"/>
    </row>
    <row r="297" spans="1:11" ht="90.75" customHeight="1" x14ac:dyDescent="0.25">
      <c r="A297" s="61"/>
      <c r="B297" s="65" t="s">
        <v>62</v>
      </c>
      <c r="C297" s="123">
        <f>C299+C300</f>
        <v>75484002</v>
      </c>
      <c r="D297" s="123">
        <f t="shared" ref="D297:E297" si="86">D299+D300</f>
        <v>47361405</v>
      </c>
      <c r="E297" s="123">
        <f t="shared" si="86"/>
        <v>47361405</v>
      </c>
      <c r="F297" s="123">
        <f t="shared" si="82"/>
        <v>62.743632750155456</v>
      </c>
      <c r="G297" s="73" t="s">
        <v>100</v>
      </c>
      <c r="H297" s="110"/>
      <c r="I297" s="21"/>
      <c r="K297" s="111"/>
    </row>
    <row r="298" spans="1:11" ht="23.25" customHeight="1" x14ac:dyDescent="0.25">
      <c r="A298" s="61"/>
      <c r="B298" s="122" t="s">
        <v>8</v>
      </c>
      <c r="C298" s="123"/>
      <c r="D298" s="119"/>
      <c r="E298" s="121"/>
      <c r="F298" s="123"/>
      <c r="G298" s="123"/>
      <c r="H298" s="110"/>
      <c r="I298" s="21"/>
      <c r="K298" s="111"/>
    </row>
    <row r="299" spans="1:11" ht="27" customHeight="1" x14ac:dyDescent="0.25">
      <c r="A299" s="61"/>
      <c r="B299" s="122" t="s">
        <v>13</v>
      </c>
      <c r="C299" s="123"/>
      <c r="D299" s="119"/>
      <c r="E299" s="121"/>
      <c r="F299" s="123"/>
      <c r="G299" s="123"/>
      <c r="H299" s="110"/>
      <c r="I299" s="21"/>
      <c r="K299" s="111"/>
    </row>
    <row r="300" spans="1:11" ht="27" customHeight="1" x14ac:dyDescent="0.25">
      <c r="A300" s="61"/>
      <c r="B300" s="122" t="s">
        <v>11</v>
      </c>
      <c r="C300" s="123">
        <v>75484002</v>
      </c>
      <c r="D300" s="119">
        <v>47361405</v>
      </c>
      <c r="E300" s="121">
        <v>47361405</v>
      </c>
      <c r="F300" s="123">
        <f t="shared" si="82"/>
        <v>62.743632750155456</v>
      </c>
      <c r="G300" s="123"/>
      <c r="H300" s="110"/>
      <c r="I300" s="21"/>
      <c r="K300" s="111"/>
    </row>
    <row r="301" spans="1:11" ht="47.25" x14ac:dyDescent="0.25">
      <c r="A301" s="61"/>
      <c r="B301" s="65" t="s">
        <v>46</v>
      </c>
      <c r="C301" s="123">
        <f t="shared" ref="C301:E301" si="87">C303+C304</f>
        <v>457000</v>
      </c>
      <c r="D301" s="123">
        <f t="shared" si="87"/>
        <v>319050.89</v>
      </c>
      <c r="E301" s="123">
        <f t="shared" si="87"/>
        <v>319050.89</v>
      </c>
      <c r="F301" s="123">
        <f t="shared" si="82"/>
        <v>69.814199124726485</v>
      </c>
      <c r="G301" s="73" t="s">
        <v>105</v>
      </c>
      <c r="H301" s="110"/>
      <c r="K301" s="111"/>
    </row>
    <row r="302" spans="1:11" ht="15.75" x14ac:dyDescent="0.25">
      <c r="A302" s="61"/>
      <c r="B302" s="122" t="s">
        <v>8</v>
      </c>
      <c r="C302" s="123"/>
      <c r="D302" s="119"/>
      <c r="E302" s="94"/>
      <c r="F302" s="123"/>
      <c r="G302" s="123"/>
      <c r="H302" s="110"/>
      <c r="K302" s="111"/>
    </row>
    <row r="303" spans="1:11" ht="15.75" x14ac:dyDescent="0.25">
      <c r="A303" s="61"/>
      <c r="B303" s="122" t="s">
        <v>9</v>
      </c>
      <c r="C303" s="123"/>
      <c r="D303" s="119"/>
      <c r="E303" s="94"/>
      <c r="F303" s="123"/>
      <c r="G303" s="123"/>
      <c r="H303" s="110"/>
      <c r="K303" s="111"/>
    </row>
    <row r="304" spans="1:11" ht="15.75" x14ac:dyDescent="0.25">
      <c r="A304" s="59"/>
      <c r="B304" s="122" t="s">
        <v>11</v>
      </c>
      <c r="C304" s="123">
        <v>457000</v>
      </c>
      <c r="D304" s="119">
        <v>319050.89</v>
      </c>
      <c r="E304" s="121">
        <v>319050.89</v>
      </c>
      <c r="F304" s="123">
        <f t="shared" ref="F304:F325" si="88">E304/C304*100</f>
        <v>69.814199124726485</v>
      </c>
      <c r="G304" s="123"/>
      <c r="H304" s="110"/>
      <c r="K304" s="111"/>
    </row>
    <row r="305" spans="1:13" ht="101.25" customHeight="1" x14ac:dyDescent="0.25">
      <c r="A305" s="61"/>
      <c r="B305" s="47" t="s">
        <v>52</v>
      </c>
      <c r="C305" s="123">
        <f t="shared" ref="C305:E305" si="89">C307+C308</f>
        <v>260500</v>
      </c>
      <c r="D305" s="123">
        <f t="shared" si="89"/>
        <v>69828</v>
      </c>
      <c r="E305" s="123">
        <f t="shared" si="89"/>
        <v>49680</v>
      </c>
      <c r="F305" s="123">
        <f t="shared" si="88"/>
        <v>19.071017274472169</v>
      </c>
      <c r="G305" s="73" t="s">
        <v>103</v>
      </c>
      <c r="H305" s="110"/>
      <c r="K305" s="111"/>
      <c r="M305" s="111"/>
    </row>
    <row r="306" spans="1:13" ht="15.75" x14ac:dyDescent="0.25">
      <c r="A306" s="61"/>
      <c r="B306" s="122" t="s">
        <v>8</v>
      </c>
      <c r="C306" s="123"/>
      <c r="D306" s="119"/>
      <c r="E306" s="94"/>
      <c r="F306" s="123"/>
      <c r="G306" s="123"/>
      <c r="H306" s="110"/>
      <c r="K306" s="111"/>
    </row>
    <row r="307" spans="1:13" ht="15.75" x14ac:dyDescent="0.25">
      <c r="A307" s="61"/>
      <c r="B307" s="122" t="s">
        <v>9</v>
      </c>
      <c r="C307" s="123"/>
      <c r="D307" s="119"/>
      <c r="E307" s="94"/>
      <c r="F307" s="123"/>
      <c r="G307" s="123"/>
      <c r="H307" s="110"/>
      <c r="K307" s="111"/>
    </row>
    <row r="308" spans="1:13" ht="15.75" x14ac:dyDescent="0.25">
      <c r="A308" s="59"/>
      <c r="B308" s="122" t="s">
        <v>11</v>
      </c>
      <c r="C308" s="123">
        <v>260500</v>
      </c>
      <c r="D308" s="119">
        <v>69828</v>
      </c>
      <c r="E308" s="121">
        <v>49680</v>
      </c>
      <c r="F308" s="123">
        <f t="shared" si="88"/>
        <v>19.071017274472169</v>
      </c>
      <c r="G308" s="123"/>
      <c r="H308" s="110"/>
      <c r="K308" s="111"/>
    </row>
    <row r="309" spans="1:13" ht="79.5" customHeight="1" x14ac:dyDescent="0.25">
      <c r="A309" s="61"/>
      <c r="B309" s="65" t="s">
        <v>53</v>
      </c>
      <c r="C309" s="123">
        <f t="shared" ref="C309:E309" si="90">C311+C312</f>
        <v>421800</v>
      </c>
      <c r="D309" s="123">
        <f t="shared" si="90"/>
        <v>149053.35999999999</v>
      </c>
      <c r="E309" s="123">
        <f t="shared" si="90"/>
        <v>149053.35999999999</v>
      </c>
      <c r="F309" s="123">
        <f t="shared" si="88"/>
        <v>35.337449027975346</v>
      </c>
      <c r="G309" s="73" t="s">
        <v>103</v>
      </c>
      <c r="H309" s="110"/>
      <c r="K309" s="111"/>
    </row>
    <row r="310" spans="1:13" ht="15.75" x14ac:dyDescent="0.25">
      <c r="A310" s="61"/>
      <c r="B310" s="122" t="s">
        <v>8</v>
      </c>
      <c r="C310" s="123"/>
      <c r="D310" s="119"/>
      <c r="E310" s="94"/>
      <c r="F310" s="123"/>
      <c r="G310" s="123"/>
      <c r="H310" s="110"/>
      <c r="K310" s="111"/>
    </row>
    <row r="311" spans="1:13" ht="15.75" x14ac:dyDescent="0.25">
      <c r="A311" s="61"/>
      <c r="B311" s="122" t="s">
        <v>9</v>
      </c>
      <c r="C311" s="123"/>
      <c r="D311" s="119"/>
      <c r="E311" s="94"/>
      <c r="F311" s="123"/>
      <c r="G311" s="123"/>
      <c r="H311" s="110"/>
      <c r="K311" s="111"/>
    </row>
    <row r="312" spans="1:13" ht="15.75" x14ac:dyDescent="0.25">
      <c r="A312" s="61"/>
      <c r="B312" s="122" t="s">
        <v>96</v>
      </c>
      <c r="C312" s="123">
        <v>421800</v>
      </c>
      <c r="D312" s="119">
        <v>149053.35999999999</v>
      </c>
      <c r="E312" s="94">
        <v>149053.35999999999</v>
      </c>
      <c r="F312" s="123">
        <f t="shared" ref="F312" si="91">E312/C312*100</f>
        <v>35.337449027975346</v>
      </c>
      <c r="G312" s="123"/>
      <c r="H312" s="110"/>
      <c r="K312" s="111"/>
    </row>
    <row r="313" spans="1:13" ht="85.5" customHeight="1" x14ac:dyDescent="0.25">
      <c r="A313" s="61"/>
      <c r="B313" s="65" t="s">
        <v>66</v>
      </c>
      <c r="C313" s="123">
        <f>C315+C316</f>
        <v>25904453.550000001</v>
      </c>
      <c r="D313" s="123">
        <f t="shared" ref="D313:E313" si="92">D315+D316</f>
        <v>13792744.33</v>
      </c>
      <c r="E313" s="123">
        <f t="shared" si="92"/>
        <v>13792744.33</v>
      </c>
      <c r="F313" s="123">
        <f t="shared" si="88"/>
        <v>53.244683596114697</v>
      </c>
      <c r="G313" s="73" t="s">
        <v>101</v>
      </c>
      <c r="H313" s="110"/>
      <c r="K313" s="111"/>
    </row>
    <row r="314" spans="1:13" ht="15.75" x14ac:dyDescent="0.25">
      <c r="A314" s="61"/>
      <c r="B314" s="122" t="s">
        <v>8</v>
      </c>
      <c r="C314" s="123"/>
      <c r="D314" s="119"/>
      <c r="E314" s="121"/>
      <c r="F314" s="123"/>
      <c r="G314" s="123"/>
      <c r="H314" s="110"/>
      <c r="K314" s="111"/>
    </row>
    <row r="315" spans="1:13" ht="15.75" x14ac:dyDescent="0.25">
      <c r="A315" s="61"/>
      <c r="B315" s="122" t="s">
        <v>9</v>
      </c>
      <c r="C315" s="123"/>
      <c r="D315" s="119"/>
      <c r="E315" s="121"/>
      <c r="F315" s="123"/>
      <c r="G315" s="123"/>
      <c r="H315" s="110"/>
      <c r="K315" s="111"/>
    </row>
    <row r="316" spans="1:13" ht="15.75" x14ac:dyDescent="0.25">
      <c r="A316" s="61"/>
      <c r="B316" s="122" t="s">
        <v>96</v>
      </c>
      <c r="C316" s="123">
        <v>25904453.550000001</v>
      </c>
      <c r="D316" s="119">
        <v>13792744.33</v>
      </c>
      <c r="E316" s="121">
        <v>13792744.33</v>
      </c>
      <c r="F316" s="123">
        <f t="shared" si="88"/>
        <v>53.244683596114697</v>
      </c>
      <c r="G316" s="123"/>
      <c r="H316" s="110"/>
      <c r="K316" s="111"/>
    </row>
    <row r="317" spans="1:13" ht="78.75" x14ac:dyDescent="0.25">
      <c r="A317" s="61"/>
      <c r="B317" s="65" t="s">
        <v>66</v>
      </c>
      <c r="C317" s="70">
        <f t="shared" ref="C317:E317" si="93">C319+C320</f>
        <v>150123249.58000001</v>
      </c>
      <c r="D317" s="70">
        <f t="shared" si="93"/>
        <v>120064307.14</v>
      </c>
      <c r="E317" s="70">
        <f t="shared" si="93"/>
        <v>120064307.14</v>
      </c>
      <c r="F317" s="123">
        <f t="shared" si="88"/>
        <v>79.977157086529942</v>
      </c>
      <c r="G317" s="73" t="s">
        <v>100</v>
      </c>
      <c r="H317" s="110"/>
      <c r="K317" s="111"/>
    </row>
    <row r="318" spans="1:13" ht="15.75" x14ac:dyDescent="0.25">
      <c r="A318" s="61"/>
      <c r="B318" s="122" t="s">
        <v>8</v>
      </c>
      <c r="C318" s="123"/>
      <c r="D318" s="119"/>
      <c r="E318" s="121"/>
      <c r="F318" s="123"/>
      <c r="G318" s="123"/>
      <c r="H318" s="110"/>
      <c r="K318" s="111"/>
    </row>
    <row r="319" spans="1:13" ht="15.75" x14ac:dyDescent="0.25">
      <c r="A319" s="61"/>
      <c r="B319" s="122" t="s">
        <v>9</v>
      </c>
      <c r="C319" s="123"/>
      <c r="D319" s="119"/>
      <c r="E319" s="121"/>
      <c r="F319" s="123"/>
      <c r="G319" s="123"/>
      <c r="H319" s="110"/>
      <c r="K319" s="111"/>
    </row>
    <row r="320" spans="1:13" ht="15.75" x14ac:dyDescent="0.25">
      <c r="A320" s="61"/>
      <c r="B320" s="122" t="s">
        <v>96</v>
      </c>
      <c r="C320" s="123">
        <v>150123249.58000001</v>
      </c>
      <c r="D320" s="119">
        <v>120064307.14</v>
      </c>
      <c r="E320" s="121">
        <v>120064307.14</v>
      </c>
      <c r="F320" s="123">
        <f t="shared" si="88"/>
        <v>79.977157086529942</v>
      </c>
      <c r="G320" s="123"/>
      <c r="H320" s="110"/>
      <c r="K320" s="111"/>
    </row>
    <row r="321" spans="1:13" s="116" customFormat="1" ht="149.25" customHeight="1" x14ac:dyDescent="0.25">
      <c r="A321" s="61"/>
      <c r="B321" s="122" t="s">
        <v>145</v>
      </c>
      <c r="C321" s="123">
        <f>C323</f>
        <v>162074.06</v>
      </c>
      <c r="D321" s="123">
        <f t="shared" ref="D321:E321" si="94">D323</f>
        <v>162074.06</v>
      </c>
      <c r="E321" s="123">
        <f t="shared" si="94"/>
        <v>0</v>
      </c>
      <c r="F321" s="123">
        <f t="shared" si="88"/>
        <v>0</v>
      </c>
      <c r="G321" s="73" t="s">
        <v>104</v>
      </c>
      <c r="H321" s="117"/>
      <c r="K321" s="118"/>
    </row>
    <row r="322" spans="1:13" s="116" customFormat="1" ht="15.75" x14ac:dyDescent="0.25">
      <c r="A322" s="61"/>
      <c r="B322" s="122" t="s">
        <v>8</v>
      </c>
      <c r="C322" s="123"/>
      <c r="D322" s="119"/>
      <c r="E322" s="121"/>
      <c r="F322" s="123"/>
      <c r="G322" s="123"/>
      <c r="H322" s="117"/>
      <c r="K322" s="118"/>
    </row>
    <row r="323" spans="1:13" s="116" customFormat="1" ht="15.75" x14ac:dyDescent="0.25">
      <c r="A323" s="61"/>
      <c r="B323" s="122" t="s">
        <v>11</v>
      </c>
      <c r="C323" s="123">
        <v>162074.06</v>
      </c>
      <c r="D323" s="119">
        <v>162074.06</v>
      </c>
      <c r="E323" s="121"/>
      <c r="F323" s="123">
        <f t="shared" si="88"/>
        <v>0</v>
      </c>
      <c r="G323" s="123"/>
      <c r="H323" s="117"/>
      <c r="K323" s="118"/>
    </row>
    <row r="324" spans="1:13" ht="21" customHeight="1" x14ac:dyDescent="0.25">
      <c r="A324" s="59" t="s">
        <v>135</v>
      </c>
      <c r="B324" s="57" t="s">
        <v>23</v>
      </c>
      <c r="C324" s="96">
        <f>C325+C329</f>
        <v>2935357.01</v>
      </c>
      <c r="D324" s="96">
        <f t="shared" ref="D324:E324" si="95">D325+D329</f>
        <v>763997.01</v>
      </c>
      <c r="E324" s="96">
        <f t="shared" si="95"/>
        <v>763997.01</v>
      </c>
      <c r="F324" s="107">
        <f t="shared" si="88"/>
        <v>26.027396578925849</v>
      </c>
      <c r="G324" s="96"/>
      <c r="H324" s="110"/>
      <c r="K324" s="111"/>
    </row>
    <row r="325" spans="1:13" ht="63" x14ac:dyDescent="0.25">
      <c r="A325" s="61"/>
      <c r="B325" s="122" t="s">
        <v>47</v>
      </c>
      <c r="C325" s="123">
        <f t="shared" ref="C325:E325" si="96">C327+C328</f>
        <v>2773840</v>
      </c>
      <c r="D325" s="123">
        <f t="shared" si="96"/>
        <v>602480</v>
      </c>
      <c r="E325" s="123">
        <f t="shared" si="96"/>
        <v>602480</v>
      </c>
      <c r="F325" s="107">
        <f t="shared" si="88"/>
        <v>21.720070371759007</v>
      </c>
      <c r="G325" s="73" t="s">
        <v>106</v>
      </c>
      <c r="H325" s="110"/>
      <c r="K325" s="111"/>
    </row>
    <row r="326" spans="1:13" ht="15.75" x14ac:dyDescent="0.25">
      <c r="A326" s="61"/>
      <c r="B326" s="122" t="s">
        <v>8</v>
      </c>
      <c r="C326" s="107"/>
      <c r="D326" s="95"/>
      <c r="E326" s="94"/>
      <c r="F326" s="107"/>
      <c r="G326" s="123"/>
      <c r="H326" s="110"/>
      <c r="K326" s="111"/>
    </row>
    <row r="327" spans="1:13" ht="15.75" x14ac:dyDescent="0.25">
      <c r="A327" s="61"/>
      <c r="B327" s="122" t="s">
        <v>9</v>
      </c>
      <c r="C327" s="107"/>
      <c r="D327" s="95"/>
      <c r="E327" s="94"/>
      <c r="F327" s="107"/>
      <c r="G327" s="123"/>
      <c r="H327" s="110"/>
      <c r="K327" s="111"/>
    </row>
    <row r="328" spans="1:13" ht="18" customHeight="1" x14ac:dyDescent="0.25">
      <c r="A328" s="61"/>
      <c r="B328" s="122" t="s">
        <v>11</v>
      </c>
      <c r="C328" s="123">
        <v>2773840</v>
      </c>
      <c r="D328" s="119">
        <v>602480</v>
      </c>
      <c r="E328" s="94">
        <v>602480</v>
      </c>
      <c r="F328" s="107"/>
      <c r="G328" s="123"/>
      <c r="H328" s="110"/>
      <c r="K328" s="111"/>
    </row>
    <row r="329" spans="1:13" ht="84.75" customHeight="1" x14ac:dyDescent="0.25">
      <c r="A329" s="61"/>
      <c r="B329" s="62" t="s">
        <v>137</v>
      </c>
      <c r="C329" s="123">
        <f>C331</f>
        <v>161517.01</v>
      </c>
      <c r="D329" s="123">
        <f t="shared" ref="D329:E329" si="97">D331</f>
        <v>161517.01</v>
      </c>
      <c r="E329" s="123">
        <f t="shared" si="97"/>
        <v>161517.01</v>
      </c>
      <c r="F329" s="107"/>
      <c r="G329" s="73" t="s">
        <v>106</v>
      </c>
      <c r="H329" s="110"/>
      <c r="K329" s="111"/>
    </row>
    <row r="330" spans="1:13" ht="18" customHeight="1" x14ac:dyDescent="0.25">
      <c r="A330" s="61"/>
      <c r="B330" s="62" t="s">
        <v>8</v>
      </c>
      <c r="C330" s="123"/>
      <c r="D330" s="119"/>
      <c r="E330" s="94"/>
      <c r="F330" s="107"/>
      <c r="G330" s="123"/>
      <c r="H330" s="110"/>
      <c r="K330" s="111"/>
    </row>
    <row r="331" spans="1:13" ht="18" customHeight="1" x14ac:dyDescent="0.25">
      <c r="A331" s="61"/>
      <c r="B331" s="62" t="s">
        <v>140</v>
      </c>
      <c r="C331" s="123">
        <v>161517.01</v>
      </c>
      <c r="D331" s="119">
        <v>161517.01</v>
      </c>
      <c r="E331" s="94">
        <v>161517.01</v>
      </c>
      <c r="F331" s="107"/>
      <c r="G331" s="123"/>
      <c r="H331" s="110"/>
      <c r="K331" s="111"/>
    </row>
    <row r="332" spans="1:13" ht="18" customHeight="1" x14ac:dyDescent="0.25">
      <c r="A332" s="61"/>
      <c r="B332" s="62" t="s">
        <v>10</v>
      </c>
      <c r="C332" s="123"/>
      <c r="D332" s="119"/>
      <c r="E332" s="94"/>
      <c r="F332" s="107"/>
      <c r="G332" s="123"/>
      <c r="H332" s="110"/>
      <c r="K332" s="111"/>
    </row>
    <row r="333" spans="1:13" ht="15.75" x14ac:dyDescent="0.25">
      <c r="A333" s="61"/>
      <c r="B333" s="54" t="s">
        <v>22</v>
      </c>
      <c r="C333" s="8">
        <f>C6+C35+C40+C93++C150+C231+C268+C324</f>
        <v>9366998697.7800026</v>
      </c>
      <c r="D333" s="8">
        <f>D6+D35+D40+D93++D150+D231+D268+D324</f>
        <v>6840872632.3200035</v>
      </c>
      <c r="E333" s="8">
        <f>E6+E35+E40+E93++E150+E231+E268+E324</f>
        <v>6796035403.9000025</v>
      </c>
      <c r="F333" s="107">
        <f t="shared" ref="F333" si="98">E333/C333*100</f>
        <v>72.552966250659097</v>
      </c>
      <c r="G333" s="8"/>
      <c r="H333" s="110"/>
      <c r="I333" s="111"/>
      <c r="J333" s="37">
        <v>8825405539.0300007</v>
      </c>
      <c r="L333" s="111"/>
      <c r="M333" s="111"/>
    </row>
    <row r="334" spans="1:13" ht="15.75" x14ac:dyDescent="0.25">
      <c r="A334" s="61"/>
      <c r="B334" s="58"/>
      <c r="C334" s="8"/>
      <c r="D334" s="102"/>
      <c r="E334" s="8"/>
      <c r="F334" s="107"/>
      <c r="G334" s="107"/>
      <c r="H334" s="110"/>
      <c r="I334" s="111"/>
      <c r="J334" s="43"/>
      <c r="L334" s="111"/>
    </row>
    <row r="335" spans="1:13" ht="15.75" x14ac:dyDescent="0.25">
      <c r="A335" s="61"/>
      <c r="B335" s="58"/>
      <c r="C335" s="8"/>
      <c r="D335" s="102"/>
      <c r="E335" s="8"/>
      <c r="F335" s="107"/>
      <c r="G335" s="107"/>
      <c r="H335" s="110"/>
      <c r="I335" s="111"/>
      <c r="J335" s="43"/>
      <c r="L335" s="111"/>
    </row>
    <row r="336" spans="1:13" ht="15.75" x14ac:dyDescent="0.25">
      <c r="A336" s="61"/>
      <c r="B336" s="98" t="s">
        <v>8</v>
      </c>
      <c r="C336" s="38"/>
      <c r="D336" s="18"/>
      <c r="E336" s="69"/>
      <c r="F336" s="107"/>
      <c r="G336" s="69"/>
      <c r="H336" s="110"/>
      <c r="I336" s="111"/>
    </row>
    <row r="337" spans="1:13" ht="15.75" x14ac:dyDescent="0.25">
      <c r="A337" s="61"/>
      <c r="B337" s="98" t="s">
        <v>9</v>
      </c>
      <c r="C337" s="114">
        <f>C9+C13+C17+C25+C33+C38+C43+C66++C75+C79+C83++C96+C115+C119+C123+C127+C148++C153+C157+C161+C165+C171+C176+C180+C184+C192+C193+C225+C234+C238+C266+C271+C275+C279+C283+C287+C291+C295+C303+C307+C311+C327+C331</f>
        <v>845083848.53999984</v>
      </c>
      <c r="D337" s="114">
        <f>D9+D13+D17+D25+D33+D38+D43+D66++D75+D79+D83++D96+D115+D119+D123+D127+D148++D153+D157+D161+D165+D171+D176+D180+D184+D192+D193+D225+D234+D238+D266+D271+D275+D279+D283+D287+D291+D295+D303+D307+D311+D327+D331</f>
        <v>553329871.2299999</v>
      </c>
      <c r="E337" s="114">
        <f>E9+E13+E17+E25+E33+E38+E43+E66++E75+E79+E83++E96+E115+E119+E123+E127+E148++E153+E157+E161+E165+E171+E176+E180+E184+E192+E193+E225+E234+E238+E266+E271+E275+E279+E283+E287+E291+E295+E303+E307+E311+E327+E331</f>
        <v>553329870.63</v>
      </c>
      <c r="F337" s="123">
        <f t="shared" ref="F337:F338" si="99">E337/C337*100</f>
        <v>65.476327773386572</v>
      </c>
      <c r="G337" s="108"/>
      <c r="H337" s="110"/>
      <c r="J337" s="111">
        <v>928985039.25999999</v>
      </c>
    </row>
    <row r="338" spans="1:13" ht="21.4" customHeight="1" x14ac:dyDescent="0.25">
      <c r="A338" s="59"/>
      <c r="B338" s="98" t="s">
        <v>10</v>
      </c>
      <c r="C338" s="114">
        <f>C10+C14+C18+C21+C22+C26++C30+C39+C44+C47+C67++C76+C80+C84+C88+C92+C97+C116+C120+C124+C128+C129+C132+C133+C134+C141+C145+C154+C158+C162+C166+C172+C177+C181+C185++C190+C194+C198+C202+C206+C210+C214+C218+C222+C230+C235+C239+C243+C247+C251+C255+C259+C263+C272+C276+C280+C284+C288+C292+C296+C300+C304+C308+C312++C316+C320+C328+C323+C334+C335</f>
        <v>8521914849.2400017</v>
      </c>
      <c r="D338" s="114">
        <f t="shared" ref="D338:E338" si="100">D10+D14+D18+D21+D22+D26++D30+D39+D44+D47+D67++D76+D80+D84+D88+D92+D97+D116+D120+D124+D128+D129+D132+D133+D134+D141+D145+D154+D158+D162+D166+D172+D177+D181+D185++D190+D194+D198+D202+D206+D210+D214+D218+D222+D230+D235+D239+D243+D247+D251+D255+D259+D263+D272+D276+D280+D284+D288+D292+D296+D300+D304+D308+D312++D316+D320+D328+D323+D334+D335</f>
        <v>6287542761.0900021</v>
      </c>
      <c r="E338" s="114">
        <f t="shared" si="100"/>
        <v>6242705533.2700014</v>
      </c>
      <c r="F338" s="123">
        <f t="shared" si="99"/>
        <v>73.25472788344905</v>
      </c>
      <c r="G338" s="108"/>
      <c r="H338" s="110"/>
      <c r="J338" s="111">
        <v>7896420499.7700005</v>
      </c>
      <c r="M338" s="111"/>
    </row>
    <row r="339" spans="1:13" ht="21.4" customHeight="1" x14ac:dyDescent="0.25">
      <c r="A339" s="59"/>
      <c r="B339" s="57"/>
      <c r="C339" s="108">
        <f>C337+C338</f>
        <v>9366998697.7800007</v>
      </c>
      <c r="D339" s="108">
        <f t="shared" ref="D339:E339" si="101">D337+D338</f>
        <v>6840872632.3200016</v>
      </c>
      <c r="E339" s="108">
        <f t="shared" si="101"/>
        <v>6796035403.9000015</v>
      </c>
      <c r="F339" s="108"/>
      <c r="G339" s="108"/>
      <c r="H339" s="110"/>
      <c r="J339" s="111"/>
      <c r="M339" s="111"/>
    </row>
    <row r="340" spans="1:13" x14ac:dyDescent="0.25">
      <c r="A340" s="14"/>
      <c r="B340" s="21"/>
      <c r="C340" s="88"/>
      <c r="D340" s="88"/>
      <c r="E340" s="88"/>
      <c r="F340" s="88"/>
      <c r="G340" s="88"/>
      <c r="H340" s="110"/>
    </row>
    <row r="341" spans="1:13" ht="16.5" customHeight="1" x14ac:dyDescent="0.25">
      <c r="A341" s="14"/>
      <c r="B341" s="21"/>
      <c r="C341" s="88"/>
      <c r="D341" s="88"/>
      <c r="E341" s="88"/>
      <c r="F341" s="88"/>
      <c r="G341" s="88"/>
      <c r="H341" s="7"/>
    </row>
    <row r="342" spans="1:13" ht="19.5" customHeight="1" x14ac:dyDescent="0.3">
      <c r="A342" s="74" t="s">
        <v>91</v>
      </c>
      <c r="B342" s="104"/>
      <c r="C342" s="105"/>
      <c r="D342" s="106"/>
      <c r="E342" s="106"/>
      <c r="F342" s="106"/>
      <c r="G342" s="106" t="s">
        <v>92</v>
      </c>
      <c r="H342" s="7"/>
    </row>
    <row r="343" spans="1:13" ht="19.5" customHeight="1" x14ac:dyDescent="0.25">
      <c r="A343" s="15"/>
      <c r="B343" s="89"/>
      <c r="C343" s="88"/>
      <c r="D343" s="88"/>
      <c r="E343" s="88"/>
      <c r="F343" s="88"/>
      <c r="G343" s="88"/>
      <c r="H343" s="110"/>
      <c r="I343" s="111"/>
    </row>
    <row r="344" spans="1:13" ht="18.75" customHeight="1" x14ac:dyDescent="0.25">
      <c r="H344" s="110"/>
    </row>
    <row r="345" spans="1:13" ht="25.15" customHeight="1" x14ac:dyDescent="0.25">
      <c r="H345" s="110"/>
    </row>
    <row r="346" spans="1:13" ht="0.75" customHeight="1" x14ac:dyDescent="0.25">
      <c r="A346" s="15"/>
      <c r="C346" s="97"/>
      <c r="D346" s="36"/>
      <c r="E346" s="36"/>
      <c r="F346" s="36"/>
      <c r="G346" s="36"/>
      <c r="H346" s="110"/>
    </row>
    <row r="347" spans="1:13" ht="24" customHeight="1" x14ac:dyDescent="0.25">
      <c r="A347" s="15"/>
      <c r="C347" s="97"/>
      <c r="D347" s="97"/>
      <c r="E347" s="97"/>
      <c r="F347" s="36"/>
      <c r="G347" s="36"/>
      <c r="H347" s="110"/>
    </row>
    <row r="348" spans="1:13" ht="30" customHeight="1" x14ac:dyDescent="0.25">
      <c r="B348" s="111"/>
      <c r="C348" s="45"/>
      <c r="D348" s="36"/>
      <c r="E348" s="97"/>
      <c r="F348" s="97"/>
      <c r="G348" s="97"/>
      <c r="H348" s="110"/>
    </row>
    <row r="349" spans="1:13" x14ac:dyDescent="0.25">
      <c r="C349" s="97"/>
      <c r="D349" s="36"/>
      <c r="E349" s="36"/>
      <c r="F349" s="36"/>
      <c r="G349" s="36"/>
    </row>
    <row r="350" spans="1:13" x14ac:dyDescent="0.25">
      <c r="C350" s="44"/>
      <c r="D350" s="97"/>
      <c r="E350" s="97"/>
      <c r="F350" s="97"/>
      <c r="G350" s="36"/>
      <c r="L350" s="111"/>
    </row>
    <row r="351" spans="1:13" x14ac:dyDescent="0.25">
      <c r="C351" s="111"/>
      <c r="E351" s="111"/>
      <c r="F351" s="111"/>
    </row>
    <row r="352" spans="1:13" x14ac:dyDescent="0.25">
      <c r="C352" s="111"/>
    </row>
    <row r="353" spans="3:7" x14ac:dyDescent="0.25">
      <c r="C353" s="111"/>
      <c r="G353" s="111"/>
    </row>
    <row r="355" spans="3:7" x14ac:dyDescent="0.25">
      <c r="C355" s="40"/>
      <c r="D355" s="111"/>
    </row>
    <row r="357" spans="3:7" x14ac:dyDescent="0.25">
      <c r="C357" s="111"/>
      <c r="E357" s="111"/>
      <c r="F357" s="111"/>
    </row>
    <row r="358" spans="3:7" x14ac:dyDescent="0.25">
      <c r="C358" s="111"/>
    </row>
    <row r="360" spans="3:7" x14ac:dyDescent="0.25">
      <c r="C360" s="111"/>
      <c r="D360" s="111"/>
    </row>
    <row r="361" spans="3:7" x14ac:dyDescent="0.25">
      <c r="C361" s="111"/>
    </row>
    <row r="362" spans="3:7" x14ac:dyDescent="0.25">
      <c r="C362" s="111"/>
    </row>
    <row r="363" spans="3:7" x14ac:dyDescent="0.25">
      <c r="C363" s="111"/>
    </row>
    <row r="364" spans="3:7" x14ac:dyDescent="0.25">
      <c r="C364" s="111"/>
    </row>
    <row r="367" spans="3:7" x14ac:dyDescent="0.25">
      <c r="C367" s="40"/>
    </row>
    <row r="369" spans="3:3" x14ac:dyDescent="0.25">
      <c r="C369" s="42"/>
    </row>
    <row r="370" spans="3:3" x14ac:dyDescent="0.25">
      <c r="C370" s="111"/>
    </row>
    <row r="372" spans="3:3" x14ac:dyDescent="0.25">
      <c r="C372" s="41"/>
    </row>
  </sheetData>
  <autoFilter ref="B1:B372"/>
  <mergeCells count="2">
    <mergeCell ref="A1:D1"/>
    <mergeCell ref="A2:G2"/>
  </mergeCells>
  <pageMargins left="1.1811023622047245" right="0.39370078740157483" top="0.39370078740157483" bottom="0.39370078740157483" header="0.31496062992125984" footer="0.31496062992125984"/>
  <pageSetup paperSize="9" scale="40" fitToHeight="10" orientation="portrait" r:id="rId1"/>
  <colBreaks count="1" manualBreakCount="1">
    <brk id="7" max="30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</vt:lpstr>
      <vt:lpstr>'01.10'!Область_печати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Гончарова Ирина Николаевна</cp:lastModifiedBy>
  <cp:lastPrinted>2023-10-04T08:23:15Z</cp:lastPrinted>
  <dcterms:created xsi:type="dcterms:W3CDTF">2012-11-06T14:01:18Z</dcterms:created>
  <dcterms:modified xsi:type="dcterms:W3CDTF">2023-10-19T05:21:37Z</dcterms:modified>
</cp:coreProperties>
</file>