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/>
</workbook>
</file>

<file path=xl/calcChain.xml><?xml version="1.0" encoding="utf-8"?>
<calcChain xmlns="http://schemas.openxmlformats.org/spreadsheetml/2006/main">
  <c r="O196" i="1" l="1"/>
  <c r="C224" i="1" l="1"/>
  <c r="D224" i="1" s="1"/>
  <c r="C227" i="1" l="1"/>
  <c r="E223" i="1"/>
  <c r="Y195" i="1" l="1"/>
  <c r="T195" i="1"/>
  <c r="P195" i="1"/>
  <c r="G196" i="1"/>
  <c r="G195" i="1"/>
  <c r="M195" i="1"/>
  <c r="Y196" i="1" l="1"/>
  <c r="T196" i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1" i="1"/>
  <c r="D121" i="1" s="1"/>
  <c r="C122" i="1"/>
  <c r="D122" i="1" s="1"/>
  <c r="C123" i="1"/>
  <c r="D123" i="1" s="1"/>
  <c r="C124" i="1"/>
  <c r="D124" i="1" s="1"/>
  <c r="C125" i="1"/>
  <c r="D125" i="1" s="1"/>
  <c r="C132" i="1"/>
  <c r="D132" i="1" s="1"/>
  <c r="C134" i="1"/>
  <c r="D134" i="1" s="1"/>
  <c r="C135" i="1"/>
  <c r="D135" i="1" s="1"/>
  <c r="C136" i="1"/>
  <c r="D136" i="1" s="1"/>
  <c r="C137" i="1"/>
  <c r="D137" i="1" s="1"/>
  <c r="C139" i="1"/>
  <c r="D139" i="1" s="1"/>
  <c r="C142" i="1"/>
  <c r="D142" i="1" s="1"/>
  <c r="C143" i="1"/>
  <c r="D143" i="1" s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D153" i="1" s="1"/>
  <c r="C157" i="1"/>
  <c r="D157" i="1" s="1"/>
  <c r="C158" i="1"/>
  <c r="D158" i="1" s="1"/>
  <c r="C160" i="1"/>
  <c r="D160" i="1" s="1"/>
  <c r="C161" i="1"/>
  <c r="D161" i="1" s="1"/>
  <c r="C162" i="1"/>
  <c r="D162" i="1" s="1"/>
  <c r="C168" i="1"/>
  <c r="D168" i="1" s="1"/>
  <c r="C169" i="1"/>
  <c r="D169" i="1" s="1"/>
  <c r="C171" i="1"/>
  <c r="D171" i="1" s="1"/>
  <c r="C172" i="1"/>
  <c r="D172" i="1" s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D186" i="1" s="1"/>
  <c r="C187" i="1"/>
  <c r="D187" i="1" s="1"/>
  <c r="C188" i="1"/>
  <c r="D188" i="1" s="1"/>
  <c r="C189" i="1"/>
  <c r="D189" i="1" s="1"/>
  <c r="C191" i="1"/>
  <c r="C192" i="1"/>
  <c r="C193" i="1"/>
  <c r="C194" i="1"/>
  <c r="C79" i="1"/>
  <c r="C196" i="1" l="1"/>
  <c r="C195" i="1"/>
  <c r="E62" i="1"/>
  <c r="B219" i="1" l="1"/>
  <c r="V223" i="1" l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D77" i="1" l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C163" i="1" s="1"/>
  <c r="D163" i="1" s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5" i="1" l="1"/>
  <c r="P167" i="1"/>
  <c r="C167" i="1" s="1"/>
  <c r="D167" i="1" s="1"/>
  <c r="C164" i="1"/>
  <c r="D164" i="1" s="1"/>
  <c r="R190" i="1"/>
  <c r="Y155" i="1" l="1"/>
  <c r="T131" i="1" l="1"/>
  <c r="U185" i="1" l="1"/>
  <c r="X182" i="1"/>
  <c r="L185" i="1"/>
  <c r="R130" i="1" l="1"/>
  <c r="B130" i="1" l="1"/>
  <c r="B131" i="1" l="1"/>
  <c r="R176" i="1" l="1"/>
  <c r="M131" i="1" l="1"/>
  <c r="G131" i="1"/>
  <c r="S131" i="1" l="1"/>
  <c r="X131" i="1"/>
  <c r="C131" i="1" l="1"/>
  <c r="D131" i="1" s="1"/>
  <c r="X103" i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C166" i="1" l="1"/>
  <c r="T190" i="1"/>
  <c r="T103" i="1" l="1"/>
  <c r="T105" i="1" s="1"/>
  <c r="S176" i="1" l="1"/>
  <c r="O155" i="1" l="1"/>
  <c r="N155" i="1" l="1"/>
  <c r="T199" i="1" l="1"/>
  <c r="O199" i="1" l="1"/>
  <c r="V155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30" i="1" l="1"/>
  <c r="D130" i="1" s="1"/>
  <c r="I155" i="1"/>
  <c r="I145" i="1"/>
  <c r="G170" i="1" l="1"/>
  <c r="E170" i="1" l="1"/>
  <c r="N145" i="1" l="1"/>
  <c r="M145" i="1"/>
  <c r="K173" i="1" l="1"/>
  <c r="W145" i="1" l="1"/>
  <c r="V145" i="1" l="1"/>
  <c r="K145" i="1" l="1"/>
  <c r="Q190" i="1" l="1"/>
  <c r="C207" i="1"/>
  <c r="D207" i="1" s="1"/>
  <c r="C206" i="1"/>
  <c r="D206" i="1" s="1"/>
  <c r="O145" i="1"/>
  <c r="O170" i="1" l="1"/>
  <c r="U145" i="1" l="1"/>
  <c r="R199" i="1" l="1"/>
  <c r="H170" i="1"/>
  <c r="P145" i="1" l="1"/>
  <c r="S199" i="1" l="1"/>
  <c r="X126" i="1" l="1"/>
  <c r="J155" i="1" l="1"/>
  <c r="E190" i="1" l="1"/>
  <c r="L170" i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6" i="1" s="1"/>
  <c r="D176" i="1" s="1"/>
  <c r="C105" i="1" l="1"/>
  <c r="D105" i="1" s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C133" i="1" l="1"/>
  <c r="D133" i="1" s="1"/>
  <c r="H199" i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C179" i="1" s="1"/>
  <c r="Q170" i="1"/>
  <c r="S145" i="1" l="1"/>
  <c r="P190" i="1" l="1"/>
  <c r="F170" i="1" l="1"/>
  <c r="I128" i="1" l="1"/>
  <c r="R145" i="1"/>
  <c r="J173" i="1" l="1"/>
  <c r="B165" i="1" l="1"/>
  <c r="D165" i="1" s="1"/>
  <c r="B166" i="1" l="1"/>
  <c r="D166" i="1" s="1"/>
  <c r="W170" i="1"/>
  <c r="W155" i="1"/>
  <c r="Q128" i="1"/>
  <c r="X170" i="1" l="1"/>
  <c r="H190" i="1" l="1"/>
  <c r="C190" i="1" s="1"/>
  <c r="D190" i="1" s="1"/>
  <c r="J145" i="1" l="1"/>
  <c r="J170" i="1"/>
  <c r="B170" i="1" l="1"/>
  <c r="F173" i="1" l="1"/>
  <c r="P170" i="1" l="1"/>
  <c r="C170" i="1" s="1"/>
  <c r="D170" i="1" s="1"/>
  <c r="R173" i="1"/>
  <c r="P155" i="1"/>
  <c r="X127" i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B155" i="1" l="1"/>
  <c r="M173" i="1" l="1"/>
  <c r="P128" i="1" l="1"/>
  <c r="R129" i="1"/>
  <c r="M129" i="1" l="1"/>
  <c r="M128" i="1"/>
  <c r="N129" i="1" l="1"/>
  <c r="P129" i="1"/>
  <c r="Q129" i="1"/>
  <c r="N128" i="1"/>
  <c r="T155" i="1" l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C138" i="1"/>
  <c r="D138" i="1" s="1"/>
  <c r="C149" i="1"/>
  <c r="D149" i="1" s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C140" i="1" s="1"/>
  <c r="D140" i="1" s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C141" i="1"/>
  <c r="D141" i="1" s="1"/>
  <c r="I129" i="1"/>
  <c r="U129" i="1"/>
  <c r="X129" i="1"/>
  <c r="Y129" i="1"/>
  <c r="O127" i="1"/>
  <c r="O126" i="1"/>
  <c r="C129" i="1" l="1"/>
  <c r="U127" i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C128" i="1" l="1"/>
  <c r="H127" i="1"/>
  <c r="I127" i="1"/>
  <c r="H126" i="1"/>
  <c r="M126" i="1" l="1"/>
  <c r="M127" i="1"/>
  <c r="I126" i="1"/>
  <c r="J127" i="1" l="1"/>
  <c r="J126" i="1"/>
  <c r="N127" i="1" l="1"/>
  <c r="N126" i="1"/>
  <c r="W127" i="1" l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C127" i="1" l="1"/>
  <c r="D127" i="1" s="1"/>
  <c r="E126" i="1"/>
  <c r="Y126" i="1"/>
  <c r="F126" i="1"/>
  <c r="S126" i="1"/>
  <c r="K155" i="1"/>
  <c r="K126" i="1"/>
  <c r="R126" i="1"/>
  <c r="B126" i="1" l="1"/>
  <c r="P126" i="1" l="1"/>
  <c r="Q126" i="1" l="1"/>
  <c r="C126" i="1" s="1"/>
  <c r="D126" i="1" s="1"/>
  <c r="P229" i="1" l="1"/>
  <c r="M155" i="1" l="1"/>
  <c r="C155" i="1" s="1"/>
  <c r="D155" i="1" s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X233" i="1" s="1"/>
  <c r="X235" i="1" s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C221" i="1"/>
  <c r="D221" i="1" s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X185" i="1"/>
  <c r="C185" i="1" s="1"/>
  <c r="D185" i="1" s="1"/>
  <c r="U182" i="1"/>
  <c r="C182" i="1" s="1"/>
  <c r="B182" i="1"/>
  <c r="B179" i="1"/>
  <c r="D179" i="1" s="1"/>
  <c r="I173" i="1"/>
  <c r="C173" i="1" s="1"/>
  <c r="D173" i="1" s="1"/>
  <c r="G159" i="1"/>
  <c r="C159" i="1" s="1"/>
  <c r="B159" i="1"/>
  <c r="Y154" i="1"/>
  <c r="X154" i="1"/>
  <c r="W154" i="1"/>
  <c r="U154" i="1"/>
  <c r="T154" i="1"/>
  <c r="S154" i="1"/>
  <c r="R154" i="1"/>
  <c r="O154" i="1"/>
  <c r="M154" i="1"/>
  <c r="C154" i="1" s="1"/>
  <c r="B154" i="1"/>
  <c r="M151" i="1"/>
  <c r="C151" i="1" s="1"/>
  <c r="D151" i="1" s="1"/>
  <c r="X145" i="1"/>
  <c r="C145" i="1" s="1"/>
  <c r="D145" i="1" s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B128" i="1"/>
  <c r="D128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59" i="1" l="1"/>
  <c r="D112" i="1"/>
  <c r="D182" i="1"/>
  <c r="C218" i="1"/>
  <c r="D218" i="1" s="1"/>
  <c r="D216" i="1"/>
  <c r="D144" i="1"/>
  <c r="D120" i="1"/>
  <c r="D154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201" i="1"/>
  <c r="D201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B233" i="1"/>
  <c r="C55" i="1"/>
  <c r="D55" i="1" s="1"/>
  <c r="C222" i="1"/>
  <c r="D222" i="1" s="1"/>
  <c r="C211" i="1"/>
  <c r="D211" i="1" s="1"/>
  <c r="C233" i="1" l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<sst xmlns="http://schemas.openxmlformats.org/spreadsheetml/2006/main" count="275" uniqueCount="219">
  <si>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</si>
  <si>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</si>
  <si>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</si>
  <si>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</si>
  <si>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</si>
  <si>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</si>
  <si>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</si>
  <si>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</si>
  <si>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</si>
  <si>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</si>
  <si>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</si>
  <si>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</si>
  <si>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</si>
  <si>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</si>
  <si>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</si>
  <si>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</si>
  <si>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</si>
  <si>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</si>
  <si>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</si>
  <si>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</si>
  <si>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</si>
  <si>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</si>
  <si>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</si>
  <si>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</si>
  <si>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</si>
  <si>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</si>
  <si>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</si>
  <si>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</si>
  <si>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</si>
  <si>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</si>
  <si>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</si>
  <si>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</si>
  <si>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</si>
  <si>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</si>
  <si>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</si>
  <si>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</si>
  <si>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</si>
  <si>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</si>
  <si>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</si>
  <si>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</si>
  <si>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</si>
  <si>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</si>
  <si>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</si>
  <si>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</si>
  <si>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</si>
  <si>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</si>
  <si>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</si>
  <si>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</si>
  <si>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</si>
  <si>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</si>
  <si>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</si>
  <si>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</si>
  <si>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</si>
  <si>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</si>
  <si>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</si>
  <si>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</si>
  <si>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</si>
  <si>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</si>
  <si>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</si>
  <si>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</si>
  <si>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</si>
  <si>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</si>
  <si>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</si>
  <si>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</si>
  <si>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</si>
  <si>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</si>
  <si>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</si>
  <si>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</si>
  <si>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</si>
  <si>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</si>
  <si>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</si>
  <si>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</si>
  <si>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</si>
  <si>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</si>
  <si>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</si>
  <si>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</si>
  <si>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</si>
  <si>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</si>
  <si>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</si>
  <si>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</si>
  <si>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</si>
  <si>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</si>
  <si>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</si>
  <si>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</si>
  <si>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</si>
  <si>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</si>
  <si>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</si>
  <si>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</si>
  <si>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</si>
  <si>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</si>
  <si>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</si>
  <si>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</si>
  <si>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</si>
  <si>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</si>
  <si>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</si>
  <si>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</si>
  <si>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</si>
  <si>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</si>
  <si>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</si>
  <si>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</si>
  <si>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</si>
  <si>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</si>
  <si>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</si>
  <si>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</si>
  <si>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</si>
  <si>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</si>
  <si>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</si>
  <si>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</si>
  <si>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</si>
  <si>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</si>
  <si>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</si>
  <si>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</si>
  <si>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</si>
  <si>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</si>
  <si>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</si>
  <si>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</si>
  <si>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</si>
  <si>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</si>
  <si>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</si>
  <si>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</si>
  <si>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</si>
  <si>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</si>
  <si>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</si>
  <si>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</si>
  <si>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</si>
  <si>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</si>
  <si>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</si>
  <si>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</si>
  <si>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</si>
  <si>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</si>
  <si>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</si>
  <si>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</si>
  <si>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</si>
  <si>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</si>
  <si>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</si>
  <si>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</si>
  <si>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</si>
  <si>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</si>
  <si>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</si>
  <si>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</si>
  <si>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</si>
  <si>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</si>
  <si>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</si>
  <si>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</si>
  <si>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</si>
  <si>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</si>
  <si>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</si>
  <si>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</si>
  <si>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</si>
  <si>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</si>
  <si>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</si>
  <si>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</si>
  <si>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</si>
  <si>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</si>
  <si>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</si>
  <si>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</si>
  <si>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</si>
  <si>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</si>
  <si>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</si>
  <si>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</si>
  <si>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</si>
  <si>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</si>
  <si>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</si>
  <si>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</si>
  <si>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</si>
  <si>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</si>
  <si>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</si>
  <si>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</si>
  <si>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</si>
  <si>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</si>
  <si>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</si>
  <si>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</si>
  <si>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</si>
  <si>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</si>
  <si>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</si>
  <si>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</si>
  <si>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</si>
  <si>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</si>
  <si>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</si>
  <si>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</si>
  <si>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</si>
  <si>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</si>
  <si>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</si>
  <si>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</si>
  <si>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</si>
  <si>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</si>
  <si>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</si>
  <si>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</si>
  <si>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</si>
  <si>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</si>
  <si>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</si>
  <si>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</si>
  <si>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</si>
  <si>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</si>
  <si>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</si>
  <si>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</si>
  <si>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</si>
  <si>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</si>
  <si>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</si>
  <si>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</si>
  <si>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</si>
  <si>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</si>
  <si>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</si>
  <si>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</si>
  <si>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</si>
  <si>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</si>
  <si>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</si>
  <si>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</si>
  <si>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</si>
  <si>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</si>
  <si>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</si>
  <si>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</si>
  <si>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</si>
  <si>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</si>
  <si>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</si>
  <si>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</si>
  <si>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</si>
  <si>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</si>
  <si>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5 июля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</si>
</sst>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1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4"/>
    </row>
    <row r="2" spans="1:26" s="3" customFormat="1" ht="29.25" customHeight="1" thickBot="1" x14ac:dyDescent="0.3">
      <c r="A2" s="163" t="s">
        <v>218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64" t="s">
        <v>3</v>
      </c>
      <c r="B4" s="167" t="s">
        <v>211</v>
      </c>
      <c r="C4" s="170" t="s">
        <v>212</v>
      </c>
      <c r="D4" s="170" t="s">
        <v>213</v>
      </c>
      <c r="E4" s="173" t="s">
        <v>4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5"/>
      <c r="Z4" s="2" t="s">
        <v>0</v>
      </c>
    </row>
    <row r="5" spans="1:26" s="2" customFormat="1" ht="87" customHeight="1" x14ac:dyDescent="0.25">
      <c r="A5" s="165"/>
      <c r="B5" s="168"/>
      <c r="C5" s="171"/>
      <c r="D5" s="171"/>
      <c r="E5" s="176" t="s">
        <v>5</v>
      </c>
      <c r="F5" s="176" t="s">
        <v>6</v>
      </c>
      <c r="G5" s="176" t="s">
        <v>7</v>
      </c>
      <c r="H5" s="176" t="s">
        <v>8</v>
      </c>
      <c r="I5" s="176" t="s">
        <v>9</v>
      </c>
      <c r="J5" s="176" t="s">
        <v>10</v>
      </c>
      <c r="K5" s="176" t="s">
        <v>11</v>
      </c>
      <c r="L5" s="176" t="s">
        <v>12</v>
      </c>
      <c r="M5" s="176" t="s">
        <v>13</v>
      </c>
      <c r="N5" s="176" t="s">
        <v>14</v>
      </c>
      <c r="O5" s="176" t="s">
        <v>15</v>
      </c>
      <c r="P5" s="176" t="s">
        <v>16</v>
      </c>
      <c r="Q5" s="176" t="s">
        <v>17</v>
      </c>
      <c r="R5" s="176" t="s">
        <v>18</v>
      </c>
      <c r="S5" s="176" t="s">
        <v>19</v>
      </c>
      <c r="T5" s="176" t="s">
        <v>20</v>
      </c>
      <c r="U5" s="176" t="s">
        <v>21</v>
      </c>
      <c r="V5" s="176" t="s">
        <v>22</v>
      </c>
      <c r="W5" s="176" t="s">
        <v>23</v>
      </c>
      <c r="X5" s="176" t="s">
        <v>24</v>
      </c>
      <c r="Y5" s="176" t="s">
        <v>25</v>
      </c>
    </row>
    <row r="6" spans="1:26" s="2" customFormat="1" ht="69.75" customHeight="1" thickBot="1" x14ac:dyDescent="0.3">
      <c r="A6" s="166"/>
      <c r="B6" s="169"/>
      <c r="C6" s="172"/>
      <c r="D6" s="172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5">
        <f t="shared" si="1"/>
        <v>1.8017408123791103</v>
      </c>
      <c r="F9" s="135">
        <f t="shared" si="1"/>
        <v>1.0771388499298737</v>
      </c>
      <c r="G9" s="135">
        <f t="shared" si="1"/>
        <v>1.0081546360616127</v>
      </c>
      <c r="H9" s="135">
        <f t="shared" si="1"/>
        <v>1</v>
      </c>
      <c r="I9" s="135">
        <f t="shared" si="1"/>
        <v>1</v>
      </c>
      <c r="J9" s="135">
        <f t="shared" si="1"/>
        <v>1.1718701700154559</v>
      </c>
      <c r="K9" s="135">
        <f t="shared" si="1"/>
        <v>1.0022573363431151</v>
      </c>
      <c r="L9" s="135">
        <f t="shared" si="1"/>
        <v>1.0073397780164697</v>
      </c>
      <c r="M9" s="135">
        <f t="shared" si="1"/>
        <v>1.3853572994300745</v>
      </c>
      <c r="N9" s="135">
        <f t="shared" si="1"/>
        <v>1.199421965317919</v>
      </c>
      <c r="O9" s="135">
        <f t="shared" si="1"/>
        <v>1.0943635212159595</v>
      </c>
      <c r="P9" s="135">
        <f t="shared" si="1"/>
        <v>1</v>
      </c>
      <c r="Q9" s="135">
        <f t="shared" si="1"/>
        <v>1.5239628040057225</v>
      </c>
      <c r="R9" s="135">
        <f t="shared" si="1"/>
        <v>1</v>
      </c>
      <c r="S9" s="135">
        <f t="shared" si="1"/>
        <v>1.0346983432322601</v>
      </c>
      <c r="T9" s="135">
        <f t="shared" si="1"/>
        <v>0.99185946872322195</v>
      </c>
      <c r="U9" s="135">
        <f t="shared" si="1"/>
        <v>1</v>
      </c>
      <c r="V9" s="135">
        <f t="shared" si="1"/>
        <v>1</v>
      </c>
      <c r="W9" s="135">
        <f t="shared" si="1"/>
        <v>1.1708222811671087</v>
      </c>
      <c r="X9" s="135">
        <f t="shared" si="1"/>
        <v>1.0715178794698674</v>
      </c>
      <c r="Y9" s="135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5">
        <f>E10/E8</f>
        <v>1</v>
      </c>
      <c r="F11" s="135">
        <f>F10/F8</f>
        <v>0.95833333333333337</v>
      </c>
      <c r="G11" s="135">
        <f t="shared" ref="G11:Y11" si="2">G10/G8</f>
        <v>1</v>
      </c>
      <c r="H11" s="135">
        <v>0.99</v>
      </c>
      <c r="I11" s="135">
        <f t="shared" si="2"/>
        <v>1</v>
      </c>
      <c r="J11" s="135">
        <f t="shared" si="2"/>
        <v>1</v>
      </c>
      <c r="K11" s="135">
        <v>1</v>
      </c>
      <c r="L11" s="135">
        <v>0.99</v>
      </c>
      <c r="M11" s="135">
        <f t="shared" si="2"/>
        <v>1</v>
      </c>
      <c r="N11" s="135">
        <f t="shared" si="2"/>
        <v>0.97590361445783136</v>
      </c>
      <c r="O11" s="135">
        <v>0.98</v>
      </c>
      <c r="P11" s="135">
        <f t="shared" si="2"/>
        <v>1</v>
      </c>
      <c r="Q11" s="135">
        <v>0.998</v>
      </c>
      <c r="R11" s="135">
        <f t="shared" si="2"/>
        <v>1</v>
      </c>
      <c r="S11" s="135">
        <f t="shared" si="2"/>
        <v>1.0001208459214501</v>
      </c>
      <c r="T11" s="135">
        <v>0.93</v>
      </c>
      <c r="U11" s="135">
        <v>1</v>
      </c>
      <c r="V11" s="135">
        <v>1</v>
      </c>
      <c r="W11" s="135">
        <f t="shared" si="2"/>
        <v>1</v>
      </c>
      <c r="X11" s="135">
        <f t="shared" si="2"/>
        <v>1</v>
      </c>
      <c r="Y11" s="135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6">
        <v>110</v>
      </c>
      <c r="F12" s="136">
        <v>830</v>
      </c>
      <c r="G12" s="136">
        <v>3010</v>
      </c>
      <c r="H12" s="136">
        <v>2395</v>
      </c>
      <c r="I12" s="136">
        <v>873</v>
      </c>
      <c r="J12" s="136">
        <v>3250</v>
      </c>
      <c r="K12" s="136">
        <v>780</v>
      </c>
      <c r="L12" s="136">
        <v>681</v>
      </c>
      <c r="M12" s="136">
        <v>725</v>
      </c>
      <c r="N12" s="136">
        <v>525</v>
      </c>
      <c r="O12" s="136">
        <v>860</v>
      </c>
      <c r="P12" s="136">
        <v>920</v>
      </c>
      <c r="Q12" s="136">
        <v>1513</v>
      </c>
      <c r="R12" s="136"/>
      <c r="S12" s="136">
        <v>1662</v>
      </c>
      <c r="T12" s="136">
        <v>675</v>
      </c>
      <c r="U12" s="136">
        <v>1620</v>
      </c>
      <c r="V12" s="136">
        <v>534</v>
      </c>
      <c r="W12" s="136">
        <v>1349</v>
      </c>
      <c r="X12" s="136">
        <v>4370</v>
      </c>
      <c r="Y12" s="136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185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214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159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38">
        <v>7260</v>
      </c>
      <c r="G41" s="138">
        <v>15601</v>
      </c>
      <c r="H41" s="138">
        <v>13502</v>
      </c>
      <c r="I41" s="138">
        <v>6156</v>
      </c>
      <c r="J41" s="138">
        <v>15698</v>
      </c>
      <c r="K41" s="138">
        <v>7757</v>
      </c>
      <c r="L41" s="138">
        <v>11282</v>
      </c>
      <c r="M41" s="138">
        <v>10636</v>
      </c>
      <c r="N41" s="138">
        <v>3724</v>
      </c>
      <c r="O41" s="138">
        <v>6680</v>
      </c>
      <c r="P41" s="138">
        <v>9900</v>
      </c>
      <c r="Q41" s="138">
        <v>13435</v>
      </c>
      <c r="R41" s="138">
        <v>12998</v>
      </c>
      <c r="S41" s="138">
        <v>11222</v>
      </c>
      <c r="T41" s="138">
        <v>9728</v>
      </c>
      <c r="U41" s="138">
        <v>9102</v>
      </c>
      <c r="V41" s="138">
        <v>4626.5</v>
      </c>
      <c r="W41" s="138">
        <v>8736</v>
      </c>
      <c r="X41" s="138">
        <v>18395</v>
      </c>
      <c r="Y41" s="138">
        <v>10275</v>
      </c>
      <c r="Z41" s="129"/>
    </row>
    <row r="42" spans="1:29" s="2" customFormat="1" ht="30" customHeight="1" x14ac:dyDescent="0.25">
      <c r="A42" s="29" t="s">
        <v>216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184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7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158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160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161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39">
        <v>180</v>
      </c>
      <c r="F53" s="139">
        <v>130</v>
      </c>
      <c r="G53" s="31">
        <v>802</v>
      </c>
      <c r="H53" s="31">
        <v>367</v>
      </c>
      <c r="I53" s="139">
        <v>10</v>
      </c>
      <c r="J53" s="139">
        <v>150</v>
      </c>
      <c r="K53" s="31">
        <v>505</v>
      </c>
      <c r="L53" s="31">
        <v>767</v>
      </c>
      <c r="M53" s="31">
        <v>250</v>
      </c>
      <c r="N53" s="139">
        <v>30</v>
      </c>
      <c r="O53" s="139">
        <v>180</v>
      </c>
      <c r="P53" s="139">
        <v>291</v>
      </c>
      <c r="Q53" s="139">
        <v>12</v>
      </c>
      <c r="R53" s="139">
        <v>400</v>
      </c>
      <c r="S53" s="139">
        <v>154</v>
      </c>
      <c r="T53" s="31">
        <v>60</v>
      </c>
      <c r="U53" s="31">
        <v>105</v>
      </c>
      <c r="V53" s="31">
        <v>20</v>
      </c>
      <c r="W53" s="31">
        <v>355</v>
      </c>
      <c r="X53" s="139">
        <v>366</v>
      </c>
      <c r="Y53" s="140"/>
      <c r="Z53" s="19"/>
    </row>
    <row r="54" spans="1:26" s="2" customFormat="1" ht="28.5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1">
        <v>180</v>
      </c>
      <c r="F54" s="141">
        <v>150</v>
      </c>
      <c r="G54" s="142">
        <v>802</v>
      </c>
      <c r="H54" s="142">
        <v>359</v>
      </c>
      <c r="I54" s="142">
        <v>52</v>
      </c>
      <c r="J54" s="142">
        <v>150</v>
      </c>
      <c r="K54" s="142">
        <v>566</v>
      </c>
      <c r="L54" s="142">
        <v>709</v>
      </c>
      <c r="M54" s="142">
        <v>244.25</v>
      </c>
      <c r="N54" s="141">
        <v>30</v>
      </c>
      <c r="O54" s="142">
        <v>217.5</v>
      </c>
      <c r="P54" s="142">
        <v>315</v>
      </c>
      <c r="Q54" s="142">
        <v>13</v>
      </c>
      <c r="R54" s="141">
        <v>401.5</v>
      </c>
      <c r="S54" s="142">
        <v>156.5</v>
      </c>
      <c r="T54" s="142">
        <v>60</v>
      </c>
      <c r="U54" s="142">
        <v>95</v>
      </c>
      <c r="V54" s="142">
        <v>41.4</v>
      </c>
      <c r="W54" s="142">
        <v>253</v>
      </c>
      <c r="X54" s="142">
        <v>366</v>
      </c>
      <c r="Y54" s="142"/>
      <c r="Z54" s="19"/>
    </row>
    <row r="55" spans="1:26" s="130" customFormat="1" ht="30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3">
        <f t="shared" ref="E55:X55" si="17">E54/E53</f>
        <v>1</v>
      </c>
      <c r="F55" s="143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3">
        <f t="shared" si="17"/>
        <v>5.2</v>
      </c>
      <c r="J55" s="143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3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3">
        <f t="shared" si="17"/>
        <v>1.0833333333333333</v>
      </c>
      <c r="R55" s="143">
        <f t="shared" si="17"/>
        <v>1.0037499999999999</v>
      </c>
      <c r="S55" s="143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3">
        <f t="shared" si="17"/>
        <v>1</v>
      </c>
      <c r="Y55" s="144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9"/>
      <c r="G56" s="31">
        <v>690</v>
      </c>
      <c r="H56" s="31"/>
      <c r="I56" s="31"/>
      <c r="J56" s="31"/>
      <c r="K56" s="31"/>
      <c r="L56" s="31"/>
      <c r="M56" s="31"/>
      <c r="N56" s="139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153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39">
        <v>25</v>
      </c>
      <c r="F57" s="139">
        <v>100</v>
      </c>
      <c r="G57" s="31">
        <v>82</v>
      </c>
      <c r="H57" s="140"/>
      <c r="I57" s="139">
        <v>16</v>
      </c>
      <c r="J57" s="139">
        <v>10</v>
      </c>
      <c r="K57" s="31">
        <v>118</v>
      </c>
      <c r="L57" s="31">
        <v>75</v>
      </c>
      <c r="M57" s="31">
        <v>50</v>
      </c>
      <c r="N57" s="139">
        <v>4</v>
      </c>
      <c r="O57" s="139">
        <v>35</v>
      </c>
      <c r="P57" s="139">
        <v>97</v>
      </c>
      <c r="Q57" s="140"/>
      <c r="R57" s="139">
        <v>6</v>
      </c>
      <c r="S57" s="139">
        <v>36</v>
      </c>
      <c r="T57" s="31">
        <v>28</v>
      </c>
      <c r="U57" s="31">
        <v>5</v>
      </c>
      <c r="V57" s="31">
        <v>10</v>
      </c>
      <c r="W57" s="31">
        <v>95</v>
      </c>
      <c r="X57" s="139">
        <v>90</v>
      </c>
      <c r="Y57" s="139">
        <v>20</v>
      </c>
      <c r="Z57" s="19"/>
    </row>
    <row r="58" spans="1:26" s="2" customFormat="1" ht="28.5" customHeight="1" x14ac:dyDescent="0.25">
      <c r="A58" s="29" t="s">
        <v>154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5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1.0618556701030928</v>
      </c>
      <c r="Q59" s="88"/>
      <c r="R59" s="88">
        <f t="shared" si="18"/>
        <v>9.9166666666666667E-2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186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customHeight="1" x14ac:dyDescent="0.25">
      <c r="A62" s="17" t="s">
        <v>187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customHeight="1" x14ac:dyDescent="0.25">
      <c r="A63" s="17" t="s">
        <v>188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collapsed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6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7"/>
      <c r="Q73" s="147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47">
        <v>160</v>
      </c>
      <c r="Q74" s="147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7">
        <v>70</v>
      </c>
      <c r="Q75" s="147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7"/>
      <c r="Q76" s="147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7"/>
      <c r="Q77" s="147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7"/>
      <c r="Q78" s="147"/>
      <c r="R78" s="33"/>
      <c r="S78" s="33"/>
      <c r="T78" s="33"/>
      <c r="U78" s="33"/>
      <c r="V78" s="33"/>
      <c r="W78" s="33"/>
      <c r="X78" s="33"/>
      <c r="Y78" s="33"/>
    </row>
    <row r="79" spans="1:26" ht="30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7"/>
      <c r="Q79" s="147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43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8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50">
        <f>(E42-E87)</f>
        <v>1385</v>
      </c>
      <c r="F86" s="150">
        <f t="shared" ref="F86:Y86" si="24">(F42-F87)</f>
        <v>1000</v>
      </c>
      <c r="G86" s="150">
        <f t="shared" si="24"/>
        <v>101</v>
      </c>
      <c r="H86" s="150">
        <f t="shared" si="24"/>
        <v>2400</v>
      </c>
      <c r="I86" s="150">
        <f t="shared" si="24"/>
        <v>221</v>
      </c>
      <c r="J86" s="150">
        <f t="shared" si="24"/>
        <v>0</v>
      </c>
      <c r="K86" s="150">
        <f t="shared" si="24"/>
        <v>580</v>
      </c>
      <c r="L86" s="150">
        <f t="shared" si="24"/>
        <v>216.95000000000073</v>
      </c>
      <c r="M86" s="150">
        <f t="shared" si="24"/>
        <v>1969</v>
      </c>
      <c r="N86" s="150">
        <f t="shared" si="24"/>
        <v>1014</v>
      </c>
      <c r="O86" s="150">
        <f t="shared" si="24"/>
        <v>1167</v>
      </c>
      <c r="P86" s="150">
        <f t="shared" si="24"/>
        <v>1589</v>
      </c>
      <c r="Q86" s="150">
        <f t="shared" si="24"/>
        <v>1581</v>
      </c>
      <c r="R86" s="150">
        <f t="shared" si="24"/>
        <v>566</v>
      </c>
      <c r="S86" s="150">
        <f t="shared" si="24"/>
        <v>1420</v>
      </c>
      <c r="T86" s="150">
        <f t="shared" si="24"/>
        <v>2518.3000000000002</v>
      </c>
      <c r="U86" s="150">
        <f t="shared" si="24"/>
        <v>0</v>
      </c>
      <c r="V86" s="150">
        <f t="shared" si="24"/>
        <v>919.5</v>
      </c>
      <c r="W86" s="150">
        <f t="shared" si="24"/>
        <v>2839</v>
      </c>
      <c r="X86" s="150">
        <f t="shared" si="24"/>
        <v>240</v>
      </c>
      <c r="Y86" s="150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167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150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151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8">
        <f t="shared" si="23"/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202</v>
      </c>
      <c r="B103" s="22"/>
      <c r="C103" s="18">
        <f t="shared" si="23"/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5">G101-G100</f>
        <v>17818</v>
      </c>
      <c r="H103" s="89">
        <v>18910</v>
      </c>
      <c r="I103" s="89">
        <f t="shared" si="25"/>
        <v>9522</v>
      </c>
      <c r="J103" s="89">
        <f t="shared" si="25"/>
        <v>22534</v>
      </c>
      <c r="K103" s="89">
        <f t="shared" si="25"/>
        <v>13480</v>
      </c>
      <c r="L103" s="89">
        <f t="shared" si="25"/>
        <v>13503</v>
      </c>
      <c r="M103" s="89">
        <f>M101-M100</f>
        <v>15249</v>
      </c>
      <c r="N103" s="89">
        <f t="shared" si="25"/>
        <v>5835</v>
      </c>
      <c r="O103" s="89">
        <f>O101-O100-O99</f>
        <v>8520</v>
      </c>
      <c r="P103" s="89">
        <f t="shared" si="25"/>
        <v>14945</v>
      </c>
      <c r="Q103" s="89">
        <f>Q101-Q99-Q100</f>
        <v>16470</v>
      </c>
      <c r="R103" s="89">
        <v>17176</v>
      </c>
      <c r="S103" s="89">
        <f t="shared" si="25"/>
        <v>18511</v>
      </c>
      <c r="T103" s="89">
        <f>T101-T100</f>
        <v>13696</v>
      </c>
      <c r="U103" s="89">
        <f t="shared" si="25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173</v>
      </c>
      <c r="B104" s="27">
        <f>B102/B101</f>
        <v>0.98273240839371168</v>
      </c>
      <c r="C104" s="18">
        <f t="shared" si="23"/>
        <v>20.972642560204321</v>
      </c>
      <c r="D104" s="14">
        <f t="shared" si="14"/>
        <v>21.341152872412508</v>
      </c>
      <c r="E104" s="27">
        <f>E102/E103</f>
        <v>1</v>
      </c>
      <c r="F104" s="27">
        <f t="shared" ref="F104:Y104" si="26">F102/F103</f>
        <v>1</v>
      </c>
      <c r="G104" s="27">
        <f t="shared" si="26"/>
        <v>1</v>
      </c>
      <c r="H104" s="27">
        <f t="shared" si="26"/>
        <v>1</v>
      </c>
      <c r="I104" s="27">
        <f t="shared" si="26"/>
        <v>1</v>
      </c>
      <c r="J104" s="27">
        <f t="shared" si="26"/>
        <v>1</v>
      </c>
      <c r="K104" s="27">
        <f t="shared" si="26"/>
        <v>1</v>
      </c>
      <c r="L104" s="27">
        <f t="shared" si="26"/>
        <v>0.99807450196252689</v>
      </c>
      <c r="M104" s="27">
        <f>M102/M103</f>
        <v>1</v>
      </c>
      <c r="N104" s="27">
        <f t="shared" si="26"/>
        <v>1</v>
      </c>
      <c r="O104" s="27">
        <f t="shared" si="26"/>
        <v>0.98802816901408452</v>
      </c>
      <c r="P104" s="27">
        <f t="shared" si="26"/>
        <v>1</v>
      </c>
      <c r="Q104" s="27">
        <f t="shared" si="26"/>
        <v>1</v>
      </c>
      <c r="R104" s="27">
        <f t="shared" si="26"/>
        <v>1</v>
      </c>
      <c r="S104" s="27">
        <f t="shared" si="26"/>
        <v>0.99675868402571444</v>
      </c>
      <c r="T104" s="27">
        <f t="shared" si="26"/>
        <v>0.99342873831775702</v>
      </c>
      <c r="U104" s="27">
        <f t="shared" si="26"/>
        <v>0.99635246688423884</v>
      </c>
      <c r="V104" s="27">
        <f t="shared" si="26"/>
        <v>1</v>
      </c>
      <c r="W104" s="27">
        <f t="shared" si="26"/>
        <v>1</v>
      </c>
      <c r="X104" s="27">
        <f>X102/X103</f>
        <v>1</v>
      </c>
      <c r="Y104" s="27">
        <f t="shared" si="26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18">
        <f t="shared" si="23"/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7">F103-F102</f>
        <v>0</v>
      </c>
      <c r="G105" s="118">
        <f t="shared" si="27"/>
        <v>0</v>
      </c>
      <c r="H105" s="118">
        <f>H103-H102</f>
        <v>0</v>
      </c>
      <c r="I105" s="118">
        <f>I103-I102</f>
        <v>0</v>
      </c>
      <c r="J105" s="118">
        <f t="shared" si="27"/>
        <v>0</v>
      </c>
      <c r="K105" s="118">
        <f t="shared" si="27"/>
        <v>0</v>
      </c>
      <c r="L105" s="118">
        <f t="shared" si="27"/>
        <v>26</v>
      </c>
      <c r="M105" s="118">
        <f>M103-M102</f>
        <v>0</v>
      </c>
      <c r="N105" s="118">
        <f>N103-N102</f>
        <v>0</v>
      </c>
      <c r="O105" s="118">
        <f t="shared" ref="O105:Y105" si="28">O103-O102</f>
        <v>102</v>
      </c>
      <c r="P105" s="118">
        <f t="shared" si="28"/>
        <v>0</v>
      </c>
      <c r="Q105" s="118">
        <f>Q103-Q102</f>
        <v>0</v>
      </c>
      <c r="R105" s="118">
        <f t="shared" si="28"/>
        <v>0</v>
      </c>
      <c r="S105" s="118">
        <f t="shared" si="28"/>
        <v>60</v>
      </c>
      <c r="T105" s="118">
        <f t="shared" si="28"/>
        <v>90</v>
      </c>
      <c r="U105" s="118">
        <f t="shared" si="28"/>
        <v>38</v>
      </c>
      <c r="V105" s="118">
        <f t="shared" si="28"/>
        <v>0</v>
      </c>
      <c r="W105" s="118">
        <f>W103-W102</f>
        <v>0</v>
      </c>
      <c r="X105" s="118">
        <f t="shared" si="28"/>
        <v>0</v>
      </c>
      <c r="Y105" s="118">
        <f t="shared" si="28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18">
        <f t="shared" si="23"/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18">
        <f t="shared" si="23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18">
        <f t="shared" si="23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18">
        <f t="shared" si="23"/>
        <v>568</v>
      </c>
      <c r="D109" s="14" t="e">
        <f t="shared" si="29"/>
        <v>#DIV/0!</v>
      </c>
      <c r="E109" s="137"/>
      <c r="F109" s="137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206</v>
      </c>
      <c r="B110" s="89"/>
      <c r="C110" s="18">
        <f t="shared" si="23"/>
        <v>211</v>
      </c>
      <c r="D110" s="14" t="e">
        <f t="shared" si="29"/>
        <v>#DIV/0!</v>
      </c>
      <c r="E110" s="152"/>
      <c r="F110" s="152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8">
        <f t="shared" si="23"/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173</v>
      </c>
      <c r="B112" s="27">
        <f>B111/B101</f>
        <v>0.98273240839371168</v>
      </c>
      <c r="C112" s="18">
        <f t="shared" si="23"/>
        <v>20.772796223822269</v>
      </c>
      <c r="D112" s="14">
        <f t="shared" si="29"/>
        <v>21.137795035960668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194</v>
      </c>
      <c r="B113" s="89">
        <v>167595</v>
      </c>
      <c r="C113" s="18">
        <f t="shared" si="23"/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18">
        <f t="shared" si="23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18">
        <f t="shared" si="23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18">
        <f t="shared" si="23"/>
        <v>1145</v>
      </c>
      <c r="D116" s="14">
        <f t="shared" si="29"/>
        <v>7.4350649350649354</v>
      </c>
      <c r="E116" s="137">
        <v>333</v>
      </c>
      <c r="F116" s="137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182</v>
      </c>
      <c r="B117" s="89"/>
      <c r="C117" s="18">
        <f t="shared" si="23"/>
        <v>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206</v>
      </c>
      <c r="B118" s="89">
        <v>1368</v>
      </c>
      <c r="C118" s="18">
        <f t="shared" si="23"/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183</v>
      </c>
      <c r="B119" s="25">
        <v>582036</v>
      </c>
      <c r="C119" s="18">
        <f t="shared" si="23"/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18" t="e">
        <f t="shared" si="23"/>
        <v>#DIV/0!</v>
      </c>
      <c r="D120" s="14" t="e">
        <f t="shared" si="29"/>
        <v>#DIV/0!</v>
      </c>
      <c r="E120" s="88" t="e">
        <f t="shared" ref="E120:Y120" si="32">E119/E117</f>
        <v>#DIV/0!</v>
      </c>
      <c r="F120" s="88" t="e">
        <f t="shared" si="32"/>
        <v>#DIV/0!</v>
      </c>
      <c r="G120" s="89" t="e">
        <f t="shared" si="32"/>
        <v>#DIV/0!</v>
      </c>
      <c r="H120" s="89" t="e">
        <f t="shared" si="32"/>
        <v>#DIV/0!</v>
      </c>
      <c r="I120" s="89" t="e">
        <f t="shared" si="32"/>
        <v>#DIV/0!</v>
      </c>
      <c r="J120" s="89" t="e">
        <f t="shared" si="32"/>
        <v>#DIV/0!</v>
      </c>
      <c r="K120" s="89" t="e">
        <f t="shared" si="32"/>
        <v>#DIV/0!</v>
      </c>
      <c r="L120" s="89" t="e">
        <f t="shared" si="32"/>
        <v>#DIV/0!</v>
      </c>
      <c r="M120" s="89" t="e">
        <f t="shared" si="32"/>
        <v>#DIV/0!</v>
      </c>
      <c r="N120" s="89" t="e">
        <f t="shared" si="32"/>
        <v>#DIV/0!</v>
      </c>
      <c r="O120" s="89" t="e">
        <f t="shared" si="32"/>
        <v>#DIV/0!</v>
      </c>
      <c r="P120" s="89" t="e">
        <f t="shared" si="32"/>
        <v>#DIV/0!</v>
      </c>
      <c r="Q120" s="89" t="e">
        <f t="shared" si="32"/>
        <v>#DIV/0!</v>
      </c>
      <c r="R120" s="89" t="e">
        <f t="shared" si="32"/>
        <v>#DIV/0!</v>
      </c>
      <c r="S120" s="89" t="e">
        <f t="shared" si="32"/>
        <v>#DIV/0!</v>
      </c>
      <c r="T120" s="89" t="e">
        <f t="shared" si="32"/>
        <v>#DIV/0!</v>
      </c>
      <c r="U120" s="89" t="e">
        <f t="shared" si="32"/>
        <v>#DIV/0!</v>
      </c>
      <c r="V120" s="89" t="e">
        <f t="shared" si="32"/>
        <v>#DIV/0!</v>
      </c>
      <c r="W120" s="89" t="e">
        <f t="shared" si="32"/>
        <v>#DIV/0!</v>
      </c>
      <c r="X120" s="89" t="e">
        <f t="shared" si="32"/>
        <v>#DIV/0!</v>
      </c>
      <c r="Y120" s="89" t="e">
        <f t="shared" si="32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18">
        <f t="shared" si="23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18">
        <f t="shared" si="23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18">
        <f t="shared" si="23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18">
        <f t="shared" si="23"/>
        <v>4566.5</v>
      </c>
      <c r="D124" s="14">
        <f t="shared" si="29"/>
        <v>19.027083333333334</v>
      </c>
      <c r="E124" s="137">
        <v>3310</v>
      </c>
      <c r="F124" s="137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206</v>
      </c>
      <c r="B125" s="89">
        <v>11367</v>
      </c>
      <c r="C125" s="18">
        <f t="shared" si="23"/>
        <v>6150</v>
      </c>
      <c r="D125" s="14">
        <f t="shared" si="29"/>
        <v>0.54103985220374773</v>
      </c>
      <c r="E125" s="152"/>
      <c r="F125" s="152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18">
        <f t="shared" si="23"/>
        <v>699.12229064413111</v>
      </c>
      <c r="D126" s="14">
        <f t="shared" si="29"/>
        <v>35.793688107150636</v>
      </c>
      <c r="E126" s="114">
        <f t="shared" ref="E126:G126" si="33">E119/E111*10</f>
        <v>48.629786144192593</v>
      </c>
      <c r="F126" s="114">
        <f t="shared" si="33"/>
        <v>30</v>
      </c>
      <c r="G126" s="114">
        <f t="shared" si="33"/>
        <v>35.006734762599621</v>
      </c>
      <c r="H126" s="114">
        <f t="shared" ref="H126:J126" si="34">H119/H111*10</f>
        <v>33.80750925436277</v>
      </c>
      <c r="I126" s="114">
        <f t="shared" si="34"/>
        <v>30.394875026254986</v>
      </c>
      <c r="J126" s="114">
        <f t="shared" si="34"/>
        <v>35.919943196946839</v>
      </c>
      <c r="K126" s="114">
        <f t="shared" ref="K126" si="35">K119/K111*10</f>
        <v>35.371513353115731</v>
      </c>
      <c r="L126" s="114">
        <f>L119/L111*10</f>
        <v>30.673740446686949</v>
      </c>
      <c r="M126" s="114">
        <f t="shared" ref="M126:S126" si="36">M119/M111*10</f>
        <v>34.044855400354123</v>
      </c>
      <c r="N126" s="114">
        <f t="shared" si="36"/>
        <v>29.295629820051413</v>
      </c>
      <c r="O126" s="114">
        <f t="shared" si="36"/>
        <v>30.736516987407935</v>
      </c>
      <c r="P126" s="114">
        <f t="shared" si="36"/>
        <v>29.472064235530276</v>
      </c>
      <c r="Q126" s="114">
        <f t="shared" si="36"/>
        <v>30.483910139647847</v>
      </c>
      <c r="R126" s="114">
        <f t="shared" si="36"/>
        <v>33.568933395435494</v>
      </c>
      <c r="S126" s="114">
        <f t="shared" si="36"/>
        <v>39.222426968727987</v>
      </c>
      <c r="T126" s="114">
        <f t="shared" ref="T126" si="37">T119/T111*10</f>
        <v>31.45965015434367</v>
      </c>
      <c r="U126" s="114">
        <f t="shared" ref="U126:Y126" si="38">U119/U111*10</f>
        <v>32.657032755298651</v>
      </c>
      <c r="V126" s="114">
        <f t="shared" si="38"/>
        <v>29.708262751741014</v>
      </c>
      <c r="W126" s="114">
        <f t="shared" si="38"/>
        <v>30.078979737165792</v>
      </c>
      <c r="X126" s="114">
        <f>X119/X111*10</f>
        <v>38.391209168562476</v>
      </c>
      <c r="Y126" s="114">
        <f t="shared" si="38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B129" si="39">B121/B113*10</f>
        <v>20.248575434828009</v>
      </c>
      <c r="C127" s="18">
        <f t="shared" si="23"/>
        <v>702.7375437154592</v>
      </c>
      <c r="D127" s="14">
        <f t="shared" si="29"/>
        <v>34.705530074314993</v>
      </c>
      <c r="E127" s="115">
        <f>E121/E113*10</f>
        <v>48.774920103485009</v>
      </c>
      <c r="F127" s="115">
        <f>F121/F113*10</f>
        <v>30</v>
      </c>
      <c r="G127" s="115">
        <f t="shared" ref="G127" si="40">G121/G113*10</f>
        <v>21.182547399124939</v>
      </c>
      <c r="H127" s="115">
        <f t="shared" ref="H127:J127" si="41">H121/H113*10</f>
        <v>34.243744301489215</v>
      </c>
      <c r="I127" s="115">
        <f t="shared" si="41"/>
        <v>31.350388651379713</v>
      </c>
      <c r="J127" s="115">
        <f t="shared" si="41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2">M121/M113*10</f>
        <v>34.36738619363112</v>
      </c>
      <c r="N127" s="115">
        <f t="shared" si="42"/>
        <v>28.955983994179704</v>
      </c>
      <c r="O127" s="115">
        <f t="shared" ref="O127:Y127" si="43">O121/O113*10</f>
        <v>34.034102511741878</v>
      </c>
      <c r="P127" s="115">
        <f t="shared" si="43"/>
        <v>31.070482915143106</v>
      </c>
      <c r="Q127" s="115">
        <f t="shared" si="43"/>
        <v>34.067059356592665</v>
      </c>
      <c r="R127" s="115">
        <f t="shared" si="43"/>
        <v>35.687318489835434</v>
      </c>
      <c r="S127" s="115">
        <f t="shared" si="43"/>
        <v>40.415645176382512</v>
      </c>
      <c r="T127" s="115">
        <f t="shared" si="43"/>
        <v>32.172877556738584</v>
      </c>
      <c r="U127" s="115">
        <f t="shared" si="43"/>
        <v>33.585025380710661</v>
      </c>
      <c r="V127" s="115">
        <f t="shared" si="43"/>
        <v>27.143280925541383</v>
      </c>
      <c r="W127" s="115">
        <f t="shared" si="43"/>
        <v>33.555192766545268</v>
      </c>
      <c r="X127" s="109">
        <f t="shared" si="43"/>
        <v>39.161906461977864</v>
      </c>
      <c r="Y127" s="115">
        <f t="shared" si="43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39"/>
        <v>19.234021137393057</v>
      </c>
      <c r="C128" s="18">
        <f t="shared" si="23"/>
        <v>586.19624287900967</v>
      </c>
      <c r="D128" s="14">
        <f t="shared" si="29"/>
        <v>30.47705098646167</v>
      </c>
      <c r="E128" s="109">
        <f>E122/E114*10</f>
        <v>30.416666666666664</v>
      </c>
      <c r="F128" s="109">
        <f t="shared" ref="F128" si="44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5">M122/M114*10</f>
        <v>15</v>
      </c>
      <c r="N128" s="109">
        <f t="shared" si="45"/>
        <v>27.906976744186046</v>
      </c>
      <c r="O128" s="109">
        <f t="shared" si="45"/>
        <v>28.751219512195121</v>
      </c>
      <c r="P128" s="109">
        <f t="shared" si="45"/>
        <v>30</v>
      </c>
      <c r="Q128" s="109">
        <f t="shared" si="45"/>
        <v>23.888888888888889</v>
      </c>
      <c r="R128" s="109">
        <f t="shared" si="45"/>
        <v>22.027027027027025</v>
      </c>
      <c r="S128" s="109">
        <f t="shared" si="45"/>
        <v>23.313373253493012</v>
      </c>
      <c r="T128" s="109">
        <f t="shared" si="45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39"/>
        <v>18.94015922391522</v>
      </c>
      <c r="C129" s="18">
        <f t="shared" si="23"/>
        <v>677.91122397561901</v>
      </c>
      <c r="D129" s="14">
        <f t="shared" si="29"/>
        <v>35.792266366992266</v>
      </c>
      <c r="E129" s="109">
        <f t="shared" ref="E129:Y129" si="46">E123/E115*10</f>
        <v>43.006060606060608</v>
      </c>
      <c r="F129" s="109">
        <f t="shared" ref="F129" si="47">F123/F115*10</f>
        <v>31</v>
      </c>
      <c r="G129" s="109">
        <f t="shared" si="46"/>
        <v>28.930587337909994</v>
      </c>
      <c r="H129" s="109">
        <f t="shared" si="46"/>
        <v>33.764175433802428</v>
      </c>
      <c r="I129" s="109">
        <f t="shared" si="46"/>
        <v>29.222437137330751</v>
      </c>
      <c r="J129" s="109">
        <f t="shared" si="46"/>
        <v>37.399770904925546</v>
      </c>
      <c r="K129" s="109">
        <f t="shared" si="46"/>
        <v>36.15174506828528</v>
      </c>
      <c r="L129" s="109">
        <f t="shared" si="46"/>
        <v>30.825026511134674</v>
      </c>
      <c r="M129" s="109">
        <f t="shared" si="46"/>
        <v>32.962962962962962</v>
      </c>
      <c r="N129" s="109">
        <f t="shared" si="46"/>
        <v>28.515557847687809</v>
      </c>
      <c r="O129" s="109">
        <f t="shared" si="46"/>
        <v>34.423428920073214</v>
      </c>
      <c r="P129" s="109">
        <f t="shared" si="46"/>
        <v>27.746187158727167</v>
      </c>
      <c r="Q129" s="109">
        <f t="shared" si="46"/>
        <v>25.435793143521209</v>
      </c>
      <c r="R129" s="109">
        <f t="shared" si="46"/>
        <v>31.100455136540962</v>
      </c>
      <c r="S129" s="109">
        <f t="shared" si="46"/>
        <v>39.314484769928711</v>
      </c>
      <c r="T129" s="109">
        <f t="shared" si="46"/>
        <v>31.755359877488516</v>
      </c>
      <c r="U129" s="109">
        <f t="shared" si="46"/>
        <v>29.49984370115661</v>
      </c>
      <c r="V129" s="109">
        <f t="shared" si="46"/>
        <v>30.271800679501698</v>
      </c>
      <c r="W129" s="109">
        <f t="shared" si="46"/>
        <v>25.997719498289623</v>
      </c>
      <c r="X129" s="109">
        <f t="shared" si="46"/>
        <v>40.033281825745874</v>
      </c>
      <c r="Y129" s="109">
        <f t="shared" si="46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18">
        <f t="shared" si="23"/>
        <v>142.04878964330183</v>
      </c>
      <c r="D130" s="14">
        <f t="shared" si="29"/>
        <v>9.1147973354452017</v>
      </c>
      <c r="E130" s="109">
        <f>E124/E116*10</f>
        <v>99.3993993993994</v>
      </c>
      <c r="F130" s="48"/>
      <c r="G130" s="89">
        <f t="shared" ref="G130" si="48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49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205</v>
      </c>
      <c r="B131" s="48">
        <f>B125/B118*10</f>
        <v>83.09210526315789</v>
      </c>
      <c r="C131" s="18">
        <f t="shared" si="23"/>
        <v>355.29702650290886</v>
      </c>
      <c r="D131" s="14">
        <f t="shared" si="29"/>
        <v>4.2759420450072962</v>
      </c>
      <c r="E131" s="48"/>
      <c r="F131" s="48"/>
      <c r="G131" s="89">
        <f>G125/G118*10</f>
        <v>46.923076923076927</v>
      </c>
      <c r="H131" s="89">
        <f t="shared" ref="H131" si="50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1">S125/S118*10</f>
        <v>45.588235294117645</v>
      </c>
      <c r="T131" s="89">
        <f t="shared" si="51"/>
        <v>79.285714285714292</v>
      </c>
      <c r="U131" s="89"/>
      <c r="V131" s="89"/>
      <c r="W131" s="89"/>
      <c r="X131" s="89">
        <f t="shared" si="51"/>
        <v>60</v>
      </c>
      <c r="Y131" s="89"/>
    </row>
    <row r="132" spans="1:26" s="11" customFormat="1" ht="30" hidden="1" customHeight="1" x14ac:dyDescent="0.2">
      <c r="A132" s="49" t="s">
        <v>146</v>
      </c>
      <c r="B132" s="53"/>
      <c r="C132" s="18">
        <f t="shared" si="23"/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>
        <f t="shared" si="23"/>
        <v>4968</v>
      </c>
      <c r="D133" s="14">
        <f t="shared" si="29"/>
        <v>2.265389876880985</v>
      </c>
      <c r="E133" s="45">
        <f t="shared" ref="E133:Y133" si="52">(E111-E132)/2</f>
        <v>159</v>
      </c>
      <c r="F133" s="45">
        <f t="shared" si="52"/>
        <v>50</v>
      </c>
      <c r="G133" s="45">
        <f t="shared" si="52"/>
        <v>466</v>
      </c>
      <c r="H133" s="45">
        <f t="shared" si="52"/>
        <v>518</v>
      </c>
      <c r="I133" s="45">
        <f t="shared" si="52"/>
        <v>388</v>
      </c>
      <c r="J133" s="45">
        <f t="shared" si="52"/>
        <v>175.5</v>
      </c>
      <c r="K133" s="45">
        <f t="shared" si="52"/>
        <v>207.5</v>
      </c>
      <c r="L133" s="45">
        <f t="shared" si="52"/>
        <v>604</v>
      </c>
      <c r="M133" s="45">
        <f t="shared" si="52"/>
        <v>255.5</v>
      </c>
      <c r="N133" s="45">
        <f t="shared" si="52"/>
        <v>94.5</v>
      </c>
      <c r="O133" s="45">
        <f t="shared" si="52"/>
        <v>355</v>
      </c>
      <c r="P133" s="45">
        <f t="shared" si="52"/>
        <v>81</v>
      </c>
      <c r="Q133" s="45">
        <f t="shared" si="52"/>
        <v>149</v>
      </c>
      <c r="R133" s="45">
        <f t="shared" si="52"/>
        <v>193.5</v>
      </c>
      <c r="S133" s="45">
        <f t="shared" si="52"/>
        <v>130</v>
      </c>
      <c r="T133" s="45">
        <f t="shared" si="52"/>
        <v>480</v>
      </c>
      <c r="U133" s="45">
        <f t="shared" si="52"/>
        <v>47.5</v>
      </c>
      <c r="V133" s="45">
        <f t="shared" si="52"/>
        <v>82.5</v>
      </c>
      <c r="W133" s="45">
        <f t="shared" si="52"/>
        <v>311.5</v>
      </c>
      <c r="X133" s="45">
        <f t="shared" si="52"/>
        <v>159</v>
      </c>
      <c r="Y133" s="45">
        <f t="shared" si="52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18">
        <f t="shared" si="23"/>
        <v>317</v>
      </c>
      <c r="D134" s="14">
        <f t="shared" si="29"/>
        <v>3.9135802469135803</v>
      </c>
      <c r="E134" s="137">
        <v>48</v>
      </c>
      <c r="F134" s="137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18">
        <f t="shared" si="23"/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23"/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23"/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23"/>
        <v>5178</v>
      </c>
      <c r="D138" s="14">
        <f t="shared" si="29"/>
        <v>1.0580302411115652</v>
      </c>
      <c r="E138" s="45">
        <v>158</v>
      </c>
      <c r="F138" s="45">
        <f t="shared" ref="F138:Y138" si="53">F136-F137</f>
        <v>54</v>
      </c>
      <c r="G138" s="45">
        <f t="shared" si="53"/>
        <v>782</v>
      </c>
      <c r="H138" s="45">
        <f>377-H137</f>
        <v>343</v>
      </c>
      <c r="I138" s="45">
        <f t="shared" si="53"/>
        <v>10</v>
      </c>
      <c r="J138" s="45">
        <f t="shared" si="53"/>
        <v>144</v>
      </c>
      <c r="K138" s="45">
        <v>604.5</v>
      </c>
      <c r="L138" s="45">
        <f t="shared" si="53"/>
        <v>739</v>
      </c>
      <c r="M138" s="45">
        <f t="shared" si="53"/>
        <v>217</v>
      </c>
      <c r="N138" s="45">
        <f t="shared" si="53"/>
        <v>30</v>
      </c>
      <c r="O138" s="45">
        <v>194</v>
      </c>
      <c r="P138" s="45">
        <f t="shared" si="53"/>
        <v>232</v>
      </c>
      <c r="Q138" s="45">
        <v>14</v>
      </c>
      <c r="R138" s="45">
        <f t="shared" si="53"/>
        <v>679</v>
      </c>
      <c r="S138" s="45">
        <f t="shared" si="53"/>
        <v>154</v>
      </c>
      <c r="T138" s="45">
        <f>T136-T137</f>
        <v>46</v>
      </c>
      <c r="U138" s="45">
        <f t="shared" si="53"/>
        <v>115</v>
      </c>
      <c r="V138" s="45">
        <f>V136-V137</f>
        <v>23.5</v>
      </c>
      <c r="W138" s="45">
        <f>W136-W137</f>
        <v>256</v>
      </c>
      <c r="X138" s="45">
        <f t="shared" si="53"/>
        <v>383</v>
      </c>
      <c r="Y138" s="45">
        <f t="shared" si="53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18">
        <f t="shared" si="23"/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177</v>
      </c>
      <c r="B140" s="30">
        <f>B139/B138</f>
        <v>1</v>
      </c>
      <c r="C140" s="18">
        <f t="shared" si="23"/>
        <v>19.808427466558495</v>
      </c>
      <c r="D140" s="14">
        <f t="shared" si="29"/>
        <v>19.808427466558495</v>
      </c>
      <c r="E140" s="32">
        <f>E139/E138</f>
        <v>1</v>
      </c>
      <c r="F140" s="32">
        <f t="shared" ref="F140:X140" si="54">F139/F138</f>
        <v>1</v>
      </c>
      <c r="G140" s="32">
        <f t="shared" si="54"/>
        <v>1</v>
      </c>
      <c r="H140" s="32">
        <f t="shared" si="54"/>
        <v>1</v>
      </c>
      <c r="I140" s="32">
        <f t="shared" si="54"/>
        <v>1</v>
      </c>
      <c r="J140" s="32">
        <f t="shared" si="54"/>
        <v>1</v>
      </c>
      <c r="K140" s="32">
        <f t="shared" si="54"/>
        <v>0.83788254755996694</v>
      </c>
      <c r="L140" s="32">
        <f t="shared" si="54"/>
        <v>1</v>
      </c>
      <c r="M140" s="32">
        <f t="shared" si="54"/>
        <v>1</v>
      </c>
      <c r="N140" s="32">
        <f t="shared" si="54"/>
        <v>1</v>
      </c>
      <c r="O140" s="32">
        <f t="shared" si="54"/>
        <v>1</v>
      </c>
      <c r="P140" s="32">
        <f t="shared" si="54"/>
        <v>1</v>
      </c>
      <c r="Q140" s="32">
        <f t="shared" si="54"/>
        <v>1</v>
      </c>
      <c r="R140" s="32">
        <f t="shared" si="54"/>
        <v>0.97054491899852724</v>
      </c>
      <c r="S140" s="32">
        <f t="shared" si="54"/>
        <v>1</v>
      </c>
      <c r="T140" s="32">
        <f t="shared" si="54"/>
        <v>1</v>
      </c>
      <c r="U140" s="32">
        <f t="shared" si="54"/>
        <v>1</v>
      </c>
      <c r="V140" s="32">
        <f t="shared" si="54"/>
        <v>1</v>
      </c>
      <c r="W140" s="32">
        <f t="shared" si="54"/>
        <v>1</v>
      </c>
      <c r="X140" s="32">
        <f t="shared" si="54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18">
        <f t="shared" si="23"/>
        <v>20</v>
      </c>
      <c r="D141" s="14" t="e">
        <f t="shared" si="29"/>
        <v>#DIV/0!</v>
      </c>
      <c r="E141" s="82">
        <f>E138-E139</f>
        <v>0</v>
      </c>
      <c r="F141" s="82">
        <f t="shared" ref="F141:Y141" si="55">F138-F139</f>
        <v>0</v>
      </c>
      <c r="G141" s="82">
        <f t="shared" si="55"/>
        <v>0</v>
      </c>
      <c r="H141" s="82">
        <f t="shared" si="55"/>
        <v>0</v>
      </c>
      <c r="I141" s="82">
        <f t="shared" si="55"/>
        <v>0</v>
      </c>
      <c r="J141" s="82">
        <f t="shared" si="55"/>
        <v>0</v>
      </c>
      <c r="K141" s="82">
        <f>K138-K139-K137</f>
        <v>0</v>
      </c>
      <c r="L141" s="82">
        <f t="shared" si="55"/>
        <v>0</v>
      </c>
      <c r="M141" s="82">
        <f t="shared" si="55"/>
        <v>0</v>
      </c>
      <c r="N141" s="82">
        <f t="shared" si="55"/>
        <v>0</v>
      </c>
      <c r="O141" s="82">
        <f>O138-O139</f>
        <v>0</v>
      </c>
      <c r="P141" s="82">
        <f t="shared" si="55"/>
        <v>0</v>
      </c>
      <c r="Q141" s="82">
        <f t="shared" si="55"/>
        <v>0</v>
      </c>
      <c r="R141" s="82">
        <f>R138-R139</f>
        <v>20</v>
      </c>
      <c r="S141" s="82">
        <f t="shared" si="55"/>
        <v>0</v>
      </c>
      <c r="T141" s="82">
        <f>T138-T139</f>
        <v>0</v>
      </c>
      <c r="U141" s="82">
        <f t="shared" si="55"/>
        <v>0</v>
      </c>
      <c r="V141" s="82">
        <f>V138-V139</f>
        <v>0</v>
      </c>
      <c r="W141" s="82">
        <f t="shared" si="55"/>
        <v>0</v>
      </c>
      <c r="X141" s="82">
        <f t="shared" si="55"/>
        <v>0</v>
      </c>
      <c r="Y141" s="82">
        <f t="shared" si="55"/>
        <v>0</v>
      </c>
      <c r="Z141" s="121"/>
    </row>
    <row r="142" spans="1:26" s="11" customFormat="1" ht="27.75" hidden="1" customHeight="1" x14ac:dyDescent="0.2">
      <c r="A142" s="12" t="s">
        <v>180</v>
      </c>
      <c r="B142" s="89"/>
      <c r="C142" s="18">
        <f t="shared" si="23"/>
        <v>0</v>
      </c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18">
        <f t="shared" si="23"/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ref="C144:C194" si="56">SUM(E144:Y144)</f>
        <v>#DIV/0!</v>
      </c>
      <c r="D144" s="14" t="e">
        <f t="shared" si="29"/>
        <v>#DIV/0!</v>
      </c>
      <c r="E144" s="27" t="e">
        <f t="shared" ref="E144:Y144" si="57">E143/E142</f>
        <v>#DIV/0!</v>
      </c>
      <c r="F144" s="27" t="e">
        <f t="shared" si="57"/>
        <v>#DIV/0!</v>
      </c>
      <c r="G144" s="89" t="e">
        <f t="shared" si="57"/>
        <v>#DIV/0!</v>
      </c>
      <c r="H144" s="89" t="e">
        <f t="shared" si="57"/>
        <v>#DIV/0!</v>
      </c>
      <c r="I144" s="89" t="e">
        <f t="shared" si="57"/>
        <v>#DIV/0!</v>
      </c>
      <c r="J144" s="89" t="e">
        <f t="shared" si="57"/>
        <v>#DIV/0!</v>
      </c>
      <c r="K144" s="89" t="e">
        <f t="shared" si="57"/>
        <v>#DIV/0!</v>
      </c>
      <c r="L144" s="89" t="e">
        <f t="shared" si="57"/>
        <v>#DIV/0!</v>
      </c>
      <c r="M144" s="89" t="e">
        <f t="shared" si="57"/>
        <v>#DIV/0!</v>
      </c>
      <c r="N144" s="89" t="e">
        <f t="shared" si="57"/>
        <v>#DIV/0!</v>
      </c>
      <c r="O144" s="89" t="e">
        <f t="shared" si="57"/>
        <v>#DIV/0!</v>
      </c>
      <c r="P144" s="89" t="e">
        <f t="shared" si="57"/>
        <v>#DIV/0!</v>
      </c>
      <c r="Q144" s="89" t="e">
        <f t="shared" si="57"/>
        <v>#DIV/0!</v>
      </c>
      <c r="R144" s="89" t="e">
        <f t="shared" si="57"/>
        <v>#DIV/0!</v>
      </c>
      <c r="S144" s="89" t="e">
        <f t="shared" si="57"/>
        <v>#DIV/0!</v>
      </c>
      <c r="T144" s="89" t="e">
        <f t="shared" si="57"/>
        <v>#DIV/0!</v>
      </c>
      <c r="U144" s="89" t="e">
        <f t="shared" si="57"/>
        <v>#DIV/0!</v>
      </c>
      <c r="V144" s="89" t="e">
        <f t="shared" si="57"/>
        <v>#DIV/0!</v>
      </c>
      <c r="W144" s="89" t="e">
        <f t="shared" si="57"/>
        <v>#DIV/0!</v>
      </c>
      <c r="X144" s="89" t="e">
        <f t="shared" si="57"/>
        <v>#DIV/0!</v>
      </c>
      <c r="Y144" s="89" t="e">
        <f t="shared" si="57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>
        <f t="shared" si="56"/>
        <v>4404.9140400754795</v>
      </c>
      <c r="D145" s="14">
        <f t="shared" si="29"/>
        <v>22.537347821949545</v>
      </c>
      <c r="E145" s="114">
        <f t="shared" ref="E145" si="58">E143/E139*10</f>
        <v>179.62025316455697</v>
      </c>
      <c r="F145" s="114">
        <f t="shared" ref="F145:G145" si="59">F143/F139*10</f>
        <v>180.92592592592592</v>
      </c>
      <c r="G145" s="114">
        <f t="shared" si="59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0">M143/M139*10</f>
        <v>202.25806451612902</v>
      </c>
      <c r="N145" s="114">
        <f t="shared" si="60"/>
        <v>198</v>
      </c>
      <c r="O145" s="114">
        <f t="shared" si="60"/>
        <v>169.63917525773195</v>
      </c>
      <c r="P145" s="114">
        <f t="shared" si="60"/>
        <v>229.78448275862067</v>
      </c>
      <c r="Q145" s="114">
        <f t="shared" si="60"/>
        <v>231.42857142857142</v>
      </c>
      <c r="R145" s="114">
        <f t="shared" si="60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1">U143/U139*10</f>
        <v>200.95652173913044</v>
      </c>
      <c r="V145" s="114">
        <f t="shared" si="61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56"/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6"/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18">
        <f t="shared" si="56"/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56"/>
        <v>900.1</v>
      </c>
      <c r="D149" s="14">
        <f t="shared" si="2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168</v>
      </c>
      <c r="B150" s="22">
        <v>812</v>
      </c>
      <c r="C150" s="18">
        <f t="shared" si="56"/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177</v>
      </c>
      <c r="B151" s="30">
        <f>B150/B149</f>
        <v>0.95529411764705885</v>
      </c>
      <c r="C151" s="18">
        <f t="shared" si="56"/>
        <v>17.642878047188724</v>
      </c>
      <c r="D151" s="14">
        <f t="shared" si="29"/>
        <v>18.468529975505437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2">L150/L149</f>
        <v>1</v>
      </c>
      <c r="M151" s="27">
        <f t="shared" si="62"/>
        <v>1</v>
      </c>
      <c r="N151" s="27">
        <f t="shared" si="62"/>
        <v>1</v>
      </c>
      <c r="O151" s="27">
        <f t="shared" si="62"/>
        <v>1</v>
      </c>
      <c r="P151" s="27">
        <f t="shared" si="62"/>
        <v>0.8527131782945736</v>
      </c>
      <c r="Q151" s="27"/>
      <c r="R151" s="27">
        <f t="shared" si="62"/>
        <v>1</v>
      </c>
      <c r="S151" s="27">
        <f t="shared" si="62"/>
        <v>0.80555555555555558</v>
      </c>
      <c r="T151" s="27">
        <f t="shared" si="62"/>
        <v>1</v>
      </c>
      <c r="U151" s="27"/>
      <c r="V151" s="27">
        <f t="shared" si="62"/>
        <v>1</v>
      </c>
      <c r="W151" s="27">
        <f t="shared" si="62"/>
        <v>1</v>
      </c>
      <c r="X151" s="27">
        <f t="shared" si="62"/>
        <v>1</v>
      </c>
      <c r="Y151" s="27">
        <f t="shared" si="62"/>
        <v>1</v>
      </c>
    </row>
    <row r="152" spans="1:26" s="11" customFormat="1" ht="30.75" hidden="1" customHeight="1" x14ac:dyDescent="0.2">
      <c r="A152" s="12" t="s">
        <v>181</v>
      </c>
      <c r="B152" s="89"/>
      <c r="C152" s="18">
        <f t="shared" si="56"/>
        <v>0</v>
      </c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18">
        <f t="shared" si="56"/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18" t="e">
        <f t="shared" si="56"/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3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>
        <f t="shared" si="56"/>
        <v>5812.5563839250708</v>
      </c>
      <c r="D155" s="14">
        <f t="shared" si="29"/>
        <v>18.203470316827978</v>
      </c>
      <c r="E155" s="52">
        <f>E153/E150*10</f>
        <v>380.4545454545455</v>
      </c>
      <c r="F155" s="52">
        <f t="shared" ref="F155:G155" si="64">F153/F150*10</f>
        <v>484.18604651162786</v>
      </c>
      <c r="G155" s="52">
        <f t="shared" si="64"/>
        <v>278.09965237543457</v>
      </c>
      <c r="H155" s="52"/>
      <c r="I155" s="52">
        <f t="shared" ref="I155:N155" si="65">I153/I150*10</f>
        <v>94.375</v>
      </c>
      <c r="J155" s="52">
        <f t="shared" si="65"/>
        <v>320</v>
      </c>
      <c r="K155" s="52">
        <f t="shared" si="65"/>
        <v>605.29058116232466</v>
      </c>
      <c r="L155" s="52">
        <f>L153/L150*10</f>
        <v>543.936170212766</v>
      </c>
      <c r="M155" s="52">
        <f t="shared" si="65"/>
        <v>264.89361702127661</v>
      </c>
      <c r="N155" s="52">
        <f t="shared" si="65"/>
        <v>95.833333333333343</v>
      </c>
      <c r="O155" s="52">
        <f t="shared" ref="O155:P155" si="66">O153/O150*10</f>
        <v>253</v>
      </c>
      <c r="P155" s="52">
        <f t="shared" si="66"/>
        <v>358</v>
      </c>
      <c r="Q155" s="52"/>
      <c r="R155" s="52">
        <f t="shared" ref="R155:Y155" si="67">R153/R150*10</f>
        <v>133.74647887323943</v>
      </c>
      <c r="S155" s="52">
        <f t="shared" si="67"/>
        <v>445.86206896551721</v>
      </c>
      <c r="T155" s="52">
        <f t="shared" si="67"/>
        <v>719.04761904761904</v>
      </c>
      <c r="U155" s="52"/>
      <c r="V155" s="52">
        <f t="shared" si="67"/>
        <v>186.36363636363637</v>
      </c>
      <c r="W155" s="52">
        <f t="shared" si="67"/>
        <v>455.78947368421052</v>
      </c>
      <c r="X155" s="52">
        <f t="shared" si="67"/>
        <v>160.34482758620692</v>
      </c>
      <c r="Y155" s="52">
        <f t="shared" si="67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18">
        <f t="shared" si="56"/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8">F149-F150</f>
        <v>0</v>
      </c>
      <c r="G156" s="117">
        <f>G149-G150</f>
        <v>0</v>
      </c>
      <c r="H156" s="117">
        <f>H149-H150</f>
        <v>0</v>
      </c>
      <c r="I156" s="117">
        <f t="shared" si="68"/>
        <v>0</v>
      </c>
      <c r="J156" s="117">
        <f t="shared" si="68"/>
        <v>0</v>
      </c>
      <c r="K156" s="117">
        <f t="shared" si="68"/>
        <v>1.9500000000000028</v>
      </c>
      <c r="L156" s="117">
        <f t="shared" si="68"/>
        <v>0</v>
      </c>
      <c r="M156" s="117">
        <f t="shared" si="68"/>
        <v>0</v>
      </c>
      <c r="N156" s="117">
        <f t="shared" si="68"/>
        <v>0</v>
      </c>
      <c r="O156" s="117">
        <f t="shared" si="68"/>
        <v>0</v>
      </c>
      <c r="P156" s="117">
        <f t="shared" si="68"/>
        <v>19</v>
      </c>
      <c r="Q156" s="117">
        <f t="shared" si="68"/>
        <v>0</v>
      </c>
      <c r="R156" s="117">
        <f t="shared" si="68"/>
        <v>0</v>
      </c>
      <c r="S156" s="117">
        <f t="shared" si="68"/>
        <v>7</v>
      </c>
      <c r="T156" s="117">
        <f t="shared" si="68"/>
        <v>0</v>
      </c>
      <c r="U156" s="117">
        <f t="shared" si="68"/>
        <v>0</v>
      </c>
      <c r="V156" s="117">
        <f t="shared" si="68"/>
        <v>0</v>
      </c>
      <c r="W156" s="117">
        <f t="shared" si="68"/>
        <v>0</v>
      </c>
      <c r="X156" s="117">
        <f t="shared" si="68"/>
        <v>0</v>
      </c>
      <c r="Y156" s="117">
        <f t="shared" si="68"/>
        <v>0</v>
      </c>
      <c r="Z156" s="123"/>
    </row>
    <row r="157" spans="1:26" s="11" customFormat="1" ht="30" hidden="1" customHeight="1" outlineLevel="1" x14ac:dyDescent="0.2">
      <c r="A157" s="49" t="s">
        <v>169</v>
      </c>
      <c r="B157" s="22">
        <v>543</v>
      </c>
      <c r="C157" s="18">
        <f t="shared" si="56"/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170</v>
      </c>
      <c r="B158" s="22">
        <v>5773</v>
      </c>
      <c r="C158" s="18">
        <f t="shared" si="56"/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>
        <f t="shared" si="56"/>
        <v>435.46678966789671</v>
      </c>
      <c r="D159" s="14">
        <f t="shared" si="29"/>
        <v>4.0959374119117946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69">R158/R157*10</f>
        <v>25</v>
      </c>
      <c r="S159" s="52"/>
      <c r="T159" s="52"/>
      <c r="U159" s="52">
        <f t="shared" ref="U159:Y159" si="70">U158/U157*10</f>
        <v>180</v>
      </c>
      <c r="V159" s="52"/>
      <c r="W159" s="52"/>
      <c r="X159" s="52"/>
      <c r="Y159" s="52">
        <f t="shared" si="70"/>
        <v>60</v>
      </c>
    </row>
    <row r="160" spans="1:26" s="11" customFormat="1" ht="30" hidden="1" customHeight="1" x14ac:dyDescent="0.2">
      <c r="A160" s="10" t="s">
        <v>209</v>
      </c>
      <c r="B160" s="53"/>
      <c r="C160" s="18">
        <f t="shared" si="56"/>
        <v>34305.599999999999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56"/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208</v>
      </c>
      <c r="B162" s="53"/>
      <c r="C162" s="18">
        <f t="shared" si="56"/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207</v>
      </c>
      <c r="B163" s="53"/>
      <c r="C163" s="18">
        <f t="shared" si="56"/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1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203</v>
      </c>
      <c r="B164" s="108">
        <f>B168+B171+B188+B174+B183</f>
        <v>14637</v>
      </c>
      <c r="C164" s="18">
        <f t="shared" si="56"/>
        <v>30810.399999999998</v>
      </c>
      <c r="D164" s="14">
        <f t="shared" si="29"/>
        <v>2.1049668647946982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2">P168+P171+P188+P174+P177+P183</f>
        <v>1189</v>
      </c>
      <c r="Q164" s="116">
        <f t="shared" si="72"/>
        <v>4479</v>
      </c>
      <c r="R164" s="116">
        <f t="shared" si="72"/>
        <v>525.5</v>
      </c>
      <c r="S164" s="116">
        <f t="shared" si="72"/>
        <v>1005.6</v>
      </c>
      <c r="T164" s="116">
        <f t="shared" si="72"/>
        <v>913</v>
      </c>
      <c r="U164" s="116">
        <f t="shared" si="72"/>
        <v>1353</v>
      </c>
      <c r="V164" s="116">
        <f t="shared" si="72"/>
        <v>522</v>
      </c>
      <c r="W164" s="116">
        <f t="shared" si="72"/>
        <v>1453</v>
      </c>
      <c r="X164" s="116">
        <f t="shared" si="72"/>
        <v>1377</v>
      </c>
      <c r="Y164" s="116">
        <f t="shared" si="72"/>
        <v>175</v>
      </c>
    </row>
    <row r="165" spans="1:26" s="11" customFormat="1" ht="31.5" hidden="1" customHeight="1" x14ac:dyDescent="0.2">
      <c r="A165" s="105" t="s">
        <v>204</v>
      </c>
      <c r="B165" s="108">
        <f>B169+B172+B189</f>
        <v>10047</v>
      </c>
      <c r="C165" s="18">
        <f t="shared" si="56"/>
        <v>40164.050000000003</v>
      </c>
      <c r="D165" s="14">
        <f t="shared" si="29"/>
        <v>3.9976162038419432</v>
      </c>
      <c r="E165" s="51">
        <f t="shared" ref="E165:Y165" si="73">E169+E172+E175+E189+E178+E184</f>
        <v>8117</v>
      </c>
      <c r="F165" s="51">
        <f t="shared" si="73"/>
        <v>526</v>
      </c>
      <c r="G165" s="51">
        <f t="shared" si="73"/>
        <v>1341</v>
      </c>
      <c r="H165" s="51">
        <f t="shared" si="73"/>
        <v>1326</v>
      </c>
      <c r="I165" s="51">
        <f t="shared" si="73"/>
        <v>820.7</v>
      </c>
      <c r="J165" s="51">
        <f>J169+J172+J175+J189+J178+J184</f>
        <v>4881</v>
      </c>
      <c r="K165" s="51">
        <f t="shared" si="73"/>
        <v>671</v>
      </c>
      <c r="L165" s="51">
        <f t="shared" si="73"/>
        <v>1632</v>
      </c>
      <c r="M165" s="51">
        <f t="shared" si="73"/>
        <v>1046</v>
      </c>
      <c r="N165" s="51">
        <f t="shared" si="73"/>
        <v>79</v>
      </c>
      <c r="O165" s="51">
        <f t="shared" si="73"/>
        <v>735</v>
      </c>
      <c r="P165" s="51">
        <f t="shared" si="73"/>
        <v>1697</v>
      </c>
      <c r="Q165" s="51">
        <f t="shared" si="73"/>
        <v>5598</v>
      </c>
      <c r="R165" s="51">
        <f t="shared" si="73"/>
        <v>532.65000000000009</v>
      </c>
      <c r="S165" s="51">
        <f t="shared" si="73"/>
        <v>2262.6999999999998</v>
      </c>
      <c r="T165" s="51">
        <f t="shared" si="73"/>
        <v>813</v>
      </c>
      <c r="U165" s="51">
        <f t="shared" si="73"/>
        <v>2815</v>
      </c>
      <c r="V165" s="51">
        <f t="shared" si="73"/>
        <v>522</v>
      </c>
      <c r="W165" s="51">
        <f t="shared" si="73"/>
        <v>1741</v>
      </c>
      <c r="X165" s="51">
        <f t="shared" si="73"/>
        <v>2605</v>
      </c>
      <c r="Y165" s="51">
        <f t="shared" si="73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>
        <f t="shared" si="56"/>
        <v>300.22917793094126</v>
      </c>
      <c r="D166" s="14">
        <f t="shared" si="29"/>
        <v>43.738971607198039</v>
      </c>
      <c r="E166" s="52">
        <f t="shared" ref="E166:X166" si="74">E165/E164*10</f>
        <v>13.64201680672269</v>
      </c>
      <c r="F166" s="52">
        <f t="shared" si="74"/>
        <v>17.30263157894737</v>
      </c>
      <c r="G166" s="52">
        <f t="shared" si="74"/>
        <v>14.850498338870432</v>
      </c>
      <c r="H166" s="52">
        <f t="shared" si="74"/>
        <v>12.701149425287356</v>
      </c>
      <c r="I166" s="52">
        <f t="shared" si="74"/>
        <v>8.7401490947816836</v>
      </c>
      <c r="J166" s="52">
        <f t="shared" si="74"/>
        <v>8.8279978296256107</v>
      </c>
      <c r="K166" s="52">
        <f t="shared" si="74"/>
        <v>28.675213675213676</v>
      </c>
      <c r="L166" s="52">
        <f t="shared" si="74"/>
        <v>15.319628273725712</v>
      </c>
      <c r="M166" s="52">
        <f t="shared" si="74"/>
        <v>9.7848456501403174</v>
      </c>
      <c r="N166" s="52">
        <f t="shared" si="74"/>
        <v>6.0305343511450378</v>
      </c>
      <c r="O166" s="52">
        <f t="shared" si="74"/>
        <v>11.307692307692307</v>
      </c>
      <c r="P166" s="52">
        <f t="shared" si="74"/>
        <v>14.272497897392766</v>
      </c>
      <c r="Q166" s="52">
        <f t="shared" si="74"/>
        <v>12.498325519089082</v>
      </c>
      <c r="R166" s="52">
        <f t="shared" si="74"/>
        <v>10.136060894386301</v>
      </c>
      <c r="S166" s="52">
        <f t="shared" si="74"/>
        <v>22.500994431185362</v>
      </c>
      <c r="T166" s="52">
        <f t="shared" si="74"/>
        <v>8.904709748083242</v>
      </c>
      <c r="U166" s="52">
        <f t="shared" si="74"/>
        <v>20.805617147080561</v>
      </c>
      <c r="V166" s="52">
        <f t="shared" si="74"/>
        <v>10</v>
      </c>
      <c r="W166" s="52">
        <f t="shared" si="74"/>
        <v>11.982105987611838</v>
      </c>
      <c r="X166" s="52">
        <f t="shared" si="74"/>
        <v>18.917937545388526</v>
      </c>
      <c r="Y166" s="52">
        <f t="shared" ref="Y166" si="75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8">
        <f t="shared" si="56"/>
        <v>3788.1</v>
      </c>
      <c r="D167" s="14" t="e">
        <f t="shared" si="29"/>
        <v>#DIV/0!</v>
      </c>
      <c r="E167" s="117">
        <f t="shared" ref="E167:U167" si="76">E163-E164</f>
        <v>500</v>
      </c>
      <c r="F167" s="117">
        <f t="shared" si="76"/>
        <v>275</v>
      </c>
      <c r="G167" s="117">
        <f>G163-G164</f>
        <v>259.59999999999991</v>
      </c>
      <c r="H167" s="117">
        <f>H163-H164</f>
        <v>0</v>
      </c>
      <c r="I167" s="117">
        <f t="shared" si="76"/>
        <v>50</v>
      </c>
      <c r="J167" s="117">
        <f t="shared" si="76"/>
        <v>24</v>
      </c>
      <c r="K167" s="117">
        <f t="shared" si="76"/>
        <v>160</v>
      </c>
      <c r="L167" s="117">
        <f t="shared" si="76"/>
        <v>415</v>
      </c>
      <c r="M167" s="117">
        <f t="shared" si="76"/>
        <v>0</v>
      </c>
      <c r="N167" s="117">
        <f t="shared" si="76"/>
        <v>87</v>
      </c>
      <c r="O167" s="117">
        <f t="shared" si="76"/>
        <v>0</v>
      </c>
      <c r="P167" s="117">
        <f t="shared" si="76"/>
        <v>0</v>
      </c>
      <c r="Q167" s="117">
        <f t="shared" si="76"/>
        <v>799</v>
      </c>
      <c r="R167" s="117">
        <f>R163-R164</f>
        <v>0</v>
      </c>
      <c r="S167" s="117">
        <f t="shared" si="76"/>
        <v>0</v>
      </c>
      <c r="T167" s="117">
        <f t="shared" si="76"/>
        <v>261.5</v>
      </c>
      <c r="U167" s="117">
        <f t="shared" si="76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18">
        <f t="shared" si="56"/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18">
        <f t="shared" si="56"/>
        <v>21911</v>
      </c>
      <c r="D169" s="14">
        <f t="shared" si="29"/>
        <v>3.0080999450851182</v>
      </c>
      <c r="E169" s="153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48"/>
      <c r="O169" s="153">
        <v>735</v>
      </c>
      <c r="P169" s="153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48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>
        <f t="shared" si="56"/>
        <v>247.04962381423564</v>
      </c>
      <c r="D170" s="14">
        <f t="shared" si="29"/>
        <v>28.201779544417484</v>
      </c>
      <c r="E170" s="52">
        <f t="shared" ref="E170:F170" si="77">E169/E168*10</f>
        <v>14.019627887957473</v>
      </c>
      <c r="F170" s="52">
        <f t="shared" si="77"/>
        <v>28</v>
      </c>
      <c r="G170" s="52">
        <f t="shared" ref="G170:J170" si="78">G169/G168*10</f>
        <v>10.25</v>
      </c>
      <c r="H170" s="52">
        <f t="shared" si="78"/>
        <v>10</v>
      </c>
      <c r="I170" s="52">
        <f t="shared" si="78"/>
        <v>6</v>
      </c>
      <c r="J170" s="52">
        <f t="shared" si="78"/>
        <v>8.0018587360594786</v>
      </c>
      <c r="K170" s="52">
        <f t="shared" ref="K170:L170" si="79">K169/K168*10</f>
        <v>18</v>
      </c>
      <c r="L170" s="52">
        <f t="shared" si="79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0">S169/S168*10</f>
        <v>28.571428571428573</v>
      </c>
      <c r="T170" s="52"/>
      <c r="U170" s="52">
        <f t="shared" ref="U170:X170" si="81">U169/U168*10</f>
        <v>14</v>
      </c>
      <c r="V170" s="52">
        <f t="shared" si="81"/>
        <v>10</v>
      </c>
      <c r="W170" s="52">
        <f t="shared" si="81"/>
        <v>13.32155477031802</v>
      </c>
      <c r="X170" s="52">
        <f t="shared" si="81"/>
        <v>19.829901521933749</v>
      </c>
      <c r="Y170" s="24"/>
    </row>
    <row r="171" spans="1:26" s="11" customFormat="1" ht="30" hidden="1" customHeight="1" x14ac:dyDescent="0.2">
      <c r="A171" s="49" t="s">
        <v>175</v>
      </c>
      <c r="B171" s="25">
        <v>4088</v>
      </c>
      <c r="C171" s="18">
        <f t="shared" si="56"/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176</v>
      </c>
      <c r="B172" s="25">
        <v>2763</v>
      </c>
      <c r="C172" s="18">
        <f t="shared" si="56"/>
        <v>4341.1000000000004</v>
      </c>
      <c r="D172" s="14">
        <f t="shared" ref="D172:D199" si="82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>
        <f t="shared" si="56"/>
        <v>86.965496326719062</v>
      </c>
      <c r="D173" s="14">
        <f t="shared" si="82"/>
        <v>12.866990553153368</v>
      </c>
      <c r="E173" s="48"/>
      <c r="F173" s="48">
        <f t="shared" ref="F173" si="83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4">J172/J171*10</f>
        <v>7.799009200283086</v>
      </c>
      <c r="K173" s="48">
        <f t="shared" ref="K173:M173" si="85">K172/K171*10</f>
        <v>9.6491228070175445</v>
      </c>
      <c r="L173" s="48"/>
      <c r="M173" s="48">
        <f t="shared" si="85"/>
        <v>9.7848456501403174</v>
      </c>
      <c r="N173" s="48">
        <f t="shared" ref="N173:Q173" si="86">N172/N171*10</f>
        <v>5.9689922480620154</v>
      </c>
      <c r="O173" s="48"/>
      <c r="P173" s="48">
        <f t="shared" si="86"/>
        <v>10</v>
      </c>
      <c r="Q173" s="48">
        <f t="shared" si="86"/>
        <v>1</v>
      </c>
      <c r="R173" s="48">
        <f>R172/R171*10</f>
        <v>6.7</v>
      </c>
      <c r="S173" s="48"/>
      <c r="T173" s="48">
        <f t="shared" ref="T173" si="87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200</v>
      </c>
      <c r="B174" s="47">
        <v>243</v>
      </c>
      <c r="C174" s="18">
        <f t="shared" si="56"/>
        <v>1183.0999999999999</v>
      </c>
      <c r="D174" s="14">
        <f t="shared" si="82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201</v>
      </c>
      <c r="B175" s="47">
        <v>419</v>
      </c>
      <c r="C175" s="18">
        <f t="shared" si="56"/>
        <v>2071.9499999999998</v>
      </c>
      <c r="D175" s="14">
        <f t="shared" si="82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56"/>
        <v>135.97162851171382</v>
      </c>
      <c r="D176" s="14">
        <f t="shared" si="82"/>
        <v>6.0973824444714717</v>
      </c>
      <c r="E176" s="48"/>
      <c r="F176" s="48">
        <f t="shared" ref="F176:G176" si="88">F175/F174*10</f>
        <v>16</v>
      </c>
      <c r="G176" s="48">
        <f t="shared" si="88"/>
        <v>18</v>
      </c>
      <c r="H176" s="48"/>
      <c r="I176" s="48">
        <f t="shared" ref="I176" si="89">I175/I174*10</f>
        <v>5.34</v>
      </c>
      <c r="J176" s="48"/>
      <c r="K176" s="48"/>
      <c r="L176" s="48"/>
      <c r="M176" s="48"/>
      <c r="N176" s="48">
        <f t="shared" ref="N176" si="90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171</v>
      </c>
      <c r="B177" s="25">
        <v>75</v>
      </c>
      <c r="C177" s="18">
        <f t="shared" si="56"/>
        <v>58</v>
      </c>
      <c r="D177" s="14">
        <f t="shared" si="82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172</v>
      </c>
      <c r="B178" s="25">
        <v>83</v>
      </c>
      <c r="C178" s="18">
        <f t="shared" si="56"/>
        <v>85</v>
      </c>
      <c r="D178" s="14">
        <f t="shared" si="82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56"/>
        <v>14.655172413793103</v>
      </c>
      <c r="D179" s="14">
        <f t="shared" si="82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210</v>
      </c>
      <c r="B180" s="25">
        <v>617</v>
      </c>
      <c r="C180" s="18">
        <f t="shared" si="56"/>
        <v>867</v>
      </c>
      <c r="D180" s="14">
        <f t="shared" si="82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56"/>
        <v>26430</v>
      </c>
      <c r="D181" s="14">
        <f t="shared" si="82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56"/>
        <v>944.89208633093529</v>
      </c>
      <c r="D182" s="14">
        <f t="shared" si="82"/>
        <v>8.0137239486761107</v>
      </c>
      <c r="E182" s="52"/>
      <c r="F182" s="52"/>
      <c r="G182" s="52">
        <f t="shared" ref="G182" si="91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2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56"/>
        <v>4867</v>
      </c>
      <c r="D183" s="14">
        <f t="shared" si="82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56"/>
        <v>7275</v>
      </c>
      <c r="D184" s="14">
        <f t="shared" si="82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56"/>
        <v>170.73548636935814</v>
      </c>
      <c r="D185" s="14">
        <f t="shared" si="82"/>
        <v>12.110237027481014</v>
      </c>
      <c r="E185" s="52">
        <f t="shared" ref="E185:G185" si="93">E184/E183*10</f>
        <v>20</v>
      </c>
      <c r="F185" s="52"/>
      <c r="G185" s="52">
        <f t="shared" si="93"/>
        <v>13.729372937293729</v>
      </c>
      <c r="H185" s="52"/>
      <c r="I185" s="52">
        <f t="shared" ref="I185:L185" si="94">I184/I183*10</f>
        <v>13.799999999999999</v>
      </c>
      <c r="J185" s="52">
        <f t="shared" si="94"/>
        <v>10.238853503184712</v>
      </c>
      <c r="K185" s="52">
        <f t="shared" si="94"/>
        <v>21.5625</v>
      </c>
      <c r="L185" s="52">
        <f t="shared" si="94"/>
        <v>16.46927374301676</v>
      </c>
      <c r="M185" s="52"/>
      <c r="N185" s="52"/>
      <c r="O185" s="52"/>
      <c r="P185" s="52"/>
      <c r="Q185" s="52"/>
      <c r="R185" s="52">
        <f t="shared" ref="R185" si="95">R184/R183*10</f>
        <v>9.9047619047619051</v>
      </c>
      <c r="S185" s="52"/>
      <c r="T185" s="52">
        <f t="shared" ref="T185:U185" si="96">T184/T183*10</f>
        <v>10</v>
      </c>
      <c r="U185" s="52">
        <f t="shared" si="96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18">
        <f t="shared" si="56"/>
        <v>12695</v>
      </c>
      <c r="D186" s="14">
        <f t="shared" si="82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56"/>
        <v>7</v>
      </c>
      <c r="D187" s="14" t="e">
        <f t="shared" si="82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195</v>
      </c>
      <c r="B188" s="22"/>
      <c r="C188" s="18">
        <f t="shared" si="56"/>
        <v>4939</v>
      </c>
      <c r="D188" s="14" t="e">
        <f t="shared" si="82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196</v>
      </c>
      <c r="B189" s="22"/>
      <c r="C189" s="18">
        <f t="shared" si="56"/>
        <v>4480</v>
      </c>
      <c r="D189" s="14" t="e">
        <f t="shared" si="82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197</v>
      </c>
      <c r="B190" s="22"/>
      <c r="C190" s="18">
        <f t="shared" si="56"/>
        <v>134.80498725256098</v>
      </c>
      <c r="D190" s="14" t="e">
        <f t="shared" si="82"/>
        <v>#DIV/0!</v>
      </c>
      <c r="E190" s="54">
        <f t="shared" ref="E190:F190" si="97">E189/E188*10</f>
        <v>10.996852046169989</v>
      </c>
      <c r="F190" s="54">
        <f t="shared" si="97"/>
        <v>10</v>
      </c>
      <c r="G190" s="54"/>
      <c r="H190" s="54">
        <f>H189/H188*10</f>
        <v>10.748663101604279</v>
      </c>
      <c r="I190" s="54">
        <f t="shared" ref="I190:J190" si="98">I189/I188*10</f>
        <v>9.8739495798319332</v>
      </c>
      <c r="J190" s="54">
        <f t="shared" si="98"/>
        <v>16</v>
      </c>
      <c r="K190" s="54"/>
      <c r="L190" s="54"/>
      <c r="M190" s="54"/>
      <c r="N190" s="54"/>
      <c r="O190" s="54"/>
      <c r="P190" s="54">
        <f t="shared" ref="P190:X190" si="99">P189/P188*10</f>
        <v>10.952380952380953</v>
      </c>
      <c r="Q190" s="54">
        <f t="shared" si="99"/>
        <v>7.7245745943806892</v>
      </c>
      <c r="R190" s="54">
        <f t="shared" si="99"/>
        <v>10</v>
      </c>
      <c r="S190" s="54">
        <f t="shared" si="99"/>
        <v>5</v>
      </c>
      <c r="T190" s="54">
        <f t="shared" si="99"/>
        <v>10</v>
      </c>
      <c r="U190" s="54"/>
      <c r="V190" s="54"/>
      <c r="W190" s="54">
        <f t="shared" si="99"/>
        <v>7.2585669781931461</v>
      </c>
      <c r="X190" s="54">
        <f t="shared" si="99"/>
        <v>26.25</v>
      </c>
      <c r="Y190" s="33"/>
    </row>
    <row r="191" spans="1:25" s="11" customFormat="1" ht="30" hidden="1" customHeight="1" x14ac:dyDescent="0.2">
      <c r="A191" s="49" t="s">
        <v>189</v>
      </c>
      <c r="B191" s="22"/>
      <c r="C191" s="18">
        <f t="shared" si="56"/>
        <v>39.25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191</v>
      </c>
      <c r="B192" s="22"/>
      <c r="C192" s="18">
        <f t="shared" si="56"/>
        <v>40.75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>
        <v>1.5</v>
      </c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190</v>
      </c>
      <c r="B193" s="22"/>
      <c r="C193" s="18">
        <f t="shared" si="56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193</v>
      </c>
      <c r="B194" s="22"/>
      <c r="C194" s="18">
        <f t="shared" si="56"/>
        <v>46.04</v>
      </c>
      <c r="D194" s="14"/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4</v>
      </c>
      <c r="N194" s="33"/>
      <c r="O194" s="33">
        <v>3</v>
      </c>
      <c r="P194" s="33">
        <v>32.4</v>
      </c>
      <c r="Q194" s="33"/>
      <c r="R194" s="33"/>
      <c r="S194" s="33"/>
      <c r="T194" s="33">
        <v>4.3099999999999996</v>
      </c>
      <c r="U194" s="33"/>
      <c r="V194" s="33"/>
      <c r="W194" s="33"/>
      <c r="X194" s="33"/>
      <c r="Y194" s="33">
        <v>0.73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/>
      <c r="E195" s="33"/>
      <c r="F195" s="33"/>
      <c r="G195" s="103">
        <f>G193/G191*10</f>
        <v>1.2222222222222223</v>
      </c>
      <c r="H195" s="103"/>
      <c r="I195" s="103"/>
      <c r="J195" s="103"/>
      <c r="K195" s="103"/>
      <c r="L195" s="103"/>
      <c r="M195" s="103">
        <f>M193/M191*10</f>
        <v>53.333333333333329</v>
      </c>
      <c r="N195" s="54"/>
      <c r="O195" s="54"/>
      <c r="P195" s="103">
        <f>P193/P191*10</f>
        <v>12</v>
      </c>
      <c r="Q195" s="103"/>
      <c r="R195" s="103"/>
      <c r="S195" s="103"/>
      <c r="T195" s="103">
        <f>T193/T191*10</f>
        <v>41.8</v>
      </c>
      <c r="U195" s="33"/>
      <c r="V195" s="33"/>
      <c r="W195" s="33"/>
      <c r="X195" s="33"/>
      <c r="Y195" s="103">
        <f>Y193/Y191*10</f>
        <v>3.6000000000000005</v>
      </c>
    </row>
    <row r="196" spans="1:25" s="11" customFormat="1" ht="30" customHeight="1" x14ac:dyDescent="0.2">
      <c r="A196" s="49" t="s">
        <v>192</v>
      </c>
      <c r="B196" s="22"/>
      <c r="C196" s="18">
        <f>C194/C192*10</f>
        <v>11.298159509202454</v>
      </c>
      <c r="D196" s="14"/>
      <c r="E196" s="103"/>
      <c r="F196" s="103"/>
      <c r="G196" s="103">
        <f>G194/G192*10</f>
        <v>1.7777777777777779</v>
      </c>
      <c r="H196" s="103"/>
      <c r="I196" s="103"/>
      <c r="J196" s="103"/>
      <c r="K196" s="103"/>
      <c r="L196" s="103"/>
      <c r="M196" s="103">
        <f>M194/M192*10</f>
        <v>53.333333333333329</v>
      </c>
      <c r="N196" s="103"/>
      <c r="O196" s="103">
        <f>O194/O192*10</f>
        <v>20</v>
      </c>
      <c r="P196" s="103">
        <f>P194/P192*10</f>
        <v>12</v>
      </c>
      <c r="Q196" s="103"/>
      <c r="R196" s="103"/>
      <c r="S196" s="103"/>
      <c r="T196" s="103">
        <f>T194/T192*10</f>
        <v>43.099999999999994</v>
      </c>
      <c r="U196" s="103"/>
      <c r="V196" s="103"/>
      <c r="W196" s="103"/>
      <c r="X196" s="103"/>
      <c r="Y196" s="103">
        <f>Y194/Y192*10</f>
        <v>4.8666666666666663</v>
      </c>
    </row>
    <row r="197" spans="1:25" s="11" customFormat="1" ht="30" hidden="1" customHeight="1" x14ac:dyDescent="0.2">
      <c r="A197" s="49" t="s">
        <v>198</v>
      </c>
      <c r="B197" s="18">
        <v>107.8</v>
      </c>
      <c r="C197" s="47">
        <f>SUM(E197:Y197)</f>
        <v>116.9</v>
      </c>
      <c r="D197" s="14">
        <f t="shared" si="82"/>
        <v>1.0844155844155845</v>
      </c>
      <c r="E197" s="153"/>
      <c r="F197" s="153"/>
      <c r="G197" s="153"/>
      <c r="H197" s="153">
        <v>22</v>
      </c>
      <c r="I197" s="153"/>
      <c r="J197" s="153"/>
      <c r="K197" s="153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53"/>
      <c r="V197" s="153"/>
      <c r="W197" s="153">
        <v>42</v>
      </c>
      <c r="X197" s="153"/>
      <c r="Y197" s="153"/>
    </row>
    <row r="198" spans="1:25" s="11" customFormat="1" ht="30" hidden="1" customHeight="1" x14ac:dyDescent="0.2">
      <c r="A198" s="29" t="s">
        <v>199</v>
      </c>
      <c r="B198" s="18">
        <v>153.1</v>
      </c>
      <c r="C198" s="47">
        <f>SUM(E198:Y198)</f>
        <v>194.77999999999997</v>
      </c>
      <c r="D198" s="14">
        <f t="shared" si="82"/>
        <v>1.2722403657740038</v>
      </c>
      <c r="E198" s="153"/>
      <c r="F198" s="153"/>
      <c r="G198" s="103"/>
      <c r="H198" s="153">
        <v>35.200000000000003</v>
      </c>
      <c r="I198" s="153"/>
      <c r="J198" s="153"/>
      <c r="K198" s="153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53"/>
      <c r="V198" s="153"/>
      <c r="W198" s="153">
        <v>85.8</v>
      </c>
      <c r="X198" s="153"/>
      <c r="Y198" s="153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2"/>
        <v>1.1732036905939913</v>
      </c>
      <c r="E199" s="153"/>
      <c r="F199" s="153"/>
      <c r="G199" s="103"/>
      <c r="H199" s="103">
        <f t="shared" ref="H199" si="100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1">O198/O197*10</f>
        <v>5.2</v>
      </c>
      <c r="P199" s="103"/>
      <c r="Q199" s="103"/>
      <c r="R199" s="103">
        <f t="shared" ref="R199:T199" si="102">R198/R197*10</f>
        <v>16.700000000000003</v>
      </c>
      <c r="S199" s="103">
        <f t="shared" si="102"/>
        <v>11.210191082802549</v>
      </c>
      <c r="T199" s="103">
        <f t="shared" si="102"/>
        <v>12.5</v>
      </c>
      <c r="U199" s="103"/>
      <c r="V199" s="103"/>
      <c r="W199" s="103">
        <f>W198/W197*10</f>
        <v>20.428571428571427</v>
      </c>
      <c r="X199" s="153"/>
      <c r="Y199" s="153"/>
    </row>
    <row r="200" spans="1:25" s="111" customFormat="1" ht="30" customHeight="1" x14ac:dyDescent="0.2">
      <c r="A200" s="29" t="s">
        <v>118</v>
      </c>
      <c r="B200" s="22">
        <v>13247</v>
      </c>
      <c r="C200" s="25">
        <f>SUM(E200:Y200)</f>
        <v>20003</v>
      </c>
      <c r="D200" s="14">
        <f t="shared" ref="D200" si="103">C200/B200</f>
        <v>1.5100022646636975</v>
      </c>
      <c r="E200" s="89">
        <v>2200</v>
      </c>
      <c r="F200" s="89">
        <v>1208</v>
      </c>
      <c r="G200" s="89">
        <v>1610</v>
      </c>
      <c r="H200" s="89">
        <v>505</v>
      </c>
      <c r="I200" s="89">
        <v>143</v>
      </c>
      <c r="J200" s="89"/>
      <c r="K200" s="89"/>
      <c r="L200" s="89"/>
      <c r="M200" s="89"/>
      <c r="N200" s="89">
        <v>570</v>
      </c>
      <c r="O200" s="89">
        <v>388</v>
      </c>
      <c r="P200" s="89"/>
      <c r="Q200" s="89">
        <v>4005</v>
      </c>
      <c r="R200" s="89"/>
      <c r="S200" s="89">
        <v>4189</v>
      </c>
      <c r="T200" s="89">
        <v>170</v>
      </c>
      <c r="U200" s="89">
        <v>1590</v>
      </c>
      <c r="V200" s="89">
        <v>890</v>
      </c>
      <c r="W200" s="89"/>
      <c r="X200" s="89">
        <v>1255</v>
      </c>
      <c r="Y200" s="89">
        <v>1280</v>
      </c>
    </row>
    <row r="201" spans="1:25" s="44" customFormat="1" ht="30" hidden="1" customHeight="1" x14ac:dyDescent="0.2">
      <c r="A201" s="12" t="s">
        <v>119</v>
      </c>
      <c r="B201" s="79">
        <f>B200/B203</f>
        <v>0.12616190476190475</v>
      </c>
      <c r="C201" s="79">
        <f>C200/C203</f>
        <v>0.1905047619047619</v>
      </c>
      <c r="D201" s="14">
        <f t="shared" ref="D201:D224" si="104">C201/B201</f>
        <v>1.5100022646636975</v>
      </c>
      <c r="E201" s="88">
        <f>E200/E203</f>
        <v>0.29542097488921715</v>
      </c>
      <c r="F201" s="88">
        <f t="shared" ref="F201:Y201" si="105">F200/F203</f>
        <v>0.29564366128242781</v>
      </c>
      <c r="G201" s="88">
        <f t="shared" si="105"/>
        <v>0.2929936305732484</v>
      </c>
      <c r="H201" s="88">
        <f>H200/H203</f>
        <v>7.4264705882352941E-2</v>
      </c>
      <c r="I201" s="88">
        <f t="shared" si="105"/>
        <v>4.2420646692376149E-2</v>
      </c>
      <c r="J201" s="88">
        <f t="shared" si="105"/>
        <v>0</v>
      </c>
      <c r="K201" s="88">
        <f t="shared" si="105"/>
        <v>0</v>
      </c>
      <c r="L201" s="88">
        <f t="shared" si="105"/>
        <v>0</v>
      </c>
      <c r="M201" s="88">
        <f t="shared" si="105"/>
        <v>0</v>
      </c>
      <c r="N201" s="88">
        <f t="shared" si="105"/>
        <v>0.25572005383580082</v>
      </c>
      <c r="O201" s="88">
        <f t="shared" si="105"/>
        <v>0.11411764705882353</v>
      </c>
      <c r="P201" s="88">
        <f t="shared" si="105"/>
        <v>0</v>
      </c>
      <c r="Q201" s="88">
        <f t="shared" si="105"/>
        <v>0.56013986013986017</v>
      </c>
      <c r="R201" s="88">
        <f t="shared" si="105"/>
        <v>0</v>
      </c>
      <c r="S201" s="88">
        <f t="shared" si="105"/>
        <v>0.54665274696594024</v>
      </c>
      <c r="T201" s="88">
        <f t="shared" si="105"/>
        <v>4.1615667074663402E-2</v>
      </c>
      <c r="U201" s="88">
        <f t="shared" si="105"/>
        <v>0.48284239295475251</v>
      </c>
      <c r="V201" s="88">
        <f t="shared" si="105"/>
        <v>0.40454545454545454</v>
      </c>
      <c r="W201" s="88">
        <f t="shared" si="105"/>
        <v>0</v>
      </c>
      <c r="X201" s="88">
        <f t="shared" si="105"/>
        <v>0.18185770178235039</v>
      </c>
      <c r="Y201" s="88">
        <f t="shared" si="105"/>
        <v>0.4495960660344222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104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104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04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104"/>
        <v>0.91988652322903197</v>
      </c>
      <c r="E205" s="15">
        <f t="shared" ref="E205:Y205" si="106">E204/E203</f>
        <v>1.020545185980932</v>
      </c>
      <c r="F205" s="15">
        <f t="shared" si="106"/>
        <v>0.48507097405775818</v>
      </c>
      <c r="G205" s="15">
        <f t="shared" si="106"/>
        <v>0.80746132848043672</v>
      </c>
      <c r="H205" s="15">
        <f t="shared" si="106"/>
        <v>0.70823529411764707</v>
      </c>
      <c r="I205" s="15">
        <f t="shared" si="106"/>
        <v>0.92049836843666566</v>
      </c>
      <c r="J205" s="15">
        <f t="shared" si="106"/>
        <v>1</v>
      </c>
      <c r="K205" s="15">
        <f t="shared" si="106"/>
        <v>0.5664107932077227</v>
      </c>
      <c r="L205" s="15">
        <f t="shared" si="106"/>
        <v>0.5311819441694714</v>
      </c>
      <c r="M205" s="15">
        <f t="shared" si="106"/>
        <v>0.93541251935412517</v>
      </c>
      <c r="N205" s="15">
        <f t="shared" si="106"/>
        <v>0.6543292956482728</v>
      </c>
      <c r="O205" s="15">
        <f t="shared" si="106"/>
        <v>0.625</v>
      </c>
      <c r="P205" s="15">
        <f t="shared" si="106"/>
        <v>0.74223734581029355</v>
      </c>
      <c r="Q205" s="15">
        <f t="shared" si="106"/>
        <v>0.50979020979020984</v>
      </c>
      <c r="R205" s="15">
        <f t="shared" si="106"/>
        <v>1.0005871990604815</v>
      </c>
      <c r="S205" s="15">
        <f t="shared" si="106"/>
        <v>0.89129583713950145</v>
      </c>
      <c r="T205" s="15">
        <f t="shared" si="106"/>
        <v>0.86903304773561807</v>
      </c>
      <c r="U205" s="15">
        <f t="shared" si="106"/>
        <v>0.51412086243546917</v>
      </c>
      <c r="V205" s="15">
        <f t="shared" si="106"/>
        <v>0.51863636363636367</v>
      </c>
      <c r="W205" s="15">
        <f t="shared" si="106"/>
        <v>1.0390163934426229</v>
      </c>
      <c r="X205" s="15">
        <f t="shared" si="106"/>
        <v>0.7958266917837995</v>
      </c>
      <c r="Y205" s="15">
        <f t="shared" si="106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04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04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147</v>
      </c>
      <c r="B208" s="22"/>
      <c r="C208" s="25">
        <f>SUM(E208:Y208)</f>
        <v>0</v>
      </c>
      <c r="D208" s="14" t="e">
        <f t="shared" si="104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85820.975999999995</v>
      </c>
      <c r="D209" s="14">
        <f t="shared" si="104"/>
        <v>0.94462395984678371</v>
      </c>
      <c r="E209" s="154">
        <v>816.89</v>
      </c>
      <c r="F209" s="154">
        <v>1875.18</v>
      </c>
      <c r="G209" s="154">
        <v>8389.4</v>
      </c>
      <c r="H209" s="154">
        <v>7207</v>
      </c>
      <c r="I209" s="154">
        <v>4622.0559999999996</v>
      </c>
      <c r="J209" s="154">
        <v>4281</v>
      </c>
      <c r="K209" s="154">
        <v>3163</v>
      </c>
      <c r="L209" s="154">
        <v>3731</v>
      </c>
      <c r="M209" s="154">
        <v>2486.1999999999998</v>
      </c>
      <c r="N209" s="154">
        <v>2754.4</v>
      </c>
      <c r="O209" s="155">
        <v>2557.6</v>
      </c>
      <c r="P209" s="155">
        <v>3906.1</v>
      </c>
      <c r="Q209" s="155">
        <v>4639</v>
      </c>
      <c r="R209" s="155">
        <v>2652</v>
      </c>
      <c r="S209" s="155">
        <v>4320.8</v>
      </c>
      <c r="T209" s="155">
        <v>4362.8</v>
      </c>
      <c r="U209" s="155">
        <v>939.3</v>
      </c>
      <c r="V209" s="155">
        <v>1557</v>
      </c>
      <c r="W209" s="155">
        <v>8202.7999999999993</v>
      </c>
      <c r="X209" s="158">
        <v>8681.4500000000007</v>
      </c>
      <c r="Y209" s="154">
        <v>4676</v>
      </c>
    </row>
    <row r="210" spans="1:35" s="56" customFormat="1" ht="30" customHeight="1" outlineLevel="1" x14ac:dyDescent="0.2">
      <c r="A210" s="29" t="s">
        <v>125</v>
      </c>
      <c r="B210" s="25">
        <v>49124</v>
      </c>
      <c r="C210" s="25">
        <f>SUM(E210:Y210)</f>
        <v>65979.7</v>
      </c>
      <c r="D210" s="14">
        <f t="shared" si="104"/>
        <v>1.3431255598078331</v>
      </c>
      <c r="E210" s="33">
        <v>570</v>
      </c>
      <c r="F210" s="33">
        <v>1700</v>
      </c>
      <c r="G210" s="33">
        <v>8136</v>
      </c>
      <c r="H210" s="33">
        <v>4659</v>
      </c>
      <c r="I210" s="33">
        <v>3470</v>
      </c>
      <c r="J210" s="33">
        <v>4200</v>
      </c>
      <c r="K210" s="43">
        <v>3545</v>
      </c>
      <c r="L210" s="33">
        <v>1127</v>
      </c>
      <c r="M210" s="33">
        <v>1675</v>
      </c>
      <c r="N210" s="33">
        <v>2674</v>
      </c>
      <c r="O210" s="33">
        <v>2123</v>
      </c>
      <c r="P210" s="33">
        <v>2012</v>
      </c>
      <c r="Q210" s="33">
        <v>4304</v>
      </c>
      <c r="R210" s="33">
        <v>1621</v>
      </c>
      <c r="S210" s="33">
        <v>3592</v>
      </c>
      <c r="T210" s="33">
        <v>3577</v>
      </c>
      <c r="U210" s="33">
        <v>1150</v>
      </c>
      <c r="V210" s="33">
        <v>906.7</v>
      </c>
      <c r="W210" s="33">
        <v>3178</v>
      </c>
      <c r="X210" s="33">
        <v>7730</v>
      </c>
      <c r="Y210" s="33">
        <v>4030</v>
      </c>
    </row>
    <row r="211" spans="1:35" s="44" customFormat="1" ht="30" customHeight="1" x14ac:dyDescent="0.2">
      <c r="A211" s="10" t="s">
        <v>126</v>
      </c>
      <c r="B211" s="46">
        <v>0.56899999999999995</v>
      </c>
      <c r="C211" s="46">
        <f>C210/C209</f>
        <v>0.76880621819076023</v>
      </c>
      <c r="D211" s="14">
        <f t="shared" si="104"/>
        <v>1.3511532832878037</v>
      </c>
      <c r="E211" s="66">
        <f t="shared" ref="E211:Y211" si="107">E210/E209</f>
        <v>0.69776836538579246</v>
      </c>
      <c r="F211" s="66">
        <f t="shared" si="107"/>
        <v>0.90657963502170458</v>
      </c>
      <c r="G211" s="66">
        <f t="shared" si="107"/>
        <v>0.96979521777481115</v>
      </c>
      <c r="H211" s="66">
        <f t="shared" si="107"/>
        <v>0.64645483557652283</v>
      </c>
      <c r="I211" s="66">
        <f t="shared" si="107"/>
        <v>0.75074815190469357</v>
      </c>
      <c r="J211" s="66">
        <f t="shared" si="107"/>
        <v>0.98107918710581643</v>
      </c>
      <c r="K211" s="66">
        <f t="shared" si="107"/>
        <v>1.1207714195384129</v>
      </c>
      <c r="L211" s="66">
        <f t="shared" si="107"/>
        <v>0.30206378986866794</v>
      </c>
      <c r="M211" s="66">
        <f t="shared" si="107"/>
        <v>0.67371892848523851</v>
      </c>
      <c r="N211" s="66">
        <f t="shared" si="107"/>
        <v>0.97081033981992448</v>
      </c>
      <c r="O211" s="66">
        <f t="shared" si="107"/>
        <v>0.83007507037847983</v>
      </c>
      <c r="P211" s="66">
        <f t="shared" si="107"/>
        <v>0.51509177952433371</v>
      </c>
      <c r="Q211" s="66">
        <f t="shared" si="107"/>
        <v>0.92778616081051946</v>
      </c>
      <c r="R211" s="66">
        <f t="shared" si="107"/>
        <v>0.61123680241327305</v>
      </c>
      <c r="S211" s="66">
        <f t="shared" si="107"/>
        <v>0.83132753193852982</v>
      </c>
      <c r="T211" s="66">
        <f t="shared" si="107"/>
        <v>0.8198863115430457</v>
      </c>
      <c r="U211" s="66">
        <f t="shared" si="107"/>
        <v>1.2243159799850953</v>
      </c>
      <c r="V211" s="66">
        <f t="shared" si="107"/>
        <v>0.58233782915863841</v>
      </c>
      <c r="W211" s="66">
        <f t="shared" si="107"/>
        <v>0.38742868288876975</v>
      </c>
      <c r="X211" s="66">
        <f t="shared" si="107"/>
        <v>0.89040425274579704</v>
      </c>
      <c r="Y211" s="66">
        <f t="shared" si="107"/>
        <v>0.86184773310521812</v>
      </c>
    </row>
    <row r="212" spans="1:35" s="44" customFormat="1" ht="30" hidden="1" customHeight="1" outlineLevel="1" x14ac:dyDescent="0.2">
      <c r="A212" s="10" t="s">
        <v>127</v>
      </c>
      <c r="B212" s="25"/>
      <c r="C212" s="25">
        <f>SUM(E212:Y212)</f>
        <v>0</v>
      </c>
      <c r="D212" s="14" t="e">
        <f t="shared" si="104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128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129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130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131</v>
      </c>
      <c r="B216" s="22">
        <v>30654</v>
      </c>
      <c r="C216" s="25">
        <f>SUM(E216:Y216)</f>
        <v>61375</v>
      </c>
      <c r="D216" s="14">
        <f t="shared" si="104"/>
        <v>2.0021856853917921</v>
      </c>
      <c r="E216" s="24">
        <v>1750</v>
      </c>
      <c r="F216" s="24">
        <v>2413</v>
      </c>
      <c r="G216" s="24">
        <v>10594</v>
      </c>
      <c r="H216" s="24">
        <v>4760</v>
      </c>
      <c r="I216" s="24">
        <v>2463</v>
      </c>
      <c r="J216" s="24">
        <v>4350</v>
      </c>
      <c r="K216" s="24">
        <v>2100</v>
      </c>
      <c r="L216" s="24">
        <v>430</v>
      </c>
      <c r="M216" s="24">
        <v>1554</v>
      </c>
      <c r="N216" s="24">
        <v>2675</v>
      </c>
      <c r="O216" s="24">
        <v>1652</v>
      </c>
      <c r="P216" s="24">
        <v>1693</v>
      </c>
      <c r="Q216" s="24">
        <v>4502</v>
      </c>
      <c r="R216" s="24">
        <v>1250</v>
      </c>
      <c r="S216" s="24">
        <v>1799</v>
      </c>
      <c r="T216" s="24">
        <v>1123</v>
      </c>
      <c r="U216" s="24">
        <v>1950</v>
      </c>
      <c r="V216" s="24">
        <v>575</v>
      </c>
      <c r="W216" s="24">
        <v>3196</v>
      </c>
      <c r="X216" s="24">
        <v>5546</v>
      </c>
      <c r="Y216" s="24">
        <v>5000</v>
      </c>
    </row>
    <row r="217" spans="1:35" s="44" customFormat="1" ht="30" hidden="1" customHeight="1" outlineLevel="1" x14ac:dyDescent="0.2">
      <c r="A217" s="12" t="s">
        <v>132</v>
      </c>
      <c r="B217" s="22">
        <v>115218</v>
      </c>
      <c r="C217" s="25">
        <f>SUM(E217:Y217)</f>
        <v>120365.00564444445</v>
      </c>
      <c r="D217" s="14">
        <f t="shared" si="104"/>
        <v>1.0446718884587864</v>
      </c>
      <c r="E217" s="28">
        <v>2540.5333333333333</v>
      </c>
      <c r="F217" s="28">
        <v>3060.2</v>
      </c>
      <c r="G217" s="28">
        <v>12898.252666666669</v>
      </c>
      <c r="H217" s="28">
        <v>16938.830222222223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8510.2795555555567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6638.75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133</v>
      </c>
      <c r="B218" s="25">
        <f>B216*0.45</f>
        <v>13794.300000000001</v>
      </c>
      <c r="C218" s="25">
        <f>C216*0.45</f>
        <v>27618.75</v>
      </c>
      <c r="D218" s="14">
        <f t="shared" si="104"/>
        <v>2.0021856853917921</v>
      </c>
      <c r="E218" s="24">
        <f>E216*0.45</f>
        <v>787.5</v>
      </c>
      <c r="F218" s="24">
        <f t="shared" ref="F218:X218" si="108">F216*0.45</f>
        <v>1085.8500000000001</v>
      </c>
      <c r="G218" s="24">
        <f t="shared" si="108"/>
        <v>4767.3</v>
      </c>
      <c r="H218" s="24">
        <f t="shared" si="108"/>
        <v>2142</v>
      </c>
      <c r="I218" s="24">
        <f t="shared" si="108"/>
        <v>1108.3500000000001</v>
      </c>
      <c r="J218" s="24">
        <f t="shared" si="108"/>
        <v>1957.5</v>
      </c>
      <c r="K218" s="24">
        <f t="shared" si="108"/>
        <v>945</v>
      </c>
      <c r="L218" s="24">
        <f t="shared" si="108"/>
        <v>193.5</v>
      </c>
      <c r="M218" s="24">
        <f t="shared" si="108"/>
        <v>699.30000000000007</v>
      </c>
      <c r="N218" s="24">
        <f t="shared" si="108"/>
        <v>1203.75</v>
      </c>
      <c r="O218" s="24">
        <f t="shared" si="108"/>
        <v>743.4</v>
      </c>
      <c r="P218" s="24">
        <f t="shared" si="108"/>
        <v>761.85</v>
      </c>
      <c r="Q218" s="24">
        <f t="shared" si="108"/>
        <v>2025.9</v>
      </c>
      <c r="R218" s="24">
        <f t="shared" si="108"/>
        <v>562.5</v>
      </c>
      <c r="S218" s="24">
        <f t="shared" si="108"/>
        <v>809.55000000000007</v>
      </c>
      <c r="T218" s="24">
        <f t="shared" si="108"/>
        <v>505.35</v>
      </c>
      <c r="U218" s="24">
        <f t="shared" si="108"/>
        <v>877.5</v>
      </c>
      <c r="V218" s="24">
        <f t="shared" si="108"/>
        <v>258.75</v>
      </c>
      <c r="W218" s="24">
        <f t="shared" si="108"/>
        <v>1438.2</v>
      </c>
      <c r="X218" s="24">
        <f t="shared" si="108"/>
        <v>2495.7000000000003</v>
      </c>
      <c r="Y218" s="24">
        <f>Y216*0.45</f>
        <v>2250</v>
      </c>
      <c r="Z218" s="57"/>
    </row>
    <row r="219" spans="1:35" s="44" customFormat="1" ht="30" customHeight="1" collapsed="1" x14ac:dyDescent="0.2">
      <c r="A219" s="12" t="s">
        <v>134</v>
      </c>
      <c r="B219" s="46">
        <f>B216/B217</f>
        <v>0.26605217934697706</v>
      </c>
      <c r="C219" s="46">
        <f>C216/C217</f>
        <v>0.50990734118602865</v>
      </c>
      <c r="D219" s="14">
        <f t="shared" si="104"/>
        <v>1.9165689318448438</v>
      </c>
      <c r="E219" s="66">
        <f t="shared" ref="E219:Y219" si="109">E216/E217</f>
        <v>0.68883174136664216</v>
      </c>
      <c r="F219" s="66">
        <f t="shared" si="109"/>
        <v>0.7885105548656951</v>
      </c>
      <c r="G219" s="66">
        <f t="shared" si="109"/>
        <v>0.82135156395085851</v>
      </c>
      <c r="H219" s="66">
        <f t="shared" si="109"/>
        <v>0.28101114053054904</v>
      </c>
      <c r="I219" s="66">
        <f t="shared" si="109"/>
        <v>0.36838826082570897</v>
      </c>
      <c r="J219" s="66">
        <f t="shared" si="109"/>
        <v>0.947578917712392</v>
      </c>
      <c r="K219" s="66">
        <f t="shared" si="109"/>
        <v>0.36915423756251009</v>
      </c>
      <c r="L219" s="66">
        <f t="shared" si="109"/>
        <v>5.6396499744685614E-2</v>
      </c>
      <c r="M219" s="66">
        <f t="shared" si="109"/>
        <v>0.3098968119395385</v>
      </c>
      <c r="N219" s="66">
        <f t="shared" si="109"/>
        <v>0.64341489509090066</v>
      </c>
      <c r="O219" s="66">
        <f t="shared" si="109"/>
        <v>0.52906392834450389</v>
      </c>
      <c r="P219" s="66">
        <f t="shared" si="109"/>
        <v>0.32836142798624646</v>
      </c>
      <c r="Q219" s="66">
        <f t="shared" si="109"/>
        <v>0.52900729883321751</v>
      </c>
      <c r="R219" s="66">
        <f t="shared" si="109"/>
        <v>0.39051652318800328</v>
      </c>
      <c r="S219" s="66">
        <f t="shared" si="109"/>
        <v>0.37158877783989669</v>
      </c>
      <c r="T219" s="66">
        <f t="shared" si="109"/>
        <v>0.33782970735463996</v>
      </c>
      <c r="U219" s="66">
        <f t="shared" si="109"/>
        <v>0.80913161505436615</v>
      </c>
      <c r="V219" s="66">
        <f t="shared" si="109"/>
        <v>0.50778605280974953</v>
      </c>
      <c r="W219" s="66">
        <f t="shared" si="109"/>
        <v>0.54861301840153809</v>
      </c>
      <c r="X219" s="66">
        <f t="shared" si="109"/>
        <v>0.83539823008849556</v>
      </c>
      <c r="Y219" s="66">
        <f t="shared" si="109"/>
        <v>0.71392770787068183</v>
      </c>
    </row>
    <row r="220" spans="1:35" s="112" customFormat="1" ht="30" customHeight="1" outlineLevel="1" x14ac:dyDescent="0.2">
      <c r="A220" s="49" t="s">
        <v>135</v>
      </c>
      <c r="B220" s="22">
        <v>108664</v>
      </c>
      <c r="C220" s="25">
        <f>SUM(E220:Y220)</f>
        <v>190158</v>
      </c>
      <c r="D220" s="14">
        <f t="shared" si="104"/>
        <v>1.7499631892807186</v>
      </c>
      <c r="E220" s="24">
        <v>300</v>
      </c>
      <c r="F220" s="24">
        <v>5000</v>
      </c>
      <c r="G220" s="24">
        <v>21878</v>
      </c>
      <c r="H220" s="24">
        <v>14278</v>
      </c>
      <c r="I220" s="24">
        <v>9346</v>
      </c>
      <c r="J220" s="24">
        <v>5000</v>
      </c>
      <c r="K220" s="24">
        <v>4626</v>
      </c>
      <c r="L220" s="24">
        <v>1460</v>
      </c>
      <c r="M220" s="24">
        <v>8030</v>
      </c>
      <c r="N220" s="24">
        <v>7780</v>
      </c>
      <c r="O220" s="24">
        <v>7540</v>
      </c>
      <c r="P220" s="24">
        <v>15295</v>
      </c>
      <c r="Q220" s="24">
        <v>717</v>
      </c>
      <c r="R220" s="24">
        <v>3500</v>
      </c>
      <c r="S220" s="24">
        <v>7950</v>
      </c>
      <c r="T220" s="24">
        <v>26305</v>
      </c>
      <c r="U220" s="24">
        <v>2270</v>
      </c>
      <c r="V220" s="24">
        <v>400</v>
      </c>
      <c r="W220" s="24">
        <v>8104</v>
      </c>
      <c r="X220" s="24">
        <v>28929</v>
      </c>
      <c r="Y220" s="24">
        <v>11450</v>
      </c>
    </row>
    <row r="221" spans="1:35" s="44" customFormat="1" ht="28.15" hidden="1" customHeight="1" outlineLevel="1" x14ac:dyDescent="0.2">
      <c r="A221" s="12" t="s">
        <v>132</v>
      </c>
      <c r="B221" s="22">
        <v>283125</v>
      </c>
      <c r="C221" s="25">
        <f>SUM(E221:Y221)</f>
        <v>301426</v>
      </c>
      <c r="D221" s="14">
        <f t="shared" si="104"/>
        <v>1.0646392935982341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2653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43152</v>
      </c>
      <c r="Y221" s="28">
        <v>20202</v>
      </c>
    </row>
    <row r="222" spans="1:35" s="44" customFormat="1" ht="27" hidden="1" customHeight="1" outlineLevel="1" x14ac:dyDescent="0.2">
      <c r="A222" s="12" t="s">
        <v>133</v>
      </c>
      <c r="B222" s="25">
        <f>B220*0.3</f>
        <v>32599.199999999997</v>
      </c>
      <c r="C222" s="25">
        <f>C220*0.3</f>
        <v>57047.4</v>
      </c>
      <c r="D222" s="14">
        <f t="shared" si="104"/>
        <v>1.7499631892807188</v>
      </c>
      <c r="E222" s="24">
        <f>E220*0.3</f>
        <v>90</v>
      </c>
      <c r="F222" s="24">
        <f t="shared" ref="F222:Y222" si="110">F220*0.3</f>
        <v>1500</v>
      </c>
      <c r="G222" s="24">
        <f t="shared" si="110"/>
        <v>6563.4</v>
      </c>
      <c r="H222" s="24">
        <f t="shared" si="110"/>
        <v>4283.3999999999996</v>
      </c>
      <c r="I222" s="24">
        <f t="shared" si="110"/>
        <v>2803.7999999999997</v>
      </c>
      <c r="J222" s="24">
        <f t="shared" si="110"/>
        <v>1500</v>
      </c>
      <c r="K222" s="24">
        <f t="shared" si="110"/>
        <v>1387.8</v>
      </c>
      <c r="L222" s="24">
        <f t="shared" si="110"/>
        <v>438</v>
      </c>
      <c r="M222" s="24">
        <f t="shared" si="110"/>
        <v>2409</v>
      </c>
      <c r="N222" s="24">
        <f t="shared" si="110"/>
        <v>2334</v>
      </c>
      <c r="O222" s="24">
        <f t="shared" si="110"/>
        <v>2262</v>
      </c>
      <c r="P222" s="24">
        <f t="shared" si="110"/>
        <v>4588.5</v>
      </c>
      <c r="Q222" s="24">
        <f t="shared" si="110"/>
        <v>215.1</v>
      </c>
      <c r="R222" s="24">
        <f t="shared" si="110"/>
        <v>1050</v>
      </c>
      <c r="S222" s="24">
        <f t="shared" si="110"/>
        <v>2385</v>
      </c>
      <c r="T222" s="24">
        <f t="shared" si="110"/>
        <v>7891.5</v>
      </c>
      <c r="U222" s="24">
        <f t="shared" si="110"/>
        <v>681</v>
      </c>
      <c r="V222" s="24">
        <f t="shared" si="110"/>
        <v>120</v>
      </c>
      <c r="W222" s="24">
        <f t="shared" si="110"/>
        <v>2431.1999999999998</v>
      </c>
      <c r="X222" s="24">
        <f t="shared" si="110"/>
        <v>8678.6999999999989</v>
      </c>
      <c r="Y222" s="24">
        <f t="shared" si="110"/>
        <v>3435</v>
      </c>
    </row>
    <row r="223" spans="1:35" s="56" customFormat="1" ht="30" customHeight="1" collapsed="1" x14ac:dyDescent="0.2">
      <c r="A223" s="12" t="s">
        <v>134</v>
      </c>
      <c r="B223" s="8">
        <v>0.38</v>
      </c>
      <c r="C223" s="8">
        <f>C220/C221</f>
        <v>0.63086130592583256</v>
      </c>
      <c r="D223" s="14">
        <f t="shared" si="104"/>
        <v>1.66016133138377</v>
      </c>
      <c r="E223" s="162">
        <f t="shared" ref="E223:Y223" si="111">E220/E221</f>
        <v>0.41322314049586778</v>
      </c>
      <c r="F223" s="162">
        <f t="shared" si="111"/>
        <v>0.60510710395740042</v>
      </c>
      <c r="G223" s="162">
        <f t="shared" si="111"/>
        <v>0.81983062279847108</v>
      </c>
      <c r="H223" s="88">
        <f t="shared" si="111"/>
        <v>0.74256292906178489</v>
      </c>
      <c r="I223" s="88">
        <f t="shared" si="111"/>
        <v>1.0274846086191733</v>
      </c>
      <c r="J223" s="88">
        <f t="shared" si="111"/>
        <v>0.41663194733772185</v>
      </c>
      <c r="K223" s="88">
        <f t="shared" si="111"/>
        <v>1.3217142857142856</v>
      </c>
      <c r="L223" s="88">
        <f t="shared" si="111"/>
        <v>7.7187417393602964E-2</v>
      </c>
      <c r="M223" s="88">
        <f t="shared" si="111"/>
        <v>0.58057985684332292</v>
      </c>
      <c r="N223" s="88">
        <f t="shared" si="111"/>
        <v>0.54439857252816459</v>
      </c>
      <c r="O223" s="88">
        <f t="shared" si="111"/>
        <v>0.99656357388316152</v>
      </c>
      <c r="P223" s="88">
        <f t="shared" si="111"/>
        <v>1.0099042588312974</v>
      </c>
      <c r="Q223" s="88">
        <f t="shared" si="111"/>
        <v>0.2702600829249906</v>
      </c>
      <c r="R223" s="88">
        <f t="shared" si="111"/>
        <v>0.93457943925233644</v>
      </c>
      <c r="S223" s="88">
        <f t="shared" si="111"/>
        <v>0.75960252245365945</v>
      </c>
      <c r="T223" s="88">
        <f t="shared" si="111"/>
        <v>0.43962563716888109</v>
      </c>
      <c r="U223" s="88">
        <f t="shared" si="111"/>
        <v>0.54950375211813118</v>
      </c>
      <c r="V223" s="88">
        <f t="shared" si="111"/>
        <v>0.70671378091872794</v>
      </c>
      <c r="W223" s="88">
        <f t="shared" si="111"/>
        <v>1.0910070005385029</v>
      </c>
      <c r="X223" s="88">
        <f t="shared" si="111"/>
        <v>0.67039766407119017</v>
      </c>
      <c r="Y223" s="88">
        <f t="shared" si="111"/>
        <v>0.56677556677556673</v>
      </c>
    </row>
    <row r="224" spans="1:35" s="112" customFormat="1" ht="30" customHeight="1" outlineLevel="1" x14ac:dyDescent="0.2">
      <c r="A224" s="49" t="s">
        <v>136</v>
      </c>
      <c r="B224" s="22">
        <v>5078</v>
      </c>
      <c r="C224" s="25">
        <f>SUM(E224:Y224)</f>
        <v>1000</v>
      </c>
      <c r="D224" s="8">
        <f t="shared" si="104"/>
        <v>0.19692792437967704</v>
      </c>
      <c r="E224" s="161"/>
      <c r="F224" s="160"/>
      <c r="G224" s="161"/>
      <c r="H224" s="159">
        <v>200</v>
      </c>
      <c r="I224" s="159">
        <v>800</v>
      </c>
      <c r="J224" s="160"/>
      <c r="K224" s="160"/>
      <c r="L224" s="161"/>
      <c r="M224" s="160"/>
      <c r="N224" s="160"/>
      <c r="O224" s="161"/>
      <c r="P224" s="161"/>
      <c r="Q224" s="160"/>
      <c r="R224" s="160"/>
      <c r="S224" s="160"/>
      <c r="T224" s="160"/>
      <c r="U224" s="160"/>
      <c r="V224" s="160"/>
      <c r="W224" s="161"/>
      <c r="X224" s="160"/>
      <c r="Y224" s="161"/>
    </row>
    <row r="225" spans="1:25" s="44" customFormat="1" ht="30" hidden="1" customHeight="1" outlineLevel="1" x14ac:dyDescent="0.2">
      <c r="A225" s="12" t="s">
        <v>132</v>
      </c>
      <c r="B225" s="22">
        <v>337167</v>
      </c>
      <c r="C225" s="25">
        <f>SUM(E225:Y225)</f>
        <v>277558</v>
      </c>
      <c r="D225" s="8">
        <f t="shared" ref="D225:D233" si="112">C225/B225</f>
        <v>0.82320630429431108</v>
      </c>
      <c r="E225" s="154"/>
      <c r="F225" s="154">
        <v>9181</v>
      </c>
      <c r="G225" s="154">
        <v>34469</v>
      </c>
      <c r="H225" s="154">
        <v>40058</v>
      </c>
      <c r="I225" s="154">
        <v>6997</v>
      </c>
      <c r="J225" s="154">
        <v>1312</v>
      </c>
      <c r="K225" s="154">
        <v>3702</v>
      </c>
      <c r="L225" s="154">
        <v>22727</v>
      </c>
      <c r="M225" s="154">
        <v>4853</v>
      </c>
      <c r="N225" s="154">
        <v>9095</v>
      </c>
      <c r="O225" s="154">
        <v>9608</v>
      </c>
      <c r="P225" s="154">
        <v>15575</v>
      </c>
      <c r="Q225" s="154">
        <v>1934</v>
      </c>
      <c r="R225" s="154">
        <v>1760</v>
      </c>
      <c r="S225" s="154">
        <v>6052</v>
      </c>
      <c r="T225" s="154">
        <v>58173</v>
      </c>
      <c r="U225" s="154">
        <v>4304</v>
      </c>
      <c r="V225" s="154"/>
      <c r="W225" s="154">
        <v>9467</v>
      </c>
      <c r="X225" s="154">
        <v>22129</v>
      </c>
      <c r="Y225" s="154">
        <v>16162</v>
      </c>
    </row>
    <row r="226" spans="1:25" s="44" customFormat="1" ht="30" hidden="1" customHeight="1" outlineLevel="1" x14ac:dyDescent="0.2">
      <c r="A226" s="12" t="s">
        <v>137</v>
      </c>
      <c r="B226" s="22">
        <v>849</v>
      </c>
      <c r="C226" s="25">
        <f>C224*0.19</f>
        <v>190</v>
      </c>
      <c r="D226" s="8">
        <f t="shared" si="112"/>
        <v>0.22379269729093051</v>
      </c>
      <c r="E226" s="161"/>
      <c r="F226" s="161">
        <f t="shared" ref="F226:Y226" si="113">F224*0.19</f>
        <v>0</v>
      </c>
      <c r="G226" s="161">
        <f t="shared" si="113"/>
        <v>0</v>
      </c>
      <c r="H226" s="161">
        <f t="shared" si="113"/>
        <v>38</v>
      </c>
      <c r="I226" s="161">
        <f t="shared" si="113"/>
        <v>152</v>
      </c>
      <c r="J226" s="161">
        <f t="shared" si="113"/>
        <v>0</v>
      </c>
      <c r="K226" s="161">
        <f t="shared" si="113"/>
        <v>0</v>
      </c>
      <c r="L226" s="161">
        <f t="shared" si="113"/>
        <v>0</v>
      </c>
      <c r="M226" s="161">
        <f t="shared" si="113"/>
        <v>0</v>
      </c>
      <c r="N226" s="161">
        <f t="shared" si="113"/>
        <v>0</v>
      </c>
      <c r="O226" s="161">
        <f t="shared" si="113"/>
        <v>0</v>
      </c>
      <c r="P226" s="161">
        <f t="shared" si="113"/>
        <v>0</v>
      </c>
      <c r="Q226" s="161">
        <f t="shared" si="113"/>
        <v>0</v>
      </c>
      <c r="R226" s="161">
        <f t="shared" si="113"/>
        <v>0</v>
      </c>
      <c r="S226" s="161">
        <f t="shared" si="113"/>
        <v>0</v>
      </c>
      <c r="T226" s="161">
        <f t="shared" si="113"/>
        <v>0</v>
      </c>
      <c r="U226" s="161">
        <f t="shared" si="113"/>
        <v>0</v>
      </c>
      <c r="V226" s="161"/>
      <c r="W226" s="161">
        <f t="shared" si="113"/>
        <v>0</v>
      </c>
      <c r="X226" s="161">
        <f t="shared" si="113"/>
        <v>0</v>
      </c>
      <c r="Y226" s="161">
        <f t="shared" si="113"/>
        <v>0</v>
      </c>
    </row>
    <row r="227" spans="1:25" s="56" customFormat="1" ht="30" customHeight="1" collapsed="1" x14ac:dyDescent="0.2">
      <c r="A227" s="12" t="s">
        <v>138</v>
      </c>
      <c r="B227" s="8">
        <v>1.9E-2</v>
      </c>
      <c r="C227" s="8">
        <f>C224/C225</f>
        <v>3.6028505753752369E-3</v>
      </c>
      <c r="D227" s="8"/>
      <c r="E227" s="162"/>
      <c r="F227" s="162"/>
      <c r="G227" s="162"/>
      <c r="H227" s="162">
        <f>H224/H225</f>
        <v>4.9927604972789452E-3</v>
      </c>
      <c r="I227" s="162">
        <f t="shared" ref="I227" si="114">I224/I225</f>
        <v>0.11433471487780478</v>
      </c>
      <c r="J227" s="162"/>
      <c r="K227" s="162"/>
      <c r="L227" s="162"/>
      <c r="M227" s="162"/>
      <c r="N227" s="162"/>
      <c r="O227" s="162"/>
      <c r="P227" s="162"/>
      <c r="Q227" s="162"/>
      <c r="R227" s="162"/>
      <c r="S227" s="162"/>
      <c r="T227" s="162"/>
      <c r="U227" s="162"/>
      <c r="V227" s="162"/>
      <c r="W227" s="162"/>
      <c r="X227" s="162"/>
      <c r="Y227" s="162"/>
    </row>
    <row r="228" spans="1:25" s="44" customFormat="1" ht="30" customHeight="1" x14ac:dyDescent="0.2">
      <c r="A228" s="49" t="s">
        <v>139</v>
      </c>
      <c r="B228" s="25">
        <v>60</v>
      </c>
      <c r="C228" s="25">
        <f>SUM(E228:Y228)</f>
        <v>12</v>
      </c>
      <c r="D228" s="8">
        <f t="shared" si="112"/>
        <v>0.2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137</v>
      </c>
      <c r="B229" s="25">
        <f>B228*0.7</f>
        <v>42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3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140</v>
      </c>
      <c r="B230" s="25"/>
      <c r="C230" s="25">
        <f>SUM(E230:Y230)</f>
        <v>0</v>
      </c>
      <c r="D230" s="8" t="e">
        <f t="shared" si="112"/>
        <v>#DIV/0!</v>
      </c>
      <c r="E230" s="133"/>
      <c r="F230" s="133"/>
      <c r="G230" s="133"/>
      <c r="H230" s="133"/>
      <c r="I230" s="133"/>
      <c r="J230" s="133"/>
      <c r="K230" s="133"/>
      <c r="L230" s="4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</row>
    <row r="231" spans="1:25" s="44" customFormat="1" ht="30" hidden="1" customHeight="1" x14ac:dyDescent="0.2">
      <c r="A231" s="12" t="s">
        <v>137</v>
      </c>
      <c r="B231" s="25">
        <f>B230*0.2</f>
        <v>0</v>
      </c>
      <c r="C231" s="25">
        <f>C230*0.2</f>
        <v>0</v>
      </c>
      <c r="D231" s="8" t="e">
        <f t="shared" si="112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3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157</v>
      </c>
      <c r="B232" s="25"/>
      <c r="C232" s="25">
        <f>SUM(E232:Y232)</f>
        <v>0</v>
      </c>
      <c r="D232" s="8"/>
      <c r="E232" s="133"/>
      <c r="F232" s="133"/>
      <c r="G232" s="133"/>
      <c r="H232" s="133"/>
      <c r="I232" s="133"/>
      <c r="J232" s="133"/>
      <c r="K232" s="133"/>
      <c r="L232" s="4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</row>
    <row r="233" spans="1:25" s="44" customFormat="1" ht="30" hidden="1" customHeight="1" x14ac:dyDescent="0.2">
      <c r="A233" s="29" t="s">
        <v>141</v>
      </c>
      <c r="B233" s="25">
        <f>B231+B229+B226+B222+B218</f>
        <v>47284.5</v>
      </c>
      <c r="C233" s="25">
        <f>C231+C229+C226+C222+C218</f>
        <v>84864.55</v>
      </c>
      <c r="D233" s="8">
        <f t="shared" si="112"/>
        <v>1.7947646691833476</v>
      </c>
      <c r="E233" s="132">
        <f>E231+E229+E226+E222+E218</f>
        <v>877.5</v>
      </c>
      <c r="F233" s="132">
        <f>F231+F229+F226+F222+F218</f>
        <v>2585.8500000000004</v>
      </c>
      <c r="G233" s="132">
        <f t="shared" ref="G233:Y233" si="115">G231+G229+G226+G222+G218</f>
        <v>11330.7</v>
      </c>
      <c r="H233" s="132">
        <f>H231+H229+H226+H222+H218</f>
        <v>6463.4</v>
      </c>
      <c r="I233" s="132">
        <f t="shared" si="115"/>
        <v>4064.1499999999996</v>
      </c>
      <c r="J233" s="132">
        <f t="shared" si="115"/>
        <v>3457.5</v>
      </c>
      <c r="K233" s="132">
        <f t="shared" si="115"/>
        <v>2332.8000000000002</v>
      </c>
      <c r="L233" s="24">
        <f t="shared" si="115"/>
        <v>631.5</v>
      </c>
      <c r="M233" s="132">
        <f t="shared" si="115"/>
        <v>3108.3</v>
      </c>
      <c r="N233" s="132">
        <f t="shared" si="115"/>
        <v>3537.75</v>
      </c>
      <c r="O233" s="132">
        <f>O231+O229+O226+O222+O218</f>
        <v>3005.4</v>
      </c>
      <c r="P233" s="133">
        <f t="shared" si="115"/>
        <v>5358.75</v>
      </c>
      <c r="Q233" s="132">
        <f t="shared" si="115"/>
        <v>2241</v>
      </c>
      <c r="R233" s="132">
        <f t="shared" si="115"/>
        <v>1612.5</v>
      </c>
      <c r="S233" s="132">
        <f t="shared" si="115"/>
        <v>3194.55</v>
      </c>
      <c r="T233" s="132">
        <f t="shared" si="115"/>
        <v>8396.85</v>
      </c>
      <c r="U233" s="132">
        <f t="shared" si="115"/>
        <v>1558.5</v>
      </c>
      <c r="V233" s="132">
        <f t="shared" si="115"/>
        <v>378.75</v>
      </c>
      <c r="W233" s="132">
        <f t="shared" si="115"/>
        <v>3869.3999999999996</v>
      </c>
      <c r="X233" s="132">
        <f t="shared" si="115"/>
        <v>11174.4</v>
      </c>
      <c r="Y233" s="132">
        <f t="shared" si="115"/>
        <v>5685</v>
      </c>
    </row>
    <row r="234" spans="1:25" s="44" customFormat="1" ht="45" hidden="1" customHeight="1" x14ac:dyDescent="0.2">
      <c r="A234" s="12" t="s">
        <v>215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3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x14ac:dyDescent="0.2">
      <c r="A235" s="49" t="s">
        <v>156</v>
      </c>
      <c r="B235" s="47">
        <v>3</v>
      </c>
      <c r="C235" s="47">
        <f>C233/C234*10</f>
        <v>11.520491692006953</v>
      </c>
      <c r="D235" s="8">
        <f>C235/B235</f>
        <v>3.8401638973356511</v>
      </c>
      <c r="E235" s="156">
        <f>E233/E234*10</f>
        <v>12.894930198383541</v>
      </c>
      <c r="F235" s="156">
        <f>F233/F234*10</f>
        <v>12.205465873690176</v>
      </c>
      <c r="G235" s="156">
        <f t="shared" ref="G235:X235" si="116">G233/G234*10</f>
        <v>17.549835044839924</v>
      </c>
      <c r="H235" s="156">
        <f>H233/H234*10</f>
        <v>8.784658040665434</v>
      </c>
      <c r="I235" s="156">
        <f t="shared" si="116"/>
        <v>15.276462186137421</v>
      </c>
      <c r="J235" s="156">
        <f t="shared" si="116"/>
        <v>12.301643777129438</v>
      </c>
      <c r="K235" s="156">
        <f>K233/K234*10</f>
        <v>18.626636857234111</v>
      </c>
      <c r="L235" s="156">
        <f t="shared" si="116"/>
        <v>1.00493316359007</v>
      </c>
      <c r="M235" s="156">
        <f>M233/M234*10</f>
        <v>10.120140652471186</v>
      </c>
      <c r="N235" s="156">
        <f t="shared" si="116"/>
        <v>11.799579747848711</v>
      </c>
      <c r="O235" s="156">
        <f>O233/O234*10</f>
        <v>15.014988009592328</v>
      </c>
      <c r="P235" s="156">
        <f t="shared" si="116"/>
        <v>14.412215588187834</v>
      </c>
      <c r="Q235" s="156">
        <f t="shared" si="116"/>
        <v>10.588735588735588</v>
      </c>
      <c r="R235" s="156">
        <f t="shared" si="116"/>
        <v>11.194806998056094</v>
      </c>
      <c r="S235" s="156">
        <f t="shared" si="116"/>
        <v>14.956458635703919</v>
      </c>
      <c r="T235" s="156">
        <f t="shared" si="116"/>
        <v>8.8410229952830193</v>
      </c>
      <c r="U235" s="156">
        <f t="shared" si="116"/>
        <v>11.568438242280285</v>
      </c>
      <c r="V235" s="156">
        <f t="shared" si="116"/>
        <v>12.821597833446177</v>
      </c>
      <c r="W235" s="156">
        <f t="shared" si="116"/>
        <v>17.712166987091457</v>
      </c>
      <c r="X235" s="156">
        <f t="shared" si="116"/>
        <v>14.026736961024289</v>
      </c>
      <c r="Y235" s="157">
        <f>Y233/Y234*10</f>
        <v>10.787066904481804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174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178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142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143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144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145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80"/>
      <c r="B245" s="180"/>
      <c r="C245" s="180"/>
      <c r="D245" s="180"/>
      <c r="E245" s="180"/>
      <c r="F245" s="180"/>
      <c r="G245" s="180"/>
      <c r="H245" s="180"/>
      <c r="I245" s="180"/>
      <c r="J245" s="180"/>
      <c r="K245" s="180"/>
      <c r="L245" s="180"/>
      <c r="M245" s="180"/>
      <c r="N245" s="180"/>
      <c r="O245" s="180"/>
      <c r="P245" s="180"/>
      <c r="Q245" s="180"/>
      <c r="R245" s="180"/>
      <c r="S245" s="180"/>
      <c r="T245" s="180"/>
      <c r="U245" s="180"/>
      <c r="V245" s="180"/>
      <c r="W245" s="180"/>
      <c r="X245" s="180"/>
      <c r="Y245" s="180"/>
    </row>
    <row r="246" spans="1:25" ht="20.25" hidden="1" customHeight="1" x14ac:dyDescent="0.25">
      <c r="A246" s="178"/>
      <c r="B246" s="179"/>
      <c r="C246" s="179"/>
      <c r="D246" s="179"/>
      <c r="E246" s="179"/>
      <c r="F246" s="179"/>
      <c r="G246" s="179"/>
      <c r="H246" s="179"/>
      <c r="I246" s="179"/>
      <c r="J246" s="179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146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148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149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149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152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155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163</v>
      </c>
      <c r="S261" s="90" t="s">
        <v>166</v>
      </c>
      <c r="U261" s="90" t="s">
        <v>164</v>
      </c>
      <c r="X261" s="90" t="s">
        <v>165</v>
      </c>
      <c r="Y261" s="90" t="s">
        <v>162</v>
      </c>
    </row>
    <row r="262" spans="1:25" ht="16.5" hidden="1" customHeight="1" x14ac:dyDescent="0.25"/>
    <row r="263" spans="1:25" ht="20.25" hidden="1" customHeight="1" x14ac:dyDescent="0.25">
      <c r="A263" s="12" t="s">
        <v>179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hidden="1" x14ac:dyDescent="0.25">
      <c r="B264" s="102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2023-07-05T07:16:04Z</cp:lastPrinted>
  <dcterms:created xsi:type="dcterms:W3CDTF">2017-06-08T05:54:08Z</dcterms:created>
  <dcterms:modified xsi:type="dcterms:W3CDTF">2023-07-05T10:47:45Z</dcterms:modified>
</cp:coreProperties>
</file>