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05" sheetId="18" r:id="rId1"/>
  </sheets>
  <definedNames>
    <definedName name="_xlnm.Print_Titles" localSheetId="0">'05'!$3:$4</definedName>
    <definedName name="_xlnm.Print_Area" localSheetId="0">'05'!$A$1:$D$103</definedName>
  </definedNames>
  <calcPr calcId="152511"/>
</workbook>
</file>

<file path=xl/calcChain.xml><?xml version="1.0" encoding="utf-8"?>
<calcChain xmlns="http://schemas.openxmlformats.org/spreadsheetml/2006/main">
  <c r="D33" i="18" l="1"/>
  <c r="C36" i="18" l="1"/>
  <c r="C91" i="18" l="1"/>
  <c r="C40" i="18" l="1"/>
  <c r="D38" i="18" l="1"/>
  <c r="C39" i="18"/>
  <c r="B44" i="18"/>
  <c r="B43" i="18"/>
  <c r="C35" i="18"/>
  <c r="B35" i="18"/>
  <c r="B34" i="18"/>
  <c r="B32" i="18"/>
  <c r="C31" i="18"/>
  <c r="B31" i="18"/>
  <c r="C15" i="18"/>
  <c r="B15" i="18"/>
  <c r="C10" i="18"/>
  <c r="B10" i="18"/>
  <c r="D31" i="18" l="1"/>
  <c r="B39" i="18"/>
  <c r="D43" i="18"/>
  <c r="D100" i="18" l="1"/>
  <c r="D101" i="18"/>
  <c r="B90" i="18" l="1"/>
  <c r="C90" i="18"/>
  <c r="D92" i="18"/>
  <c r="B72" i="18"/>
  <c r="C72" i="18"/>
  <c r="D76" i="18"/>
  <c r="D102" i="18" l="1"/>
  <c r="C86" i="18" l="1"/>
  <c r="B86" i="18"/>
  <c r="C81" i="18"/>
  <c r="B81" i="18"/>
  <c r="C79" i="18"/>
  <c r="B79" i="18"/>
  <c r="C69" i="18"/>
  <c r="B69" i="18"/>
  <c r="C64" i="18"/>
  <c r="B64" i="18"/>
  <c r="C59" i="18"/>
  <c r="B59" i="18"/>
  <c r="C55" i="18"/>
  <c r="B55" i="18"/>
  <c r="C47" i="18" l="1"/>
  <c r="B47" i="18"/>
  <c r="B95" i="18" s="1"/>
  <c r="D13" i="18" l="1"/>
  <c r="D96" i="18" l="1"/>
  <c r="D94" i="18"/>
  <c r="D93" i="18"/>
  <c r="D91" i="18"/>
  <c r="D89" i="18"/>
  <c r="D88" i="18"/>
  <c r="D87" i="18"/>
  <c r="D85" i="18"/>
  <c r="D84" i="18"/>
  <c r="D83" i="18"/>
  <c r="D82" i="18"/>
  <c r="D80" i="18"/>
  <c r="D78" i="18"/>
  <c r="D77" i="18"/>
  <c r="D75" i="18"/>
  <c r="D74" i="18"/>
  <c r="D73" i="18"/>
  <c r="D71" i="18"/>
  <c r="D70" i="18"/>
  <c r="D68" i="18"/>
  <c r="D67" i="18"/>
  <c r="D66" i="18"/>
  <c r="D65" i="18"/>
  <c r="D63" i="18"/>
  <c r="D62" i="18"/>
  <c r="D61" i="18"/>
  <c r="D60" i="18"/>
  <c r="D57" i="18"/>
  <c r="D56" i="18"/>
  <c r="D54" i="18"/>
  <c r="D53" i="18"/>
  <c r="D51" i="18"/>
  <c r="D50" i="18"/>
  <c r="D49" i="18"/>
  <c r="D48" i="18"/>
  <c r="D41" i="18"/>
  <c r="D40" i="18"/>
  <c r="D34" i="18"/>
  <c r="D32" i="18"/>
  <c r="D30" i="18"/>
  <c r="D29" i="18"/>
  <c r="D28" i="18"/>
  <c r="D27" i="18"/>
  <c r="D26" i="18"/>
  <c r="D25" i="18"/>
  <c r="D24" i="18"/>
  <c r="C23" i="18"/>
  <c r="B23" i="18"/>
  <c r="D20" i="18"/>
  <c r="D19" i="18"/>
  <c r="D18" i="18"/>
  <c r="D17" i="18"/>
  <c r="D16" i="18"/>
  <c r="D14" i="18"/>
  <c r="D11" i="18"/>
  <c r="D9" i="18"/>
  <c r="D8" i="18"/>
  <c r="C7" i="18"/>
  <c r="C6" i="18" s="1"/>
  <c r="B7" i="18"/>
  <c r="B6" i="18" s="1"/>
  <c r="B22" i="18" l="1"/>
  <c r="B45" i="18" s="1"/>
  <c r="D59" i="18"/>
  <c r="D69" i="18"/>
  <c r="D90" i="18"/>
  <c r="D10" i="18"/>
  <c r="D23" i="18"/>
  <c r="D35" i="18"/>
  <c r="D81" i="18"/>
  <c r="D15" i="18"/>
  <c r="C95" i="18"/>
  <c r="D55" i="18"/>
  <c r="D64" i="18"/>
  <c r="D72" i="18"/>
  <c r="D79" i="18"/>
  <c r="D86" i="18"/>
  <c r="D7" i="18"/>
  <c r="D47" i="18"/>
  <c r="C22" i="18"/>
  <c r="D39" i="18"/>
  <c r="B97" i="18" l="1"/>
  <c r="C45" i="18"/>
  <c r="D6" i="18"/>
  <c r="B5" i="18"/>
  <c r="D95" i="18"/>
  <c r="D22" i="18"/>
  <c r="C5" i="18"/>
  <c r="C97" i="18" l="1"/>
  <c r="D5" i="18"/>
  <c r="D45" i="18"/>
  <c r="D97" i="18" l="1"/>
</calcChain>
</file>

<file path=xl/sharedStrings.xml><?xml version="1.0" encoding="utf-8"?>
<sst xmlns="http://schemas.openxmlformats.org/spreadsheetml/2006/main" count="104" uniqueCount="103">
  <si>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</si>
  <si>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</si>
  <si>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</si>
  <si>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</si>
  <si>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</si>
  <si>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</si>
  <si>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</si>
  <si>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</si>
  <si>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</si>
  <si>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</si>
  <si>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</si>
  <si>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</si>
  <si>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</si>
  <si>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</si>
  <si>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</si>
  <si>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</si>
  <si>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</si>
  <si>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</si>
  <si>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</si>
  <si>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</si>
  <si>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</si>
  <si>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</si>
  <si>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</si>
  <si>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</si>
  <si>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</si>
  <si>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</si>
  <si>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</si>
  <si>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</si>
  <si>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</si>
  <si>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</si>
  <si>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</si>
  <si>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</si>
  <si>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</si>
  <si>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</si>
  <si>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>Субсидии,субвенции и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</si>
  <si>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</si>
  <si>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</si>
  <si>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</si>
  <si>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</si>
  <si>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</si>
  <si>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</si>
  <si>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</si>
  <si>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</si>
  <si>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</si>
  <si>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</si>
  <si>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</si>
  <si>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</si>
  <si>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</si>
  <si>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</si>
  <si>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</si>
  <si>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</si>
  <si>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</si>
  <si>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</si>
  <si>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</si>
  <si>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</si>
  <si>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</si>
  <si>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</si>
  <si>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</si>
  <si>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</si>
  <si>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</si>
  <si>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</si>
  <si>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</si>
  <si>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</si>
  <si>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</si>
  <si>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</si>
  <si>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</si>
  <si>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</si>
  <si>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</si>
  <si>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</si>
  <si>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</si>
  <si>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</si>
  <si>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</si>
  <si>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</si>
  <si>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</si>
  <si>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</si>
  <si>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</si>
  <si>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</si>
  <si>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</si>
  <si>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</si>
  <si>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</si>
  <si>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</si>
  <si>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</si>
  <si>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</si>
  <si>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</si>
  <si>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</si>
  <si>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</si>
  <si>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</si>
  <si>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</si>
  <si>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</si>
  <si>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</si>
  <si>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</si>
  <si>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</si>
  <si>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Источники финансирования дефицита бюджета, в том числе:</t>
  </si>
  <si>
    <t>Инициативные платежи, зачисляемые в бюджеты ГО</t>
  </si>
  <si>
    <t>Задолженность и перерасчеты по отмененным налогам</t>
  </si>
  <si>
    <t>Проф.подготовка, переподготовка и повышение квалификации</t>
  </si>
  <si>
    <t>Переодическая печать и издательства</t>
  </si>
  <si>
    <t>2023 год</t>
  </si>
  <si>
    <t>Утвержденный 
план</t>
  </si>
  <si>
    <t xml:space="preserve"> Сводка об исполнении бюджета города Новочебоксарска на 1 мая 2023 года                                                        </t>
  </si>
  <si>
    <t>Прочие безвозмездные поступления (возврат инициативных платежей за прошлые годы)</t>
  </si>
  <si>
    <t xml:space="preserve">Исполнено 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</si>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</sst>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 shrinkToFit="1"/>
    </xf>
    <xf numFmtId="0" fontId="3" fillId="0" borderId="23" xfId="0" applyFont="1" applyBorder="1" applyAlignment="1">
      <alignment wrapText="1" shrinkToFit="1"/>
    </xf>
    <xf numFmtId="0" fontId="2" fillId="0" borderId="23" xfId="0" applyFont="1" applyBorder="1" applyAlignment="1">
      <alignment wrapText="1" shrinkToFit="1"/>
    </xf>
    <xf numFmtId="0" fontId="2" fillId="0" borderId="2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4" fontId="3" fillId="0" borderId="7" xfId="1" applyNumberFormat="1" applyFont="1" applyFill="1" applyBorder="1" applyAlignment="1"/>
    <xf numFmtId="4" fontId="7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/>
    <xf numFmtId="4" fontId="7" fillId="0" borderId="9" xfId="1" applyNumberFormat="1" applyFont="1" applyFill="1" applyBorder="1" applyAlignment="1">
      <alignment wrapText="1"/>
    </xf>
    <xf numFmtId="4" fontId="7" fillId="0" borderId="5" xfId="1" applyNumberFormat="1" applyFont="1" applyFill="1" applyBorder="1" applyAlignment="1"/>
    <xf numFmtId="4" fontId="7" fillId="0" borderId="7" xfId="1" applyNumberFormat="1" applyFont="1" applyFill="1" applyBorder="1" applyAlignment="1"/>
    <xf numFmtId="0" fontId="3" fillId="0" borderId="20" xfId="0" applyFont="1" applyBorder="1" applyAlignment="1">
      <alignment horizontal="center" wrapText="1"/>
    </xf>
    <xf numFmtId="0" fontId="4" fillId="0" borderId="24" xfId="0" applyFont="1" applyBorder="1"/>
    <xf numFmtId="0" fontId="2" fillId="0" borderId="21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3" fillId="3" borderId="23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0" fontId="3" fillId="3" borderId="17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wrapText="1"/>
    </xf>
    <xf numFmtId="4" fontId="3" fillId="0" borderId="28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9" fillId="0" borderId="1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8" xfId="0" applyNumberFormat="1" applyFont="1" applyFill="1" applyBorder="1" applyAlignment="1">
      <alignment wrapText="1" shrinkToFit="1"/>
    </xf>
    <xf numFmtId="4" fontId="3" fillId="0" borderId="3" xfId="0" applyNumberFormat="1" applyFont="1" applyFill="1" applyBorder="1" applyAlignment="1">
      <alignment wrapText="1" shrinkToFit="1"/>
    </xf>
    <xf numFmtId="4" fontId="3" fillId="0" borderId="16" xfId="0" applyNumberFormat="1" applyFont="1" applyFill="1" applyBorder="1" applyAlignment="1">
      <alignment wrapText="1" shrinkToFit="1"/>
    </xf>
    <xf numFmtId="4" fontId="3" fillId="0" borderId="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3" fillId="0" borderId="30" xfId="0" applyNumberFormat="1" applyFont="1" applyFill="1" applyBorder="1" applyAlignment="1">
      <alignment wrapText="1"/>
    </xf>
    <xf numFmtId="4" fontId="3" fillId="0" borderId="3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2" fillId="0" borderId="16" xfId="0" applyNumberFormat="1" applyFont="1" applyFill="1" applyBorder="1"/>
    <xf numFmtId="4" fontId="2" fillId="0" borderId="5" xfId="0" applyNumberFormat="1" applyFont="1" applyFill="1" applyBorder="1"/>
    <xf numFmtId="4" fontId="3" fillId="0" borderId="16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wrapText="1"/>
    </xf>
    <xf numFmtId="4" fontId="2" fillId="0" borderId="7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25" xfId="0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4" fillId="0" borderId="0" xfId="0" applyFont="1" applyFill="1"/>
    <xf numFmtId="4" fontId="3" fillId="0" borderId="36" xfId="0" applyNumberFormat="1" applyFont="1" applyFill="1" applyBorder="1" applyAlignment="1"/>
    <xf numFmtId="4" fontId="2" fillId="0" borderId="36" xfId="0" applyNumberFormat="1" applyFont="1" applyFill="1" applyBorder="1" applyAlignment="1"/>
    <xf numFmtId="4" fontId="3" fillId="0" borderId="36" xfId="0" applyNumberFormat="1" applyFont="1" applyFill="1" applyBorder="1" applyAlignment="1">
      <alignment horizontal="right"/>
    </xf>
    <xf numFmtId="4" fontId="2" fillId="0" borderId="36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/>
    <xf numFmtId="4" fontId="2" fillId="0" borderId="38" xfId="0" applyNumberFormat="1" applyFont="1" applyFill="1" applyBorder="1" applyAlignment="1"/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164" fontId="3" fillId="0" borderId="13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32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3" borderId="39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0" fontId="2" fillId="3" borderId="21" xfId="0" applyFont="1" applyFill="1" applyBorder="1" applyAlignment="1">
      <alignment wrapText="1"/>
    </xf>
    <xf numFmtId="4" fontId="2" fillId="0" borderId="1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4" fontId="3" fillId="0" borderId="18" xfId="0" applyNumberFormat="1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9" fillId="0" borderId="18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Normal="100" zoomScaleSheetLayoutView="100" workbookViewId="0">
      <selection activeCell="A107" sqref="A107"/>
    </sheetView>
  </sheetViews>
  <sheetFormatPr defaultColWidth="9.140625" defaultRowHeight="15.75" x14ac:dyDescent="0.25"/>
  <cols>
    <col min="1" max="1" width="64.140625" style="3" customWidth="1"/>
    <col min="2" max="2" width="21.28515625" style="75" customWidth="1"/>
    <col min="3" max="3" width="20.5703125" style="75" customWidth="1"/>
    <col min="4" max="4" width="15.28515625" style="3" customWidth="1"/>
    <col min="5" max="5" width="9.140625" style="3"/>
    <col min="6" max="6" width="17.85546875" style="3" customWidth="1"/>
    <col min="7" max="7" width="9.140625" style="3"/>
    <col min="8" max="8" width="15" style="3" bestFit="1" customWidth="1"/>
    <col min="9" max="10" width="9.140625" style="3"/>
    <col min="11" max="11" width="15" style="3" bestFit="1" customWidth="1"/>
    <col min="12" max="16384" width="9.140625" style="3"/>
  </cols>
  <sheetData>
    <row r="1" spans="1:4" ht="27.75" customHeight="1" x14ac:dyDescent="0.3">
      <c r="A1" s="110" t="s">
        <v>99</v>
      </c>
      <c r="B1" s="110"/>
      <c r="C1" s="110"/>
      <c r="D1" s="110"/>
    </row>
    <row r="2" spans="1:4" ht="16.5" thickBot="1" x14ac:dyDescent="0.3">
      <c r="A2" s="1"/>
      <c r="B2" s="37"/>
      <c r="C2" s="38"/>
      <c r="D2" s="82" t="s">
        <v>0</v>
      </c>
    </row>
    <row r="3" spans="1:4" ht="15.75" customHeight="1" x14ac:dyDescent="0.25">
      <c r="A3" s="117" t="s">
        <v>1</v>
      </c>
      <c r="B3" s="114" t="s">
        <v>97</v>
      </c>
      <c r="C3" s="115"/>
      <c r="D3" s="116"/>
    </row>
    <row r="4" spans="1:4" ht="36" customHeight="1" thickBot="1" x14ac:dyDescent="0.3">
      <c r="A4" s="118"/>
      <c r="B4" s="39" t="s">
        <v>98</v>
      </c>
      <c r="C4" s="40" t="s">
        <v>101</v>
      </c>
      <c r="D4" s="83" t="s">
        <v>102</v>
      </c>
    </row>
    <row r="5" spans="1:4" ht="30.75" customHeight="1" thickBot="1" x14ac:dyDescent="0.3">
      <c r="A5" s="9" t="s">
        <v>2</v>
      </c>
      <c r="B5" s="41">
        <f>B6+B22</f>
        <v>820779937.15999997</v>
      </c>
      <c r="C5" s="42">
        <f>C6+C22</f>
        <v>253287674.95000005</v>
      </c>
      <c r="D5" s="84">
        <f t="shared" ref="D5:D11" si="0">C5/B5*100</f>
        <v>30.859389159341138</v>
      </c>
    </row>
    <row r="6" spans="1:4" ht="29.25" customHeight="1" x14ac:dyDescent="0.25">
      <c r="A6" s="10" t="s">
        <v>3</v>
      </c>
      <c r="B6" s="43">
        <f t="shared" ref="B6:C6" si="1">B7+B9+B10+B15+B19+B20+B21</f>
        <v>683789900</v>
      </c>
      <c r="C6" s="44">
        <f t="shared" si="1"/>
        <v>181412062.35000002</v>
      </c>
      <c r="D6" s="85">
        <f t="shared" si="0"/>
        <v>26.530380508691344</v>
      </c>
    </row>
    <row r="7" spans="1:4" ht="21.75" customHeight="1" x14ac:dyDescent="0.25">
      <c r="A7" s="11" t="s">
        <v>4</v>
      </c>
      <c r="B7" s="45">
        <f>B8</f>
        <v>422553000</v>
      </c>
      <c r="C7" s="46">
        <f>C8</f>
        <v>94788529.439999998</v>
      </c>
      <c r="D7" s="86">
        <f t="shared" si="0"/>
        <v>22.432340899248139</v>
      </c>
    </row>
    <row r="8" spans="1:4" ht="16.5" x14ac:dyDescent="0.25">
      <c r="A8" s="12" t="s">
        <v>5</v>
      </c>
      <c r="B8" s="76">
        <v>422553000</v>
      </c>
      <c r="C8" s="19">
        <v>94788529.439999998</v>
      </c>
      <c r="D8" s="87">
        <f t="shared" si="0"/>
        <v>22.432340899248139</v>
      </c>
    </row>
    <row r="9" spans="1:4" ht="16.5" x14ac:dyDescent="0.25">
      <c r="A9" s="11" t="s">
        <v>6</v>
      </c>
      <c r="B9" s="76">
        <v>2744900</v>
      </c>
      <c r="C9" s="19">
        <v>989576.08</v>
      </c>
      <c r="D9" s="88">
        <f t="shared" si="0"/>
        <v>36.051443768443292</v>
      </c>
    </row>
    <row r="10" spans="1:4" ht="16.5" x14ac:dyDescent="0.25">
      <c r="A10" s="11" t="s">
        <v>7</v>
      </c>
      <c r="B10" s="76">
        <f>B11+B12+B13+B14</f>
        <v>101145000</v>
      </c>
      <c r="C10" s="19">
        <f>C11+C12+C13+C14</f>
        <v>43475618.030000001</v>
      </c>
      <c r="D10" s="88">
        <f t="shared" si="0"/>
        <v>42.983457442285825</v>
      </c>
    </row>
    <row r="11" spans="1:4" ht="32.25" customHeight="1" x14ac:dyDescent="0.25">
      <c r="A11" s="12" t="s">
        <v>90</v>
      </c>
      <c r="B11" s="77">
        <v>80785000</v>
      </c>
      <c r="C11" s="21">
        <v>36048423.020000003</v>
      </c>
      <c r="D11" s="87">
        <f t="shared" si="0"/>
        <v>44.622668837036585</v>
      </c>
    </row>
    <row r="12" spans="1:4" ht="33.75" customHeight="1" x14ac:dyDescent="0.25">
      <c r="A12" s="12" t="s">
        <v>8</v>
      </c>
      <c r="B12" s="77">
        <v>0</v>
      </c>
      <c r="C12" s="21">
        <v>-319465.86</v>
      </c>
      <c r="D12" s="87">
        <v>0</v>
      </c>
    </row>
    <row r="13" spans="1:4" ht="20.25" customHeight="1" x14ac:dyDescent="0.25">
      <c r="A13" s="12" t="s">
        <v>9</v>
      </c>
      <c r="B13" s="77">
        <v>120000</v>
      </c>
      <c r="C13" s="21">
        <v>29469.040000000001</v>
      </c>
      <c r="D13" s="87">
        <f t="shared" ref="D13:D20" si="2">C13/B13*100</f>
        <v>24.557533333333335</v>
      </c>
    </row>
    <row r="14" spans="1:4" ht="31.5" x14ac:dyDescent="0.25">
      <c r="A14" s="12" t="s">
        <v>10</v>
      </c>
      <c r="B14" s="77">
        <v>20240000</v>
      </c>
      <c r="C14" s="21">
        <v>7717191.8300000001</v>
      </c>
      <c r="D14" s="87">
        <f t="shared" si="2"/>
        <v>38.12841813241107</v>
      </c>
    </row>
    <row r="15" spans="1:4" ht="16.5" x14ac:dyDescent="0.25">
      <c r="A15" s="11" t="s">
        <v>11</v>
      </c>
      <c r="B15" s="76">
        <f>B16+B17+B18</f>
        <v>142506000</v>
      </c>
      <c r="C15" s="19">
        <f>C16+C17+C18</f>
        <v>38304974</v>
      </c>
      <c r="D15" s="88">
        <f t="shared" si="2"/>
        <v>26.879551738172431</v>
      </c>
    </row>
    <row r="16" spans="1:4" ht="16.5" x14ac:dyDescent="0.25">
      <c r="A16" s="12" t="s">
        <v>12</v>
      </c>
      <c r="B16" s="77">
        <v>40200000</v>
      </c>
      <c r="C16" s="21">
        <v>1218226.1399999999</v>
      </c>
      <c r="D16" s="87">
        <f t="shared" si="2"/>
        <v>3.0304132835820892</v>
      </c>
    </row>
    <row r="17" spans="1:4" ht="16.5" x14ac:dyDescent="0.25">
      <c r="A17" s="12" t="s">
        <v>13</v>
      </c>
      <c r="B17" s="77">
        <v>10232000</v>
      </c>
      <c r="C17" s="21">
        <v>1113795.71</v>
      </c>
      <c r="D17" s="87">
        <f t="shared" si="2"/>
        <v>10.885415461297889</v>
      </c>
    </row>
    <row r="18" spans="1:4" ht="16.5" x14ac:dyDescent="0.25">
      <c r="A18" s="13" t="s">
        <v>14</v>
      </c>
      <c r="B18" s="77">
        <v>92074000</v>
      </c>
      <c r="C18" s="21">
        <v>35972952.149999999</v>
      </c>
      <c r="D18" s="87">
        <f t="shared" si="2"/>
        <v>39.069609390273044</v>
      </c>
    </row>
    <row r="19" spans="1:4" ht="33" customHeight="1" x14ac:dyDescent="0.25">
      <c r="A19" s="14" t="s">
        <v>15</v>
      </c>
      <c r="B19" s="76">
        <v>8000</v>
      </c>
      <c r="C19" s="19">
        <v>2440</v>
      </c>
      <c r="D19" s="88">
        <f t="shared" si="2"/>
        <v>30.5</v>
      </c>
    </row>
    <row r="20" spans="1:4" ht="21.75" customHeight="1" thickBot="1" x14ac:dyDescent="0.3">
      <c r="A20" s="14" t="s">
        <v>16</v>
      </c>
      <c r="B20" s="76">
        <v>14833000</v>
      </c>
      <c r="C20" s="19">
        <v>3850924.8</v>
      </c>
      <c r="D20" s="88">
        <f t="shared" si="2"/>
        <v>25.961874199420208</v>
      </c>
    </row>
    <row r="21" spans="1:4" ht="21.75" hidden="1" customHeight="1" thickBot="1" x14ac:dyDescent="0.3">
      <c r="A21" s="15" t="s">
        <v>94</v>
      </c>
      <c r="B21" s="36">
        <v>0</v>
      </c>
      <c r="C21" s="16">
        <v>0</v>
      </c>
      <c r="D21" s="89">
        <v>0</v>
      </c>
    </row>
    <row r="22" spans="1:4" ht="30.2" customHeight="1" x14ac:dyDescent="0.25">
      <c r="A22" s="23" t="s">
        <v>17</v>
      </c>
      <c r="B22" s="47">
        <f>B23+B29+B30+B31+B34+B35</f>
        <v>136990037.16</v>
      </c>
      <c r="C22" s="48">
        <f>C23+C29+C30+C31+C34+C35</f>
        <v>71875612.600000009</v>
      </c>
      <c r="D22" s="90">
        <f t="shared" ref="D22:D38" si="3">C22/B22*100</f>
        <v>52.467766335482914</v>
      </c>
    </row>
    <row r="23" spans="1:4" ht="33.75" customHeight="1" x14ac:dyDescent="0.25">
      <c r="A23" s="14" t="s">
        <v>18</v>
      </c>
      <c r="B23" s="49">
        <f>B24+B25+B26+B27+B28</f>
        <v>94440800</v>
      </c>
      <c r="C23" s="50">
        <f>C24+C25+C26+C27+C28</f>
        <v>39731445.07</v>
      </c>
      <c r="D23" s="88">
        <f t="shared" si="3"/>
        <v>42.070212312898661</v>
      </c>
    </row>
    <row r="24" spans="1:4" ht="50.25" customHeight="1" x14ac:dyDescent="0.25">
      <c r="A24" s="13" t="s">
        <v>19</v>
      </c>
      <c r="B24" s="77">
        <v>1184000</v>
      </c>
      <c r="C24" s="17">
        <v>0</v>
      </c>
      <c r="D24" s="87">
        <f t="shared" si="3"/>
        <v>0</v>
      </c>
    </row>
    <row r="25" spans="1:4" ht="23.25" customHeight="1" x14ac:dyDescent="0.25">
      <c r="A25" s="13" t="s">
        <v>20</v>
      </c>
      <c r="B25" s="77">
        <v>76526800</v>
      </c>
      <c r="C25" s="17">
        <v>32735428.09</v>
      </c>
      <c r="D25" s="87">
        <f t="shared" si="3"/>
        <v>42.776423540511303</v>
      </c>
    </row>
    <row r="26" spans="1:4" ht="20.25" customHeight="1" x14ac:dyDescent="0.25">
      <c r="A26" s="13" t="s">
        <v>21</v>
      </c>
      <c r="B26" s="77">
        <v>3100000</v>
      </c>
      <c r="C26" s="17">
        <v>1236803.48</v>
      </c>
      <c r="D26" s="87">
        <f t="shared" si="3"/>
        <v>39.8968864516129</v>
      </c>
    </row>
    <row r="27" spans="1:4" ht="37.5" customHeight="1" x14ac:dyDescent="0.25">
      <c r="A27" s="13" t="s">
        <v>22</v>
      </c>
      <c r="B27" s="77">
        <v>130000</v>
      </c>
      <c r="C27" s="17">
        <v>0</v>
      </c>
      <c r="D27" s="87">
        <f t="shared" si="3"/>
        <v>0</v>
      </c>
    </row>
    <row r="28" spans="1:4" ht="31.5" x14ac:dyDescent="0.25">
      <c r="A28" s="13" t="s">
        <v>23</v>
      </c>
      <c r="B28" s="77">
        <v>13500000</v>
      </c>
      <c r="C28" s="17">
        <v>5759213.5</v>
      </c>
      <c r="D28" s="91">
        <f t="shared" si="3"/>
        <v>42.660840740740738</v>
      </c>
    </row>
    <row r="29" spans="1:4" ht="22.7" customHeight="1" x14ac:dyDescent="0.25">
      <c r="A29" s="14" t="s">
        <v>24</v>
      </c>
      <c r="B29" s="76">
        <v>15950000</v>
      </c>
      <c r="C29" s="19">
        <v>13515405.08</v>
      </c>
      <c r="D29" s="88">
        <f t="shared" si="3"/>
        <v>84.736082006269598</v>
      </c>
    </row>
    <row r="30" spans="1:4" ht="30.75" customHeight="1" x14ac:dyDescent="0.25">
      <c r="A30" s="14" t="s">
        <v>25</v>
      </c>
      <c r="B30" s="76">
        <v>2245275</v>
      </c>
      <c r="C30" s="18">
        <v>836581.31</v>
      </c>
      <c r="D30" s="88">
        <f t="shared" si="3"/>
        <v>37.25963679282048</v>
      </c>
    </row>
    <row r="31" spans="1:4" ht="31.5" x14ac:dyDescent="0.25">
      <c r="A31" s="14" t="s">
        <v>26</v>
      </c>
      <c r="B31" s="78">
        <f>B32+B33</f>
        <v>11492200</v>
      </c>
      <c r="C31" s="19">
        <f>C32+C33</f>
        <v>10286516.879999999</v>
      </c>
      <c r="D31" s="88">
        <f t="shared" si="3"/>
        <v>89.508683106802863</v>
      </c>
    </row>
    <row r="32" spans="1:4" ht="21.75" customHeight="1" x14ac:dyDescent="0.25">
      <c r="A32" s="13" t="s">
        <v>27</v>
      </c>
      <c r="B32" s="77">
        <f>377734.69+514453.11+12.2</f>
        <v>892200</v>
      </c>
      <c r="C32" s="17">
        <v>377734.69</v>
      </c>
      <c r="D32" s="87">
        <f t="shared" si="3"/>
        <v>42.337445639991031</v>
      </c>
    </row>
    <row r="33" spans="1:4" ht="18.75" customHeight="1" x14ac:dyDescent="0.25">
      <c r="A33" s="13" t="s">
        <v>28</v>
      </c>
      <c r="B33" s="79">
        <v>10600000</v>
      </c>
      <c r="C33" s="17">
        <v>9908782.1899999995</v>
      </c>
      <c r="D33" s="87">
        <f t="shared" si="3"/>
        <v>93.479077264150931</v>
      </c>
    </row>
    <row r="34" spans="1:4" ht="21.75" customHeight="1" x14ac:dyDescent="0.25">
      <c r="A34" s="14" t="s">
        <v>29</v>
      </c>
      <c r="B34" s="76">
        <f>7550000+3600000+81000-100</f>
        <v>11230900</v>
      </c>
      <c r="C34" s="18">
        <v>7200392.8399999999</v>
      </c>
      <c r="D34" s="88">
        <f t="shared" si="3"/>
        <v>64.112340417954044</v>
      </c>
    </row>
    <row r="35" spans="1:4" ht="21.75" customHeight="1" x14ac:dyDescent="0.25">
      <c r="A35" s="14" t="s">
        <v>30</v>
      </c>
      <c r="B35" s="76">
        <f>B36+B37+B38</f>
        <v>1630862.16</v>
      </c>
      <c r="C35" s="19">
        <f>C36+C37+C38</f>
        <v>305271.42</v>
      </c>
      <c r="D35" s="88">
        <f t="shared" si="3"/>
        <v>18.718407201256053</v>
      </c>
    </row>
    <row r="36" spans="1:4" ht="21.2" customHeight="1" x14ac:dyDescent="0.25">
      <c r="A36" s="13" t="s">
        <v>31</v>
      </c>
      <c r="B36" s="77">
        <v>0</v>
      </c>
      <c r="C36" s="17">
        <f>14282-12412</f>
        <v>1870</v>
      </c>
      <c r="D36" s="87">
        <v>0</v>
      </c>
    </row>
    <row r="37" spans="1:4" ht="21.2" hidden="1" customHeight="1" x14ac:dyDescent="0.25">
      <c r="A37" s="13" t="s">
        <v>30</v>
      </c>
      <c r="B37" s="77">
        <v>0</v>
      </c>
      <c r="C37" s="21">
        <v>0</v>
      </c>
      <c r="D37" s="87">
        <v>0</v>
      </c>
    </row>
    <row r="38" spans="1:4" ht="24" customHeight="1" thickBot="1" x14ac:dyDescent="0.3">
      <c r="A38" s="24" t="s">
        <v>93</v>
      </c>
      <c r="B38" s="80">
        <v>1630862.16</v>
      </c>
      <c r="C38" s="22">
        <v>303401.42</v>
      </c>
      <c r="D38" s="87">
        <f t="shared" si="3"/>
        <v>18.603743924011333</v>
      </c>
    </row>
    <row r="39" spans="1:4" ht="30.2" customHeight="1" x14ac:dyDescent="0.25">
      <c r="A39" s="23" t="s">
        <v>32</v>
      </c>
      <c r="B39" s="47">
        <f>B40+B41+B42+B43+B44</f>
        <v>2233689478.46</v>
      </c>
      <c r="C39" s="47">
        <f>C40+C41+C42+C43+C44</f>
        <v>747459862.69000006</v>
      </c>
      <c r="D39" s="85">
        <f>C39/B39*100</f>
        <v>33.463015781644387</v>
      </c>
    </row>
    <row r="40" spans="1:4" ht="31.7" customHeight="1" x14ac:dyDescent="0.25">
      <c r="A40" s="13" t="s">
        <v>33</v>
      </c>
      <c r="B40" s="77">
        <v>75939500</v>
      </c>
      <c r="C40" s="17">
        <f>42159400+4222500</f>
        <v>46381900</v>
      </c>
      <c r="D40" s="91">
        <f>C40/B40*100</f>
        <v>61.077436643643956</v>
      </c>
    </row>
    <row r="41" spans="1:4" ht="18.75" customHeight="1" x14ac:dyDescent="0.25">
      <c r="A41" s="13" t="s">
        <v>34</v>
      </c>
      <c r="B41" s="77">
        <v>2135639328.8299999</v>
      </c>
      <c r="C41" s="17">
        <v>678973572.21000004</v>
      </c>
      <c r="D41" s="91">
        <f>C41/B41*100</f>
        <v>31.792520536788043</v>
      </c>
    </row>
    <row r="42" spans="1:4" ht="35.25" customHeight="1" x14ac:dyDescent="0.25">
      <c r="A42" s="13" t="s">
        <v>100</v>
      </c>
      <c r="B42" s="77">
        <v>0</v>
      </c>
      <c r="C42" s="17">
        <v>-6259.15</v>
      </c>
      <c r="D42" s="91">
        <v>0</v>
      </c>
    </row>
    <row r="43" spans="1:4" ht="47.25" customHeight="1" x14ac:dyDescent="0.25">
      <c r="A43" s="13" t="s">
        <v>35</v>
      </c>
      <c r="B43" s="77">
        <f>-1909597.72-2386</f>
        <v>-1911983.72</v>
      </c>
      <c r="C43" s="17">
        <v>-1911983.72</v>
      </c>
      <c r="D43" s="91">
        <f t="shared" ref="D43" si="4">C43/B43*100</f>
        <v>100</v>
      </c>
    </row>
    <row r="44" spans="1:4" ht="19.5" customHeight="1" thickBot="1" x14ac:dyDescent="0.3">
      <c r="A44" s="25" t="s">
        <v>36</v>
      </c>
      <c r="B44" s="81">
        <f>24022615.35+18</f>
        <v>24022633.350000001</v>
      </c>
      <c r="C44" s="20">
        <v>24022633.350000001</v>
      </c>
      <c r="D44" s="92">
        <v>100</v>
      </c>
    </row>
    <row r="45" spans="1:4" ht="29.25" customHeight="1" thickBot="1" x14ac:dyDescent="0.3">
      <c r="A45" s="26" t="s">
        <v>37</v>
      </c>
      <c r="B45" s="51">
        <f>B6+B22+B39</f>
        <v>3054469415.6199999</v>
      </c>
      <c r="C45" s="52">
        <f>C6+C22+C39</f>
        <v>1000747537.6400001</v>
      </c>
      <c r="D45" s="93">
        <f>C45/B45*100</f>
        <v>32.763383798258367</v>
      </c>
    </row>
    <row r="46" spans="1:4" ht="19.5" customHeight="1" x14ac:dyDescent="0.25">
      <c r="A46" s="23" t="s">
        <v>38</v>
      </c>
      <c r="B46" s="111"/>
      <c r="C46" s="112"/>
      <c r="D46" s="113"/>
    </row>
    <row r="47" spans="1:4" ht="24" customHeight="1" x14ac:dyDescent="0.25">
      <c r="A47" s="27" t="s">
        <v>39</v>
      </c>
      <c r="B47" s="49">
        <f>B48+B49+B50+B51+B52+B53+B54</f>
        <v>171421500</v>
      </c>
      <c r="C47" s="50">
        <f>C48+C49+C50+C51+C52+C53+C54</f>
        <v>52633966.829999998</v>
      </c>
      <c r="D47" s="94">
        <f t="shared" ref="D47:D102" si="5">C47/B47*100</f>
        <v>30.704413874572325</v>
      </c>
    </row>
    <row r="48" spans="1:4" ht="49.7" customHeight="1" x14ac:dyDescent="0.25">
      <c r="A48" s="28" t="s">
        <v>40</v>
      </c>
      <c r="B48" s="53">
        <v>3650600</v>
      </c>
      <c r="C48" s="54">
        <v>963090.4</v>
      </c>
      <c r="D48" s="95">
        <f t="shared" si="5"/>
        <v>26.381701638086891</v>
      </c>
    </row>
    <row r="49" spans="1:4" ht="46.5" customHeight="1" x14ac:dyDescent="0.25">
      <c r="A49" s="28" t="s">
        <v>41</v>
      </c>
      <c r="B49" s="53">
        <v>68936000</v>
      </c>
      <c r="C49" s="54">
        <v>22517376.27</v>
      </c>
      <c r="D49" s="95">
        <f t="shared" si="5"/>
        <v>32.66417585876755</v>
      </c>
    </row>
    <row r="50" spans="1:4" x14ac:dyDescent="0.25">
      <c r="A50" s="28" t="s">
        <v>42</v>
      </c>
      <c r="B50" s="53">
        <v>12400</v>
      </c>
      <c r="C50" s="54">
        <v>0</v>
      </c>
      <c r="D50" s="95">
        <f t="shared" si="5"/>
        <v>0</v>
      </c>
    </row>
    <row r="51" spans="1:4" ht="30.2" customHeight="1" x14ac:dyDescent="0.25">
      <c r="A51" s="28" t="s">
        <v>43</v>
      </c>
      <c r="B51" s="53">
        <v>8762900</v>
      </c>
      <c r="C51" s="54">
        <v>3104903.74</v>
      </c>
      <c r="D51" s="95">
        <f t="shared" si="5"/>
        <v>35.432376724600303</v>
      </c>
    </row>
    <row r="52" spans="1:4" ht="10.5" hidden="1" customHeight="1" x14ac:dyDescent="0.25">
      <c r="A52" s="28" t="s">
        <v>44</v>
      </c>
      <c r="B52" s="53"/>
      <c r="C52" s="54"/>
      <c r="D52" s="95">
        <v>0</v>
      </c>
    </row>
    <row r="53" spans="1:4" x14ac:dyDescent="0.25">
      <c r="A53" s="28" t="s">
        <v>45</v>
      </c>
      <c r="B53" s="53">
        <v>1414083.24</v>
      </c>
      <c r="C53" s="54">
        <v>0</v>
      </c>
      <c r="D53" s="95">
        <f t="shared" si="5"/>
        <v>0</v>
      </c>
    </row>
    <row r="54" spans="1:4" x14ac:dyDescent="0.25">
      <c r="A54" s="28" t="s">
        <v>46</v>
      </c>
      <c r="B54" s="53">
        <v>88645516.760000005</v>
      </c>
      <c r="C54" s="54">
        <v>26048596.420000002</v>
      </c>
      <c r="D54" s="95">
        <f t="shared" si="5"/>
        <v>29.385125578910326</v>
      </c>
    </row>
    <row r="55" spans="1:4" ht="31.5" x14ac:dyDescent="0.25">
      <c r="A55" s="27" t="s">
        <v>47</v>
      </c>
      <c r="B55" s="49">
        <f>B56+B57+B58</f>
        <v>29313200</v>
      </c>
      <c r="C55" s="50">
        <f>C56+C57+C58</f>
        <v>6030355.9399999995</v>
      </c>
      <c r="D55" s="94">
        <f t="shared" si="5"/>
        <v>20.572151590409778</v>
      </c>
    </row>
    <row r="56" spans="1:4" x14ac:dyDescent="0.25">
      <c r="A56" s="28" t="s">
        <v>48</v>
      </c>
      <c r="B56" s="53">
        <v>4272300</v>
      </c>
      <c r="C56" s="54">
        <v>1463545.38</v>
      </c>
      <c r="D56" s="95">
        <f t="shared" si="5"/>
        <v>34.256615406221471</v>
      </c>
    </row>
    <row r="57" spans="1:4" ht="18.75" customHeight="1" x14ac:dyDescent="0.25">
      <c r="A57" s="28" t="s">
        <v>91</v>
      </c>
      <c r="B57" s="53">
        <v>25040900</v>
      </c>
      <c r="C57" s="54">
        <v>4566810.5599999996</v>
      </c>
      <c r="D57" s="95">
        <f t="shared" si="5"/>
        <v>18.237405844039152</v>
      </c>
    </row>
    <row r="58" spans="1:4" ht="32.25" hidden="1" customHeight="1" x14ac:dyDescent="0.25">
      <c r="A58" s="28" t="s">
        <v>49</v>
      </c>
      <c r="B58" s="53"/>
      <c r="C58" s="54"/>
      <c r="D58" s="95">
        <v>0</v>
      </c>
    </row>
    <row r="59" spans="1:4" x14ac:dyDescent="0.25">
      <c r="A59" s="27" t="s">
        <v>50</v>
      </c>
      <c r="B59" s="49">
        <f>B60+B61+B62+B63</f>
        <v>282272396.61000001</v>
      </c>
      <c r="C59" s="50">
        <f>C60+C61+C62+C63</f>
        <v>54236419.960000001</v>
      </c>
      <c r="D59" s="94">
        <f t="shared" si="5"/>
        <v>19.214213154159538</v>
      </c>
    </row>
    <row r="60" spans="1:4" x14ac:dyDescent="0.25">
      <c r="A60" s="28" t="s">
        <v>51</v>
      </c>
      <c r="B60" s="53">
        <v>450200</v>
      </c>
      <c r="C60" s="55">
        <v>0</v>
      </c>
      <c r="D60" s="95">
        <f t="shared" si="5"/>
        <v>0</v>
      </c>
    </row>
    <row r="61" spans="1:4" x14ac:dyDescent="0.25">
      <c r="A61" s="28" t="s">
        <v>52</v>
      </c>
      <c r="B61" s="53">
        <v>18263200</v>
      </c>
      <c r="C61" s="55">
        <v>9500000</v>
      </c>
      <c r="D61" s="95">
        <f t="shared" si="5"/>
        <v>52.017171141968547</v>
      </c>
    </row>
    <row r="62" spans="1:4" x14ac:dyDescent="0.25">
      <c r="A62" s="28" t="s">
        <v>53</v>
      </c>
      <c r="B62" s="56">
        <v>261116096.61000001</v>
      </c>
      <c r="C62" s="54">
        <v>44716419.960000001</v>
      </c>
      <c r="D62" s="95">
        <f t="shared" si="5"/>
        <v>17.1251104549054</v>
      </c>
    </row>
    <row r="63" spans="1:4" ht="20.25" customHeight="1" x14ac:dyDescent="0.25">
      <c r="A63" s="28" t="s">
        <v>54</v>
      </c>
      <c r="B63" s="53">
        <v>2442900</v>
      </c>
      <c r="C63" s="57">
        <v>20000</v>
      </c>
      <c r="D63" s="95">
        <f t="shared" si="5"/>
        <v>0.81869908715051787</v>
      </c>
    </row>
    <row r="64" spans="1:4" x14ac:dyDescent="0.25">
      <c r="A64" s="27" t="s">
        <v>55</v>
      </c>
      <c r="B64" s="49">
        <f>B65+B66+B68+B67</f>
        <v>369743384.06999999</v>
      </c>
      <c r="C64" s="50">
        <f>C65+C66+C68+C67</f>
        <v>33513168.870000001</v>
      </c>
      <c r="D64" s="94">
        <f t="shared" si="5"/>
        <v>9.0638995351584892</v>
      </c>
    </row>
    <row r="65" spans="1:10" x14ac:dyDescent="0.25">
      <c r="A65" s="28" t="s">
        <v>56</v>
      </c>
      <c r="B65" s="53">
        <v>33542782.399999999</v>
      </c>
      <c r="C65" s="57">
        <v>3656573.46</v>
      </c>
      <c r="D65" s="95">
        <f t="shared" si="5"/>
        <v>10.901222851447171</v>
      </c>
    </row>
    <row r="66" spans="1:10" x14ac:dyDescent="0.25">
      <c r="A66" s="28" t="s">
        <v>57</v>
      </c>
      <c r="B66" s="53">
        <v>600000</v>
      </c>
      <c r="C66" s="54">
        <v>0</v>
      </c>
      <c r="D66" s="95">
        <f t="shared" si="5"/>
        <v>0</v>
      </c>
    </row>
    <row r="67" spans="1:10" x14ac:dyDescent="0.25">
      <c r="A67" s="28" t="s">
        <v>58</v>
      </c>
      <c r="B67" s="53">
        <v>216647501.66999999</v>
      </c>
      <c r="C67" s="57">
        <v>26203245.41</v>
      </c>
      <c r="D67" s="95">
        <f t="shared" si="5"/>
        <v>12.094875411909015</v>
      </c>
    </row>
    <row r="68" spans="1:10" ht="17.45" customHeight="1" x14ac:dyDescent="0.25">
      <c r="A68" s="28" t="s">
        <v>59</v>
      </c>
      <c r="B68" s="53">
        <v>118953100</v>
      </c>
      <c r="C68" s="57">
        <v>3653350</v>
      </c>
      <c r="D68" s="95">
        <f t="shared" si="5"/>
        <v>3.0712524515964694</v>
      </c>
    </row>
    <row r="69" spans="1:10" x14ac:dyDescent="0.25">
      <c r="A69" s="27" t="s">
        <v>60</v>
      </c>
      <c r="B69" s="49">
        <f>B70+B71</f>
        <v>11533212</v>
      </c>
      <c r="C69" s="50">
        <f>C70+C71</f>
        <v>3977434.5</v>
      </c>
      <c r="D69" s="94">
        <f t="shared" si="5"/>
        <v>34.486789109573287</v>
      </c>
    </row>
    <row r="70" spans="1:10" ht="30.2" customHeight="1" x14ac:dyDescent="0.25">
      <c r="A70" s="28" t="s">
        <v>61</v>
      </c>
      <c r="B70" s="53">
        <v>11533212</v>
      </c>
      <c r="C70" s="54">
        <v>3977434.5</v>
      </c>
      <c r="D70" s="95">
        <f t="shared" si="5"/>
        <v>34.486789109573287</v>
      </c>
    </row>
    <row r="71" spans="1:10" ht="19.5" hidden="1" customHeight="1" x14ac:dyDescent="0.25">
      <c r="A71" s="28" t="s">
        <v>62</v>
      </c>
      <c r="B71" s="53">
        <v>0</v>
      </c>
      <c r="C71" s="54">
        <v>0</v>
      </c>
      <c r="D71" s="95" t="e">
        <f t="shared" si="5"/>
        <v>#DIV/0!</v>
      </c>
    </row>
    <row r="72" spans="1:10" x14ac:dyDescent="0.25">
      <c r="A72" s="27" t="s">
        <v>63</v>
      </c>
      <c r="B72" s="49">
        <f t="shared" ref="B72:C72" si="6">B73+B74+B75+B76+B77+B78</f>
        <v>1972979291.9100001</v>
      </c>
      <c r="C72" s="50">
        <f t="shared" si="6"/>
        <v>685785773.27999997</v>
      </c>
      <c r="D72" s="94">
        <f t="shared" si="5"/>
        <v>34.758893623060032</v>
      </c>
      <c r="F72" s="5"/>
      <c r="H72" s="4"/>
      <c r="J72" s="4"/>
    </row>
    <row r="73" spans="1:10" x14ac:dyDescent="0.25">
      <c r="A73" s="28" t="s">
        <v>64</v>
      </c>
      <c r="B73" s="53">
        <v>750984831.25999999</v>
      </c>
      <c r="C73" s="54">
        <v>303451535.17000002</v>
      </c>
      <c r="D73" s="95">
        <f t="shared" si="5"/>
        <v>40.407145729011596</v>
      </c>
    </row>
    <row r="74" spans="1:10" x14ac:dyDescent="0.25">
      <c r="A74" s="28" t="s">
        <v>65</v>
      </c>
      <c r="B74" s="53">
        <v>1040057378.95</v>
      </c>
      <c r="C74" s="54">
        <v>332296568.86000001</v>
      </c>
      <c r="D74" s="96">
        <f t="shared" si="5"/>
        <v>31.949830421420906</v>
      </c>
    </row>
    <row r="75" spans="1:10" ht="15" customHeight="1" x14ac:dyDescent="0.25">
      <c r="A75" s="28" t="s">
        <v>66</v>
      </c>
      <c r="B75" s="53">
        <v>150916381.69999999</v>
      </c>
      <c r="C75" s="54">
        <v>46247019.25</v>
      </c>
      <c r="D75" s="96">
        <f t="shared" si="5"/>
        <v>30.644134671829338</v>
      </c>
    </row>
    <row r="76" spans="1:10" ht="15" customHeight="1" x14ac:dyDescent="0.25">
      <c r="A76" s="28" t="s">
        <v>95</v>
      </c>
      <c r="B76" s="53">
        <v>100000</v>
      </c>
      <c r="C76" s="54">
        <v>28500</v>
      </c>
      <c r="D76" s="96">
        <f t="shared" si="5"/>
        <v>28.499999999999996</v>
      </c>
    </row>
    <row r="77" spans="1:10" x14ac:dyDescent="0.25">
      <c r="A77" s="28" t="s">
        <v>67</v>
      </c>
      <c r="B77" s="53">
        <v>260000</v>
      </c>
      <c r="C77" s="54">
        <v>24950</v>
      </c>
      <c r="D77" s="96">
        <f t="shared" si="5"/>
        <v>9.5961538461538467</v>
      </c>
    </row>
    <row r="78" spans="1:10" x14ac:dyDescent="0.25">
      <c r="A78" s="28" t="s">
        <v>68</v>
      </c>
      <c r="B78" s="53">
        <v>30660700</v>
      </c>
      <c r="C78" s="54">
        <v>3737200</v>
      </c>
      <c r="D78" s="96">
        <f t="shared" si="5"/>
        <v>12.18889327380001</v>
      </c>
    </row>
    <row r="79" spans="1:10" x14ac:dyDescent="0.25">
      <c r="A79" s="27" t="s">
        <v>69</v>
      </c>
      <c r="B79" s="49">
        <f>B80</f>
        <v>137944256.22</v>
      </c>
      <c r="C79" s="50">
        <f>C80</f>
        <v>30943020.460000001</v>
      </c>
      <c r="D79" s="97">
        <f t="shared" si="5"/>
        <v>22.431539600061793</v>
      </c>
      <c r="F79" s="5"/>
    </row>
    <row r="80" spans="1:10" x14ac:dyDescent="0.25">
      <c r="A80" s="28" t="s">
        <v>70</v>
      </c>
      <c r="B80" s="53">
        <v>137944256.22</v>
      </c>
      <c r="C80" s="54">
        <v>30943020.460000001</v>
      </c>
      <c r="D80" s="96">
        <f t="shared" si="5"/>
        <v>22.431539600061793</v>
      </c>
    </row>
    <row r="81" spans="1:6" x14ac:dyDescent="0.25">
      <c r="A81" s="27" t="s">
        <v>71</v>
      </c>
      <c r="B81" s="49">
        <f>B82+B83+B84+B85</f>
        <v>117486953.02</v>
      </c>
      <c r="C81" s="50">
        <f>C82+C83+C84+C85</f>
        <v>87485176.769999996</v>
      </c>
      <c r="D81" s="97">
        <f t="shared" si="5"/>
        <v>74.463737905524923</v>
      </c>
    </row>
    <row r="82" spans="1:6" x14ac:dyDescent="0.25">
      <c r="A82" s="28" t="s">
        <v>72</v>
      </c>
      <c r="B82" s="53">
        <v>1152000</v>
      </c>
      <c r="C82" s="54">
        <v>372000</v>
      </c>
      <c r="D82" s="96">
        <f t="shared" si="5"/>
        <v>32.291666666666671</v>
      </c>
    </row>
    <row r="83" spans="1:6" x14ac:dyDescent="0.25">
      <c r="A83" s="28" t="s">
        <v>73</v>
      </c>
      <c r="B83" s="53">
        <v>2178600</v>
      </c>
      <c r="C83" s="54">
        <v>405733</v>
      </c>
      <c r="D83" s="96">
        <f t="shared" si="5"/>
        <v>18.623565592582391</v>
      </c>
    </row>
    <row r="84" spans="1:6" x14ac:dyDescent="0.25">
      <c r="A84" s="28" t="s">
        <v>74</v>
      </c>
      <c r="B84" s="53">
        <v>112453537.02</v>
      </c>
      <c r="C84" s="54">
        <v>85583749.019999996</v>
      </c>
      <c r="D84" s="96">
        <f t="shared" si="5"/>
        <v>76.105875624684728</v>
      </c>
    </row>
    <row r="85" spans="1:6" ht="18.75" customHeight="1" x14ac:dyDescent="0.25">
      <c r="A85" s="28" t="s">
        <v>75</v>
      </c>
      <c r="B85" s="53">
        <v>1702816</v>
      </c>
      <c r="C85" s="54">
        <v>1123694.75</v>
      </c>
      <c r="D85" s="96">
        <f t="shared" si="5"/>
        <v>65.990380052806643</v>
      </c>
    </row>
    <row r="86" spans="1:6" x14ac:dyDescent="0.25">
      <c r="A86" s="27" t="s">
        <v>76</v>
      </c>
      <c r="B86" s="49">
        <f>B87+B88+B89</f>
        <v>94333334.780000001</v>
      </c>
      <c r="C86" s="50">
        <f>C87+C88+C89</f>
        <v>20767779.199999999</v>
      </c>
      <c r="D86" s="97">
        <f t="shared" si="5"/>
        <v>22.01531330195597</v>
      </c>
    </row>
    <row r="87" spans="1:6" x14ac:dyDescent="0.25">
      <c r="A87" s="28" t="s">
        <v>77</v>
      </c>
      <c r="B87" s="53">
        <v>70929756</v>
      </c>
      <c r="C87" s="54">
        <v>20127626</v>
      </c>
      <c r="D87" s="96">
        <f t="shared" si="5"/>
        <v>28.376843704354489</v>
      </c>
    </row>
    <row r="88" spans="1:6" x14ac:dyDescent="0.25">
      <c r="A88" s="28" t="s">
        <v>78</v>
      </c>
      <c r="B88" s="53">
        <v>23403578.780000001</v>
      </c>
      <c r="C88" s="54">
        <v>640153.19999999995</v>
      </c>
      <c r="D88" s="96">
        <f t="shared" si="5"/>
        <v>2.7352791041815183</v>
      </c>
    </row>
    <row r="89" spans="1:6" hidden="1" x14ac:dyDescent="0.25">
      <c r="A89" s="28" t="s">
        <v>79</v>
      </c>
      <c r="B89" s="53"/>
      <c r="C89" s="54"/>
      <c r="D89" s="96" t="e">
        <f t="shared" si="5"/>
        <v>#DIV/0!</v>
      </c>
    </row>
    <row r="90" spans="1:6" x14ac:dyDescent="0.25">
      <c r="A90" s="27" t="s">
        <v>80</v>
      </c>
      <c r="B90" s="58">
        <f t="shared" ref="B90:C90" si="7">B91+B92</f>
        <v>1450000</v>
      </c>
      <c r="C90" s="46">
        <f t="shared" si="7"/>
        <v>312302.01</v>
      </c>
      <c r="D90" s="97">
        <f t="shared" si="5"/>
        <v>21.538069655172414</v>
      </c>
    </row>
    <row r="91" spans="1:6" x14ac:dyDescent="0.25">
      <c r="A91" s="28" t="s">
        <v>81</v>
      </c>
      <c r="B91" s="53">
        <v>350000</v>
      </c>
      <c r="C91" s="54">
        <f>48150-12412</f>
        <v>35738</v>
      </c>
      <c r="D91" s="96">
        <f t="shared" si="5"/>
        <v>10.210857142857142</v>
      </c>
    </row>
    <row r="92" spans="1:6" x14ac:dyDescent="0.25">
      <c r="A92" s="29" t="s">
        <v>96</v>
      </c>
      <c r="B92" s="59">
        <v>1100000</v>
      </c>
      <c r="C92" s="60">
        <v>276564.01</v>
      </c>
      <c r="D92" s="98">
        <f t="shared" si="5"/>
        <v>25.142182727272726</v>
      </c>
    </row>
    <row r="93" spans="1:6" ht="16.5" thickBot="1" x14ac:dyDescent="0.3">
      <c r="A93" s="30" t="s">
        <v>82</v>
      </c>
      <c r="B93" s="61">
        <v>4011100</v>
      </c>
      <c r="C93" s="62">
        <v>0</v>
      </c>
      <c r="D93" s="99">
        <f t="shared" si="5"/>
        <v>0</v>
      </c>
    </row>
    <row r="94" spans="1:6" ht="16.5" hidden="1" thickBot="1" x14ac:dyDescent="0.3">
      <c r="A94" s="31" t="s">
        <v>89</v>
      </c>
      <c r="B94" s="63"/>
      <c r="C94" s="64"/>
      <c r="D94" s="100" t="e">
        <f t="shared" si="5"/>
        <v>#DIV/0!</v>
      </c>
    </row>
    <row r="95" spans="1:6" ht="30.75" customHeight="1" thickBot="1" x14ac:dyDescent="0.3">
      <c r="A95" s="32" t="s">
        <v>83</v>
      </c>
      <c r="B95" s="65">
        <f>B47+B55+B59+B64+B69+B72+B79+B81+B86+B90+B93+B94</f>
        <v>3192488628.6100001</v>
      </c>
      <c r="C95" s="66">
        <f>C47+C55+C59+C64+C69+C72+C79+C81+C86+C90+C93+C94</f>
        <v>975685397.82000005</v>
      </c>
      <c r="D95" s="101">
        <f t="shared" si="5"/>
        <v>30.561906754380846</v>
      </c>
      <c r="F95" s="5"/>
    </row>
    <row r="96" spans="1:6" ht="7.5" hidden="1" customHeight="1" x14ac:dyDescent="0.25">
      <c r="A96" s="33"/>
      <c r="B96" s="67"/>
      <c r="C96" s="68"/>
      <c r="D96" s="102" t="e">
        <f t="shared" si="5"/>
        <v>#DIV/0!</v>
      </c>
    </row>
    <row r="97" spans="1:6" ht="21.2" customHeight="1" thickBot="1" x14ac:dyDescent="0.3">
      <c r="A97" s="34" t="s">
        <v>84</v>
      </c>
      <c r="B97" s="69">
        <f>B45-B95</f>
        <v>-138019212.99000025</v>
      </c>
      <c r="C97" s="70">
        <f>C45-C95</f>
        <v>25062139.820000052</v>
      </c>
      <c r="D97" s="103">
        <f t="shared" si="5"/>
        <v>-18.158442782756524</v>
      </c>
    </row>
    <row r="98" spans="1:6" x14ac:dyDescent="0.25">
      <c r="A98" s="35" t="s">
        <v>92</v>
      </c>
      <c r="B98" s="71"/>
      <c r="C98" s="72"/>
      <c r="D98" s="104"/>
    </row>
    <row r="99" spans="1:6" x14ac:dyDescent="0.25">
      <c r="A99" s="28" t="s">
        <v>85</v>
      </c>
      <c r="B99" s="53">
        <v>40000000</v>
      </c>
      <c r="C99" s="55">
        <v>0</v>
      </c>
      <c r="D99" s="105">
        <v>0</v>
      </c>
      <c r="F99" s="5"/>
    </row>
    <row r="100" spans="1:6" ht="31.5" hidden="1" x14ac:dyDescent="0.25">
      <c r="A100" s="28" t="s">
        <v>86</v>
      </c>
      <c r="B100" s="53">
        <v>0</v>
      </c>
      <c r="C100" s="54">
        <v>0</v>
      </c>
      <c r="D100" s="105" t="e">
        <f t="shared" si="5"/>
        <v>#DIV/0!</v>
      </c>
    </row>
    <row r="101" spans="1:6" ht="31.5" hidden="1" x14ac:dyDescent="0.25">
      <c r="A101" s="28" t="s">
        <v>87</v>
      </c>
      <c r="B101" s="53">
        <v>0</v>
      </c>
      <c r="C101" s="54">
        <v>0</v>
      </c>
      <c r="D101" s="105" t="e">
        <f t="shared" si="5"/>
        <v>#DIV/0!</v>
      </c>
    </row>
    <row r="102" spans="1:6" ht="30.75" customHeight="1" thickBot="1" x14ac:dyDescent="0.3">
      <c r="A102" s="106" t="s">
        <v>88</v>
      </c>
      <c r="B102" s="107">
        <v>98019212.989999995</v>
      </c>
      <c r="C102" s="108">
        <v>-25062139.82</v>
      </c>
      <c r="D102" s="109">
        <f t="shared" si="5"/>
        <v>-25.568599313847646</v>
      </c>
      <c r="F102" s="5"/>
    </row>
    <row r="103" spans="1:6" s="8" customFormat="1" ht="23.25" customHeight="1" x14ac:dyDescent="0.25">
      <c r="A103" s="6"/>
      <c r="B103" s="73"/>
      <c r="C103" s="73"/>
      <c r="D103" s="7"/>
    </row>
    <row r="104" spans="1:6" ht="42.75" customHeight="1" x14ac:dyDescent="0.25">
      <c r="A104" s="2"/>
      <c r="B104" s="74"/>
      <c r="C104" s="38"/>
      <c r="D104" s="2"/>
    </row>
    <row r="105" spans="1:6" x14ac:dyDescent="0.25">
      <c r="A105" s="2"/>
      <c r="B105" s="38"/>
      <c r="C105" s="38"/>
      <c r="D105" s="2"/>
    </row>
  </sheetData>
  <mergeCells count="4">
    <mergeCell ref="A1:D1"/>
    <mergeCell ref="B46:D46"/>
    <mergeCell ref="B3:D3"/>
    <mergeCell ref="A3:A4"/>
  </mergeCells>
  <pageMargins left="0.78740157480314965" right="0" top="0.23622047244094491" bottom="0.11811023622047245" header="0.31496062992125984" footer="0.23622047244094491"/>
  <pageSetup paperSize="9" scale="75" fitToHeight="2" orientation="portrait" r:id="rId1"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05</vt:lpstr>
      <vt:lpstr>'05'!Заголовки_для_печати</vt:lpstr>
      <vt:lpstr>'05'!Область_печати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2023-06-06T06:53:48Z</dcterms:modified>
</cp:coreProperties>
</file>