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0" windowWidth="20730" windowHeight="10740"/>
  </bookViews>
  <sheets>
    <sheet name="тарифы на тепловую энергию" sheetId="5" r:id="rId1"/>
    <sheet name="Лист1" sheetId="6" r:id="rId2"/>
  </sheets>
  <definedNames>
    <definedName name="_xlnm._FilterDatabase" localSheetId="0" hidden="1">'тарифы на тепловую энергию'!$A$9:$R$9</definedName>
    <definedName name="_xlnm.Print_Titles" localSheetId="0">'тарифы на тепловую энергию'!$4:$5</definedName>
    <definedName name="_xlnm.Print_Area" localSheetId="0">'тарифы на тепловую энергию'!$A$1:$G$70</definedName>
  </definedNames>
  <calcPr calcId="145621"/>
</workbook>
</file>

<file path=xl/calcChain.xml><?xml version="1.0" encoding="utf-8"?>
<calcChain xmlns="http://schemas.openxmlformats.org/spreadsheetml/2006/main">
  <c r="G63" i="5" l="1"/>
  <c r="F63" i="5"/>
  <c r="D63" i="5"/>
  <c r="G61" i="5"/>
  <c r="F61" i="5"/>
  <c r="D61" i="5"/>
  <c r="G59" i="5"/>
  <c r="F59" i="5"/>
  <c r="G58" i="5"/>
  <c r="F58" i="5"/>
  <c r="D58" i="5"/>
  <c r="G56" i="5"/>
  <c r="F56" i="5"/>
  <c r="D56" i="5"/>
  <c r="G55" i="5"/>
  <c r="D55" i="5"/>
  <c r="G54" i="5"/>
  <c r="F54" i="5"/>
  <c r="D54" i="5"/>
  <c r="G53" i="5"/>
  <c r="F53" i="5"/>
  <c r="D53" i="5"/>
  <c r="G52" i="5"/>
  <c r="F52" i="5"/>
  <c r="G51" i="5"/>
  <c r="F51" i="5"/>
  <c r="G49" i="5"/>
  <c r="F49" i="5"/>
  <c r="D49" i="5"/>
  <c r="G47" i="5"/>
  <c r="F47" i="5"/>
  <c r="D47" i="5"/>
  <c r="G46" i="5"/>
  <c r="F46" i="5"/>
  <c r="D46" i="5"/>
  <c r="G45" i="5"/>
  <c r="F45" i="5"/>
  <c r="D45" i="5"/>
  <c r="G44" i="5"/>
  <c r="F44" i="5"/>
  <c r="D44" i="5"/>
  <c r="G43" i="5"/>
  <c r="F43" i="5"/>
  <c r="D43" i="5"/>
  <c r="G42" i="5"/>
  <c r="F42" i="5"/>
  <c r="D42" i="5"/>
  <c r="G41" i="5"/>
  <c r="F41" i="5"/>
  <c r="D41" i="5"/>
  <c r="G39" i="5"/>
  <c r="F39" i="5"/>
  <c r="E39" i="5"/>
  <c r="G37" i="5"/>
  <c r="F37" i="5"/>
  <c r="D37" i="5"/>
  <c r="G35" i="5"/>
  <c r="F35" i="5"/>
  <c r="D35" i="5"/>
  <c r="G33" i="5"/>
  <c r="F33" i="5"/>
  <c r="D33" i="5"/>
  <c r="G31" i="5"/>
  <c r="F31" i="5"/>
  <c r="D31" i="5"/>
  <c r="G30" i="5"/>
  <c r="F30" i="5"/>
  <c r="D30" i="5"/>
  <c r="G28" i="5"/>
  <c r="F28" i="5"/>
  <c r="D28" i="5"/>
  <c r="G26" i="5"/>
  <c r="F26" i="5"/>
  <c r="D26" i="5"/>
  <c r="G24" i="5"/>
  <c r="F24" i="5"/>
  <c r="D24" i="5"/>
  <c r="G22" i="5"/>
  <c r="F22" i="5"/>
  <c r="D22" i="5"/>
  <c r="G21" i="5"/>
  <c r="F21" i="5"/>
  <c r="G20" i="5"/>
  <c r="F20" i="5"/>
  <c r="D20" i="5"/>
  <c r="G18" i="5"/>
  <c r="F18" i="5"/>
  <c r="G16" i="5"/>
  <c r="F16" i="5"/>
  <c r="D16" i="5"/>
  <c r="G14" i="5"/>
  <c r="G13" i="5"/>
  <c r="F13" i="5"/>
  <c r="D13" i="5"/>
  <c r="G11" i="5"/>
  <c r="F11" i="5"/>
  <c r="D11" i="5"/>
  <c r="G9" i="5"/>
  <c r="F9" i="5"/>
  <c r="G8" i="5"/>
  <c r="F8" i="5"/>
  <c r="D8" i="5"/>
  <c r="G7" i="5"/>
  <c r="F7" i="5"/>
  <c r="D7" i="5"/>
</calcChain>
</file>

<file path=xl/sharedStrings.xml><?xml version="1.0" encoding="utf-8"?>
<sst xmlns="http://schemas.openxmlformats.org/spreadsheetml/2006/main" count="90" uniqueCount="89">
  <si>
    <t>№ п/п</t>
  </si>
  <si>
    <t>ООО "ТеплоСфера"</t>
  </si>
  <si>
    <t>ООО "Стройэнергосервис"</t>
  </si>
  <si>
    <t>МУП "Алатырское ПОК и ТС"</t>
  </si>
  <si>
    <t>МУП "ЖКХ "Ишлейское"</t>
  </si>
  <si>
    <t>МУП "ЖКХ "Моргаушское"</t>
  </si>
  <si>
    <t xml:space="preserve">БУ ЧР "Калининский ПНИ" </t>
  </si>
  <si>
    <t>МУП ЖКХ "Атлашевское"</t>
  </si>
  <si>
    <t>ООО "УК "Жилище"</t>
  </si>
  <si>
    <t>ООО "Коммунальник"</t>
  </si>
  <si>
    <t>ФКУ Исправительная колония № 5</t>
  </si>
  <si>
    <t>ГУП ЧР "Чувашгаз" Козловка</t>
  </si>
  <si>
    <t>МУП "ЖКХ Козловского района"</t>
  </si>
  <si>
    <t>ООО "ЭК Котельная"</t>
  </si>
  <si>
    <t>ОАО "Коммунальник"</t>
  </si>
  <si>
    <t>Ядринское МПП ЖКХ</t>
  </si>
  <si>
    <t>ГУП ЧР "Чувашгаз" Ядрин</t>
  </si>
  <si>
    <t>ГУП ЧР "Чувашгаз" Алатырь</t>
  </si>
  <si>
    <t>УК ЖКХ МО г. Канаш</t>
  </si>
  <si>
    <t>ПАО "Ростелеком" Шумерля</t>
  </si>
  <si>
    <t>МП МТС "Красночетайскагропромснаб"</t>
  </si>
  <si>
    <t>МУП "Юманайское ЖКХ"</t>
  </si>
  <si>
    <t>МУП "ЖКХ "Вурман-Сюктерское"</t>
  </si>
  <si>
    <t>город Новочебоксарск</t>
  </si>
  <si>
    <t>город Чебоксары</t>
  </si>
  <si>
    <t xml:space="preserve">ГУП ЧР "Чувашгаз" Шумерля </t>
  </si>
  <si>
    <t>МУП "ЖКХ Катрасьское"</t>
  </si>
  <si>
    <t>Наименование регулируемой организации</t>
  </si>
  <si>
    <t>руб. за 1 Гкал с учетом НДС</t>
  </si>
  <si>
    <t>МУП «Шумерлинское предприятие тепловодоснабжения и водоотведения»</t>
  </si>
  <si>
    <t>ГУП ЧР "Чувашгаз" Шумерля от источника тепловой энергиии ул.К.Маркса</t>
  </si>
  <si>
    <t>ПАО "Т Плюс" для потребителей Чебоксарского района от котельной 2-К, эксплуатируемой по концессионному соглашению от 22 июля 2021 г. № 7F00-FA058/02-026/0001-2021 в отношении объектов теплоснабжения, находящихся в муниципальной собственности муниципального образования города Чебоксары – столицы Чувашской Республики</t>
  </si>
  <si>
    <t>Алатырский муниципальный округ</t>
  </si>
  <si>
    <t>Аликовский муниципальный округ</t>
  </si>
  <si>
    <t>Вурнарский муниципальный округ</t>
  </si>
  <si>
    <t>Ибресинский муниципальный округ</t>
  </si>
  <si>
    <t>Козловский муниципальный округ</t>
  </si>
  <si>
    <t>Красноармейский муниципальный округ</t>
  </si>
  <si>
    <t>Красночетайский муниципальный округ</t>
  </si>
  <si>
    <t>Мариинско-Посадский муниципальный округ</t>
  </si>
  <si>
    <t>Моргаушский муниципальный округ</t>
  </si>
  <si>
    <t>Порецкий муниципальный округ</t>
  </si>
  <si>
    <t>Цивильский муниципальный округ</t>
  </si>
  <si>
    <t>Чебоксарский муниципальный округ</t>
  </si>
  <si>
    <t>Шемуршинский муниципальный округ</t>
  </si>
  <si>
    <t>Ядринский муниципальный округ</t>
  </si>
  <si>
    <t>Яльчикский муниципальный округ</t>
  </si>
  <si>
    <t>Янтиковский муниципальный округ</t>
  </si>
  <si>
    <t>Шумерлинский муниципальный округ</t>
  </si>
  <si>
    <t>МУП"ЖКХ Алатырского муниципального округа ЧР"</t>
  </si>
  <si>
    <t>МУП "ДЕЗ ЖКХ Ибресинского муниципального округа ЧР"</t>
  </si>
  <si>
    <t>МУП ЖКУ Красноармейского мунииципального округа ЧР</t>
  </si>
  <si>
    <t>МУП ЖКУ"Мариинский" Мариинско-Посадского муниципального округа ЧР</t>
  </si>
  <si>
    <t xml:space="preserve">МУП Урмарского муниципального округа"Урмарытеплосеть" </t>
  </si>
  <si>
    <t>МУП ЖКУ Цивильского городского поселения Цивильского муниципального округа ЧР</t>
  </si>
  <si>
    <t>Комсомольский муниципальный округ</t>
  </si>
  <si>
    <t>ООО "Мой дом"</t>
  </si>
  <si>
    <t>МУП "ЖКХ и БТИ"</t>
  </si>
  <si>
    <t>Тарифы на тепловую энергию на 2025 год для населения Чувашской Республики</t>
  </si>
  <si>
    <t xml:space="preserve">Не подлежат регулированию в соответствии с частью 1 статьи 23.4 Федерального закона от 27 июля 2010 г. № 190-ФЗ "О теплоснабжении" и определяются соглашением сторон </t>
  </si>
  <si>
    <t>Тарифы на 31.12.2024</t>
  </si>
  <si>
    <t>Тарифы с 01.01.2025 по 30.06.2025</t>
  </si>
  <si>
    <t>Тарифы с 01.07.2025 по 31.12.2025</t>
  </si>
  <si>
    <t>Изменение тарифа с 01.01.2025 к 31.12.2024, в %</t>
  </si>
  <si>
    <t>Изменение тарифа с 01.07.2025 к 30.06.2025, в %</t>
  </si>
  <si>
    <t>https://gcheb-gkh.cap.ru/action/activity/energetika-i-rso/shemi-teplosnabzheniya-vodosnabzheniya-i-gazosnabz/soglashenie-ob-ispolnenii-shemi-teplosnabzheniya-c/2024</t>
  </si>
  <si>
    <t>Не подлежат регулированию в соответствии с частью 1 статьи 23.4 Федерального закона от 27 июля 2010 г. № 190-ФЗ "О теплоснабжении" и определяются соглашением сторон    https://gcheb-gkh.cap.ru/action/activity/energetika-i-rso/shemi-teplosnabzheniya-vodosnabzheniya-i-gazosnabz/soglashenie-ob-ispolnenii-shemi-teplosnabzheniya-c/2024</t>
  </si>
  <si>
    <t>МУП "Тепловодоканал"</t>
  </si>
  <si>
    <t>-</t>
  </si>
  <si>
    <t>ООО «Объединение предприятий жилищно-коммунального хозяйства» Порецкого муниципального округа»</t>
  </si>
  <si>
    <t>2288,66                            2282,23*</t>
  </si>
  <si>
    <t>** - для потребителей, расположенных на территории г. Шумерля Чувашской Республики, получающих тепловую энергию от источников тепловой энергии, расположенных по адресам: Котельная № 3, поселок Лесной; Котельная № 10, ул. Котовского, 55А; Котельная № 14, ул. Чкалова, 61А, г. Шумерля</t>
  </si>
  <si>
    <t>2419,98**</t>
  </si>
  <si>
    <t>2788,39**</t>
  </si>
  <si>
    <t>2180,23           2171,46*</t>
  </si>
  <si>
    <t>2170,15                          2168,93*</t>
  </si>
  <si>
    <t>2143,48                 2136,43*</t>
  </si>
  <si>
    <t>2143,48              1936,46*</t>
  </si>
  <si>
    <t>2225,03                     2186,06*</t>
  </si>
  <si>
    <t>* - вступает в силу с 01.04.2025 г. по 30.06.2025 г.</t>
  </si>
  <si>
    <t>Канашский муниципальный округ</t>
  </si>
  <si>
    <t>Урмарский муниципальный округ</t>
  </si>
  <si>
    <t>3.1</t>
  </si>
  <si>
    <t>3.2</t>
  </si>
  <si>
    <t>27</t>
  </si>
  <si>
    <t>34</t>
  </si>
  <si>
    <t>3.3</t>
  </si>
  <si>
    <t>3.4</t>
  </si>
  <si>
    <t>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</si>
</sst>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Times New Roman CYR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9" fillId="0" borderId="0" xfId="2"/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wrapText="1"/>
    </xf>
    <xf numFmtId="49" fontId="0" fillId="2" borderId="5" xfId="0" applyNumberFormat="1" applyFill="1" applyBorder="1" applyAlignment="1">
      <alignment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2" fontId="9" fillId="2" borderId="11" xfId="2" applyNumberFormat="1" applyFill="1" applyBorder="1" applyAlignment="1">
      <alignment horizontal="left" vertical="center" wrapText="1"/>
    </xf>
    <xf numFmtId="2" fontId="9" fillId="2" borderId="10" xfId="2" applyNumberForma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s.cap.ru/file/W65qag0GhyUf3bDM0pA8H8TFb40U9lPu" TargetMode="External"/><Relationship Id="rId1" Type="http://schemas.openxmlformats.org/officeDocument/2006/relationships/hyperlink" Target="https://fs01.cap.ru/www22-09/nowch/docs/2022/12/21/fc7ec316-54b5-4264-9d74-76c46f8bfe0d/grafik-izmeneniya-ceni-na-tepl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gcheb-gkh.cap.ru/action/activity/energetika-i-rso/shemi-teplosnabzheniya-vodosnabzheniya-i-gazosnabz/soglashenie-ob-ispolnenii-shemi-teplosnabzheniya-c/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86"/>
  <sheetViews>
    <sheetView tabSelected="1" view="pageBreakPreview" zoomScale="110" zoomScaleNormal="110" zoomScaleSheetLayoutView="110" workbookViewId="0">
      <pane ySplit="5" topLeftCell="A39" activePane="bottomLeft" state="frozen"/>
      <selection pane="bottomLeft" activeCell="A59" sqref="A59"/>
    </sheetView>
  </sheetViews>
  <sheetFormatPr defaultRowHeight="15" x14ac:dyDescent="0.25"/>
  <cols>
    <col min="1" max="1" width="8.7109375" style="1" customWidth="1"/>
    <col min="2" max="2" width="48.140625" style="1" customWidth="1"/>
    <col min="3" max="3" width="17.28515625" style="1" customWidth="1"/>
    <col min="4" max="5" width="14.5703125" style="1" customWidth="1"/>
    <col min="6" max="6" width="13.140625" style="1" customWidth="1"/>
    <col min="7" max="7" width="13" style="1" customWidth="1"/>
    <col min="8" max="16384" width="9.140625" style="1"/>
  </cols>
  <sheetData>
    <row r="1" spans="1:18" s="2" customFormat="1" x14ac:dyDescent="0.25">
      <c r="A1" s="32" t="s">
        <v>58</v>
      </c>
      <c r="B1" s="32"/>
      <c r="C1" s="32"/>
      <c r="D1" s="32"/>
      <c r="E1" s="32"/>
      <c r="F1" s="32"/>
      <c r="G1" s="32"/>
    </row>
    <row r="2" spans="1:18" s="2" customFormat="1" x14ac:dyDescent="0.25">
      <c r="A2" s="3"/>
      <c r="B2" s="3"/>
      <c r="C2" s="8"/>
      <c r="D2" s="7"/>
      <c r="E2" s="3"/>
      <c r="F2" s="8"/>
      <c r="G2" s="3"/>
    </row>
    <row r="3" spans="1:18" s="2" customFormat="1" ht="15.75" thickBot="1" x14ac:dyDescent="0.3">
      <c r="A3" s="13"/>
      <c r="B3" s="13"/>
      <c r="C3" s="13"/>
      <c r="D3" s="21" t="s">
        <v>28</v>
      </c>
      <c r="E3" s="22"/>
      <c r="F3" s="22"/>
      <c r="G3" s="22"/>
    </row>
    <row r="4" spans="1:18" s="2" customFormat="1" ht="30" customHeight="1" x14ac:dyDescent="0.25">
      <c r="A4" s="35" t="s">
        <v>0</v>
      </c>
      <c r="B4" s="33" t="s">
        <v>27</v>
      </c>
      <c r="C4" s="33" t="s">
        <v>60</v>
      </c>
      <c r="D4" s="33" t="s">
        <v>61</v>
      </c>
      <c r="E4" s="33" t="s">
        <v>62</v>
      </c>
      <c r="F4" s="33" t="s">
        <v>63</v>
      </c>
      <c r="G4" s="33" t="s">
        <v>64</v>
      </c>
    </row>
    <row r="5" spans="1:18" s="2" customFormat="1" ht="42.75" customHeight="1" x14ac:dyDescent="0.25">
      <c r="A5" s="36"/>
      <c r="B5" s="34"/>
      <c r="C5" s="34"/>
      <c r="D5" s="34"/>
      <c r="E5" s="34"/>
      <c r="F5" s="34"/>
      <c r="G5" s="34"/>
    </row>
    <row r="6" spans="1:18" s="5" customFormat="1" ht="15" customHeight="1" x14ac:dyDescent="0.25">
      <c r="A6" s="18" t="s">
        <v>32</v>
      </c>
      <c r="B6" s="19"/>
      <c r="C6" s="19"/>
      <c r="D6" s="19"/>
      <c r="E6" s="19"/>
      <c r="F6" s="19"/>
      <c r="G6" s="19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5" customFormat="1" ht="15" customHeight="1" x14ac:dyDescent="0.25">
      <c r="A7" s="14">
        <v>1</v>
      </c>
      <c r="B7" s="17" t="s">
        <v>49</v>
      </c>
      <c r="C7" s="12">
        <v>2105.7800000000002</v>
      </c>
      <c r="D7" s="12">
        <f>C7</f>
        <v>2105.7800000000002</v>
      </c>
      <c r="E7" s="12">
        <v>2318.4299999999998</v>
      </c>
      <c r="F7" s="12">
        <f>D7/C7*100</f>
        <v>100</v>
      </c>
      <c r="G7" s="12">
        <f>E7/D7*100</f>
        <v>110.09839584382033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5" customFormat="1" ht="15" customHeight="1" x14ac:dyDescent="0.25">
      <c r="A8" s="14">
        <v>2</v>
      </c>
      <c r="B8" s="11" t="s">
        <v>3</v>
      </c>
      <c r="C8" s="12">
        <v>2473.62</v>
      </c>
      <c r="D8" s="12">
        <f>C8</f>
        <v>2473.62</v>
      </c>
      <c r="E8" s="12">
        <v>2738.38</v>
      </c>
      <c r="F8" s="12">
        <f>D8/C8*100</f>
        <v>100</v>
      </c>
      <c r="G8" s="12">
        <f>E8/D8*100</f>
        <v>110.70334166120909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s="2" customFormat="1" ht="30" x14ac:dyDescent="0.25">
      <c r="A9" s="10" t="s">
        <v>82</v>
      </c>
      <c r="B9" s="11" t="s">
        <v>17</v>
      </c>
      <c r="C9" s="12">
        <v>2170.15</v>
      </c>
      <c r="D9" s="12" t="s">
        <v>75</v>
      </c>
      <c r="E9" s="12">
        <v>2368.54</v>
      </c>
      <c r="F9" s="12">
        <f>2170.15/C9*100</f>
        <v>100</v>
      </c>
      <c r="G9" s="12">
        <f>E9/2170.15*100</f>
        <v>109.1417643941663</v>
      </c>
    </row>
    <row r="10" spans="1:18" s="5" customFormat="1" ht="15" customHeight="1" x14ac:dyDescent="0.25">
      <c r="A10" s="18" t="s">
        <v>33</v>
      </c>
      <c r="B10" s="19"/>
      <c r="C10" s="19"/>
      <c r="D10" s="19"/>
      <c r="E10" s="19"/>
      <c r="F10" s="19"/>
      <c r="G10" s="1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s="2" customFormat="1" x14ac:dyDescent="0.25">
      <c r="A11" s="14">
        <v>4</v>
      </c>
      <c r="B11" s="17" t="s">
        <v>8</v>
      </c>
      <c r="C11" s="12">
        <v>2215.83</v>
      </c>
      <c r="D11" s="12">
        <f>C11</f>
        <v>2215.83</v>
      </c>
      <c r="E11" s="12">
        <v>2379.02</v>
      </c>
      <c r="F11" s="12">
        <f>D11/C11*100</f>
        <v>100</v>
      </c>
      <c r="G11" s="12">
        <f>E11/D11*100</f>
        <v>107.36473465924732</v>
      </c>
    </row>
    <row r="12" spans="1:18" s="5" customFormat="1" ht="15" customHeight="1" x14ac:dyDescent="0.25">
      <c r="A12" s="18" t="s">
        <v>34</v>
      </c>
      <c r="B12" s="19"/>
      <c r="C12" s="19"/>
      <c r="D12" s="19"/>
      <c r="E12" s="19"/>
      <c r="F12" s="19"/>
      <c r="G12" s="1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s="2" customFormat="1" x14ac:dyDescent="0.25">
      <c r="A13" s="14">
        <v>5</v>
      </c>
      <c r="B13" s="11" t="s">
        <v>6</v>
      </c>
      <c r="C13" s="12">
        <v>2227.2600000000002</v>
      </c>
      <c r="D13" s="12">
        <f>C13</f>
        <v>2227.2600000000002</v>
      </c>
      <c r="E13" s="12">
        <v>2334.2399999999998</v>
      </c>
      <c r="F13" s="12">
        <f>D13/C13*100</f>
        <v>100</v>
      </c>
      <c r="G13" s="12">
        <f>E13/D13*100</f>
        <v>104.80321112039006</v>
      </c>
    </row>
    <row r="14" spans="1:18" s="2" customFormat="1" x14ac:dyDescent="0.25">
      <c r="A14" s="14">
        <v>6</v>
      </c>
      <c r="B14" s="11" t="s">
        <v>67</v>
      </c>
      <c r="C14" s="12" t="s">
        <v>68</v>
      </c>
      <c r="D14" s="12">
        <v>2073.25</v>
      </c>
      <c r="E14" s="12">
        <v>2295.04</v>
      </c>
      <c r="F14" s="12" t="s">
        <v>68</v>
      </c>
      <c r="G14" s="12">
        <f>E14/D14*100</f>
        <v>110.69769685276741</v>
      </c>
    </row>
    <row r="15" spans="1:18" s="5" customFormat="1" ht="15" customHeight="1" x14ac:dyDescent="0.25">
      <c r="A15" s="18" t="s">
        <v>35</v>
      </c>
      <c r="B15" s="19"/>
      <c r="C15" s="19"/>
      <c r="D15" s="19"/>
      <c r="E15" s="19"/>
      <c r="F15" s="19"/>
      <c r="G15" s="1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s="2" customFormat="1" ht="30" x14ac:dyDescent="0.25">
      <c r="A16" s="14">
        <v>7</v>
      </c>
      <c r="B16" s="11" t="s">
        <v>50</v>
      </c>
      <c r="C16" s="12">
        <v>2102.5300000000002</v>
      </c>
      <c r="D16" s="12">
        <f>C16</f>
        <v>2102.5300000000002</v>
      </c>
      <c r="E16" s="12">
        <v>2353.13</v>
      </c>
      <c r="F16" s="12">
        <f>D16/C16*100</f>
        <v>100</v>
      </c>
      <c r="G16" s="12">
        <f>E16/D16*100</f>
        <v>111.91897380774589</v>
      </c>
    </row>
    <row r="17" spans="1:18" s="5" customFormat="1" ht="15" customHeight="1" x14ac:dyDescent="0.25">
      <c r="A17" s="18" t="s">
        <v>80</v>
      </c>
      <c r="B17" s="19"/>
      <c r="C17" s="19"/>
      <c r="D17" s="19"/>
      <c r="E17" s="19"/>
      <c r="F17" s="19"/>
      <c r="G17" s="1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s="2" customFormat="1" ht="30" x14ac:dyDescent="0.25">
      <c r="A18" s="14">
        <v>8</v>
      </c>
      <c r="B18" s="11" t="s">
        <v>18</v>
      </c>
      <c r="C18" s="12">
        <v>2225.0300000000002</v>
      </c>
      <c r="D18" s="12" t="s">
        <v>78</v>
      </c>
      <c r="E18" s="12">
        <v>2530.8200000000002</v>
      </c>
      <c r="F18" s="12">
        <f>2225.03/C18*100</f>
        <v>100</v>
      </c>
      <c r="G18" s="12">
        <f>E18/2225.03*100</f>
        <v>113.74318548513953</v>
      </c>
    </row>
    <row r="19" spans="1:18" s="13" customFormat="1" x14ac:dyDescent="0.25">
      <c r="A19" s="18" t="s">
        <v>36</v>
      </c>
      <c r="B19" s="19"/>
      <c r="C19" s="19"/>
      <c r="D19" s="19"/>
      <c r="E19" s="19"/>
      <c r="F19" s="19"/>
      <c r="G19" s="19"/>
    </row>
    <row r="20" spans="1:18" s="2" customFormat="1" x14ac:dyDescent="0.25">
      <c r="A20" s="14">
        <v>9</v>
      </c>
      <c r="B20" s="11" t="s">
        <v>10</v>
      </c>
      <c r="C20" s="12">
        <v>2302.1799999999998</v>
      </c>
      <c r="D20" s="12">
        <f>C20</f>
        <v>2302.1799999999998</v>
      </c>
      <c r="E20" s="12">
        <v>2548.69</v>
      </c>
      <c r="F20" s="12">
        <f>D20/C20*100</f>
        <v>100</v>
      </c>
      <c r="G20" s="12">
        <f>E20/D20*100</f>
        <v>110.70767707129765</v>
      </c>
    </row>
    <row r="21" spans="1:18" s="2" customFormat="1" ht="15" customHeight="1" x14ac:dyDescent="0.25">
      <c r="A21" s="10" t="s">
        <v>83</v>
      </c>
      <c r="B21" s="11" t="s">
        <v>11</v>
      </c>
      <c r="C21" s="12">
        <v>2288.66</v>
      </c>
      <c r="D21" s="12" t="s">
        <v>70</v>
      </c>
      <c r="E21" s="12">
        <v>2491.15</v>
      </c>
      <c r="F21" s="12">
        <f>2288.66/C21*100</f>
        <v>100</v>
      </c>
      <c r="G21" s="12">
        <f>E21/2288.66*100</f>
        <v>108.8475352389608</v>
      </c>
    </row>
    <row r="22" spans="1:18" s="2" customFormat="1" x14ac:dyDescent="0.25">
      <c r="A22" s="14">
        <v>10</v>
      </c>
      <c r="B22" s="11" t="s">
        <v>12</v>
      </c>
      <c r="C22" s="12">
        <v>2428.58</v>
      </c>
      <c r="D22" s="12">
        <f>C22</f>
        <v>2428.58</v>
      </c>
      <c r="E22" s="12">
        <v>2797.22</v>
      </c>
      <c r="F22" s="12">
        <f>D22/C22*100</f>
        <v>100</v>
      </c>
      <c r="G22" s="12">
        <f>E22/D22*100</f>
        <v>115.17924054385691</v>
      </c>
    </row>
    <row r="23" spans="1:18" s="5" customFormat="1" ht="15" customHeight="1" x14ac:dyDescent="0.25">
      <c r="A23" s="18" t="s">
        <v>55</v>
      </c>
      <c r="B23" s="19"/>
      <c r="C23" s="19"/>
      <c r="D23" s="19"/>
      <c r="E23" s="19"/>
      <c r="F23" s="19"/>
      <c r="G23" s="1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s="2" customFormat="1" x14ac:dyDescent="0.25">
      <c r="A24" s="14">
        <v>11</v>
      </c>
      <c r="B24" s="11" t="s">
        <v>56</v>
      </c>
      <c r="C24" s="12">
        <v>2131.92</v>
      </c>
      <c r="D24" s="12">
        <f>C24</f>
        <v>2131.92</v>
      </c>
      <c r="E24" s="12">
        <v>2328.11</v>
      </c>
      <c r="F24" s="12">
        <f>D24/C24*100</f>
        <v>100</v>
      </c>
      <c r="G24" s="12">
        <f>E24/D24*100</f>
        <v>109.20250290817668</v>
      </c>
    </row>
    <row r="25" spans="1:18" s="5" customFormat="1" x14ac:dyDescent="0.25">
      <c r="A25" s="18" t="s">
        <v>37</v>
      </c>
      <c r="B25" s="19"/>
      <c r="C25" s="19"/>
      <c r="D25" s="19"/>
      <c r="E25" s="19"/>
      <c r="F25" s="19"/>
      <c r="G25" s="19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s="2" customFormat="1" ht="26.25" customHeight="1" x14ac:dyDescent="0.25">
      <c r="A26" s="14">
        <v>12</v>
      </c>
      <c r="B26" s="11" t="s">
        <v>51</v>
      </c>
      <c r="C26" s="12">
        <v>1996.5</v>
      </c>
      <c r="D26" s="12">
        <f>C26</f>
        <v>1996.5</v>
      </c>
      <c r="E26" s="12">
        <v>2191.27</v>
      </c>
      <c r="F26" s="12">
        <f>D26/C26*100</f>
        <v>100</v>
      </c>
      <c r="G26" s="12">
        <f>E26/D26*100</f>
        <v>109.75557225144001</v>
      </c>
    </row>
    <row r="27" spans="1:18" s="5" customFormat="1" x14ac:dyDescent="0.25">
      <c r="A27" s="18" t="s">
        <v>38</v>
      </c>
      <c r="B27" s="19"/>
      <c r="C27" s="19"/>
      <c r="D27" s="19"/>
      <c r="E27" s="19"/>
      <c r="F27" s="19"/>
      <c r="G27" s="1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s="2" customFormat="1" x14ac:dyDescent="0.25">
      <c r="A28" s="14">
        <v>13</v>
      </c>
      <c r="B28" s="11" t="s">
        <v>20</v>
      </c>
      <c r="C28" s="12">
        <v>1963.44</v>
      </c>
      <c r="D28" s="12">
        <f>C28</f>
        <v>1963.44</v>
      </c>
      <c r="E28" s="12">
        <v>2005.54</v>
      </c>
      <c r="F28" s="12">
        <f>D28/C28*100</f>
        <v>100</v>
      </c>
      <c r="G28" s="12">
        <f>E28/D28*100</f>
        <v>102.14419590107158</v>
      </c>
    </row>
    <row r="29" spans="1:18" s="2" customFormat="1" x14ac:dyDescent="0.25">
      <c r="A29" s="18" t="s">
        <v>39</v>
      </c>
      <c r="B29" s="19"/>
      <c r="C29" s="19"/>
      <c r="D29" s="19"/>
      <c r="E29" s="19"/>
      <c r="F29" s="19"/>
      <c r="G29" s="19"/>
    </row>
    <row r="30" spans="1:18" s="5" customFormat="1" x14ac:dyDescent="0.25">
      <c r="A30" s="14">
        <v>14</v>
      </c>
      <c r="B30" s="11" t="s">
        <v>13</v>
      </c>
      <c r="C30" s="12">
        <v>2040.41</v>
      </c>
      <c r="D30" s="12">
        <f>C30</f>
        <v>2040.41</v>
      </c>
      <c r="E30" s="12">
        <v>2240.87</v>
      </c>
      <c r="F30" s="12">
        <f>D30/C30*100</f>
        <v>100</v>
      </c>
      <c r="G30" s="12">
        <f>E30/D30*100</f>
        <v>109.82449605716498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s="2" customFormat="1" ht="30" x14ac:dyDescent="0.25">
      <c r="A31" s="14">
        <v>15</v>
      </c>
      <c r="B31" s="11" t="s">
        <v>52</v>
      </c>
      <c r="C31" s="12">
        <v>2207.1</v>
      </c>
      <c r="D31" s="12">
        <f>C31</f>
        <v>2207.1</v>
      </c>
      <c r="E31" s="12">
        <v>2459.89</v>
      </c>
      <c r="F31" s="12">
        <f>D31/C31*100</f>
        <v>100</v>
      </c>
      <c r="G31" s="12">
        <f>E31/D31*100</f>
        <v>111.45349100629787</v>
      </c>
    </row>
    <row r="32" spans="1:18" s="5" customFormat="1" x14ac:dyDescent="0.25">
      <c r="A32" s="18" t="s">
        <v>40</v>
      </c>
      <c r="B32" s="19"/>
      <c r="C32" s="19"/>
      <c r="D32" s="19"/>
      <c r="E32" s="19"/>
      <c r="F32" s="19"/>
      <c r="G32" s="19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s="2" customFormat="1" x14ac:dyDescent="0.25">
      <c r="A33" s="14">
        <v>16</v>
      </c>
      <c r="B33" s="11" t="s">
        <v>5</v>
      </c>
      <c r="C33" s="12">
        <v>2141.83</v>
      </c>
      <c r="D33" s="12">
        <f>C33</f>
        <v>2141.83</v>
      </c>
      <c r="E33" s="12">
        <v>2499.0700000000002</v>
      </c>
      <c r="F33" s="12">
        <f>D33/C33*100</f>
        <v>100</v>
      </c>
      <c r="G33" s="12">
        <f>E33/D33*100</f>
        <v>116.67919489408591</v>
      </c>
    </row>
    <row r="34" spans="1:18" s="5" customFormat="1" ht="15" customHeight="1" x14ac:dyDescent="0.25">
      <c r="A34" s="18" t="s">
        <v>41</v>
      </c>
      <c r="B34" s="19"/>
      <c r="C34" s="19"/>
      <c r="D34" s="19"/>
      <c r="E34" s="19"/>
      <c r="F34" s="19"/>
      <c r="G34" s="19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s="2" customFormat="1" ht="45" x14ac:dyDescent="0.25">
      <c r="A35" s="14">
        <v>17</v>
      </c>
      <c r="B35" s="11" t="s">
        <v>69</v>
      </c>
      <c r="C35" s="12">
        <v>2257.71</v>
      </c>
      <c r="D35" s="12">
        <f>C35</f>
        <v>2257.71</v>
      </c>
      <c r="E35" s="12">
        <v>2491.48</v>
      </c>
      <c r="F35" s="12">
        <f>D35/C35*100</f>
        <v>100</v>
      </c>
      <c r="G35" s="12">
        <f>E35/D35*100</f>
        <v>110.35429705320878</v>
      </c>
    </row>
    <row r="36" spans="1:18" s="5" customFormat="1" x14ac:dyDescent="0.25">
      <c r="A36" s="18" t="s">
        <v>81</v>
      </c>
      <c r="B36" s="19"/>
      <c r="C36" s="19"/>
      <c r="D36" s="19"/>
      <c r="E36" s="19"/>
      <c r="F36" s="19"/>
      <c r="G36" s="1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s="2" customFormat="1" ht="30" x14ac:dyDescent="0.25">
      <c r="A37" s="14">
        <v>18</v>
      </c>
      <c r="B37" s="11" t="s">
        <v>53</v>
      </c>
      <c r="C37" s="12">
        <v>2357.1</v>
      </c>
      <c r="D37" s="12">
        <f>C37</f>
        <v>2357.1</v>
      </c>
      <c r="E37" s="12">
        <v>2701.51</v>
      </c>
      <c r="F37" s="12">
        <f>D37/C37*100</f>
        <v>100</v>
      </c>
      <c r="G37" s="12">
        <f>E37/D37*100</f>
        <v>114.61159899876969</v>
      </c>
    </row>
    <row r="38" spans="1:18" s="5" customFormat="1" x14ac:dyDescent="0.25">
      <c r="A38" s="18" t="s">
        <v>42</v>
      </c>
      <c r="B38" s="19"/>
      <c r="C38" s="19"/>
      <c r="D38" s="19"/>
      <c r="E38" s="19"/>
      <c r="F38" s="19"/>
      <c r="G38" s="19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s="2" customFormat="1" ht="30" x14ac:dyDescent="0.25">
      <c r="A39" s="14">
        <v>19</v>
      </c>
      <c r="B39" s="11" t="s">
        <v>54</v>
      </c>
      <c r="C39" s="12">
        <v>2022.26</v>
      </c>
      <c r="D39" s="12">
        <v>1988.8</v>
      </c>
      <c r="E39" s="12">
        <f>D39</f>
        <v>1988.8</v>
      </c>
      <c r="F39" s="12">
        <f>D39/C39*100</f>
        <v>98.345415525204473</v>
      </c>
      <c r="G39" s="12">
        <f>E39/D39*100</f>
        <v>100</v>
      </c>
    </row>
    <row r="40" spans="1:18" s="2" customFormat="1" x14ac:dyDescent="0.25">
      <c r="A40" s="18" t="s">
        <v>43</v>
      </c>
      <c r="B40" s="19"/>
      <c r="C40" s="19"/>
      <c r="D40" s="19"/>
      <c r="E40" s="19"/>
      <c r="F40" s="19"/>
      <c r="G40" s="19"/>
    </row>
    <row r="41" spans="1:18" s="2" customFormat="1" x14ac:dyDescent="0.25">
      <c r="A41" s="14">
        <v>20</v>
      </c>
      <c r="B41" s="11" t="s">
        <v>1</v>
      </c>
      <c r="C41" s="12">
        <v>2183.59</v>
      </c>
      <c r="D41" s="12">
        <f t="shared" ref="D41:D47" si="0">C41</f>
        <v>2183.59</v>
      </c>
      <c r="E41" s="12">
        <v>2415.3200000000002</v>
      </c>
      <c r="F41" s="12">
        <f t="shared" ref="F41:F46" si="1">D41/C41*100</f>
        <v>100</v>
      </c>
      <c r="G41" s="12">
        <f t="shared" ref="G41:G47" si="2">E41/D41*100</f>
        <v>110.61234022870595</v>
      </c>
    </row>
    <row r="42" spans="1:18" s="2" customFormat="1" x14ac:dyDescent="0.25">
      <c r="A42" s="14">
        <v>21</v>
      </c>
      <c r="B42" s="11" t="s">
        <v>4</v>
      </c>
      <c r="C42" s="12">
        <v>2223.79</v>
      </c>
      <c r="D42" s="12">
        <f t="shared" si="0"/>
        <v>2223.79</v>
      </c>
      <c r="E42" s="12">
        <v>2484.67</v>
      </c>
      <c r="F42" s="12">
        <f t="shared" si="1"/>
        <v>100</v>
      </c>
      <c r="G42" s="12">
        <f t="shared" si="2"/>
        <v>111.73132355123461</v>
      </c>
    </row>
    <row r="43" spans="1:18" s="2" customFormat="1" ht="15" customHeight="1" x14ac:dyDescent="0.25">
      <c r="A43" s="14">
        <v>22</v>
      </c>
      <c r="B43" s="11" t="s">
        <v>7</v>
      </c>
      <c r="C43" s="12">
        <v>2127.37</v>
      </c>
      <c r="D43" s="12">
        <f t="shared" si="0"/>
        <v>2127.37</v>
      </c>
      <c r="E43" s="12">
        <v>2397.89</v>
      </c>
      <c r="F43" s="12">
        <f t="shared" si="1"/>
        <v>100</v>
      </c>
      <c r="G43" s="12">
        <f t="shared" si="2"/>
        <v>112.7161706708283</v>
      </c>
    </row>
    <row r="44" spans="1:18" s="2" customFormat="1" ht="15" customHeight="1" x14ac:dyDescent="0.25">
      <c r="A44" s="14">
        <v>23</v>
      </c>
      <c r="B44" s="11" t="s">
        <v>26</v>
      </c>
      <c r="C44" s="12">
        <v>2117.42</v>
      </c>
      <c r="D44" s="12">
        <f t="shared" si="0"/>
        <v>2117.42</v>
      </c>
      <c r="E44" s="12">
        <v>2452.09</v>
      </c>
      <c r="F44" s="12">
        <f t="shared" si="1"/>
        <v>100</v>
      </c>
      <c r="G44" s="12">
        <f t="shared" si="2"/>
        <v>115.80555581792937</v>
      </c>
    </row>
    <row r="45" spans="1:18" s="2" customFormat="1" ht="108" customHeight="1" x14ac:dyDescent="0.25">
      <c r="A45" s="14">
        <v>24</v>
      </c>
      <c r="B45" s="11" t="s">
        <v>22</v>
      </c>
      <c r="C45" s="12">
        <v>1877.15</v>
      </c>
      <c r="D45" s="12">
        <f t="shared" si="0"/>
        <v>1877.15</v>
      </c>
      <c r="E45" s="12">
        <v>2043.11</v>
      </c>
      <c r="F45" s="12">
        <f t="shared" si="1"/>
        <v>100</v>
      </c>
      <c r="G45" s="12">
        <f t="shared" si="2"/>
        <v>108.84106224862158</v>
      </c>
    </row>
    <row r="46" spans="1:18" s="5" customFormat="1" x14ac:dyDescent="0.25">
      <c r="A46" s="14">
        <v>25</v>
      </c>
      <c r="B46" s="11" t="s">
        <v>57</v>
      </c>
      <c r="C46" s="12">
        <v>2123.58</v>
      </c>
      <c r="D46" s="12">
        <f t="shared" si="0"/>
        <v>2123.58</v>
      </c>
      <c r="E46" s="12">
        <v>2435.64</v>
      </c>
      <c r="F46" s="12">
        <f t="shared" si="1"/>
        <v>100</v>
      </c>
      <c r="G46" s="12">
        <f>E46/D46*100</f>
        <v>114.69499618568643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s="5" customFormat="1" ht="120" x14ac:dyDescent="0.25">
      <c r="A47" s="14">
        <v>26</v>
      </c>
      <c r="B47" s="11" t="s">
        <v>31</v>
      </c>
      <c r="C47" s="12">
        <v>2323.2399999999998</v>
      </c>
      <c r="D47" s="12">
        <f t="shared" si="0"/>
        <v>2323.2399999999998</v>
      </c>
      <c r="E47" s="12">
        <v>2571.86</v>
      </c>
      <c r="F47" s="12">
        <f>D47/C47*100</f>
        <v>100</v>
      </c>
      <c r="G47" s="12">
        <f t="shared" si="2"/>
        <v>110.70143420395655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s="5" customFormat="1" x14ac:dyDescent="0.25">
      <c r="A48" s="18" t="s">
        <v>44</v>
      </c>
      <c r="B48" s="19"/>
      <c r="C48" s="19"/>
      <c r="D48" s="19"/>
      <c r="E48" s="19"/>
      <c r="F48" s="19"/>
      <c r="G48" s="19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s="2" customFormat="1" x14ac:dyDescent="0.25">
      <c r="A49" s="10" t="s">
        <v>84</v>
      </c>
      <c r="B49" s="11" t="s">
        <v>14</v>
      </c>
      <c r="C49" s="12">
        <v>2087.4899999999998</v>
      </c>
      <c r="D49" s="12">
        <f>C49</f>
        <v>2087.4899999999998</v>
      </c>
      <c r="E49" s="12">
        <v>2305.0700000000002</v>
      </c>
      <c r="F49" s="12">
        <f>D49/C49*100</f>
        <v>100</v>
      </c>
      <c r="G49" s="12">
        <f>E49/D49*100</f>
        <v>110.42304394272549</v>
      </c>
    </row>
    <row r="50" spans="1:18" s="2" customFormat="1" ht="15" customHeight="1" x14ac:dyDescent="0.25">
      <c r="A50" s="18" t="s">
        <v>48</v>
      </c>
      <c r="B50" s="19"/>
      <c r="C50" s="19"/>
      <c r="D50" s="19"/>
      <c r="E50" s="19"/>
      <c r="F50" s="19"/>
      <c r="G50" s="19"/>
    </row>
    <row r="51" spans="1:18" s="2" customFormat="1" ht="30" x14ac:dyDescent="0.25">
      <c r="A51" s="10" t="s">
        <v>86</v>
      </c>
      <c r="B51" s="11" t="s">
        <v>30</v>
      </c>
      <c r="C51" s="12">
        <v>2143.48</v>
      </c>
      <c r="D51" s="12" t="s">
        <v>76</v>
      </c>
      <c r="E51" s="12">
        <v>2332.84</v>
      </c>
      <c r="F51" s="12">
        <f>2143.48/C51*100</f>
        <v>100</v>
      </c>
      <c r="G51" s="12">
        <f>E51/2143.48*100</f>
        <v>108.83423218317876</v>
      </c>
    </row>
    <row r="52" spans="1:18" s="2" customFormat="1" ht="30" x14ac:dyDescent="0.25">
      <c r="A52" s="10" t="s">
        <v>87</v>
      </c>
      <c r="B52" s="11" t="s">
        <v>25</v>
      </c>
      <c r="C52" s="12">
        <v>2292.3000000000002</v>
      </c>
      <c r="D52" s="12" t="s">
        <v>77</v>
      </c>
      <c r="E52" s="12">
        <v>2299.6999999999998</v>
      </c>
      <c r="F52" s="12">
        <f>2292.3/C52*100</f>
        <v>100</v>
      </c>
      <c r="G52" s="12">
        <f>E52/2292.3*100</f>
        <v>100.32281987523446</v>
      </c>
    </row>
    <row r="53" spans="1:18" s="2" customFormat="1" x14ac:dyDescent="0.25">
      <c r="A53" s="14">
        <v>28</v>
      </c>
      <c r="B53" s="11" t="s">
        <v>19</v>
      </c>
      <c r="C53" s="12">
        <v>1901.74</v>
      </c>
      <c r="D53" s="12">
        <f>C53</f>
        <v>1901.74</v>
      </c>
      <c r="E53" s="12">
        <v>2086.5700000000002</v>
      </c>
      <c r="F53" s="12">
        <f>D53/C53*100</f>
        <v>100</v>
      </c>
      <c r="G53" s="12">
        <f>E53/D53*100</f>
        <v>109.71899418427336</v>
      </c>
    </row>
    <row r="54" spans="1:18" s="2" customFormat="1" ht="15" customHeight="1" x14ac:dyDescent="0.25">
      <c r="A54" s="28">
        <v>29</v>
      </c>
      <c r="B54" s="30" t="s">
        <v>29</v>
      </c>
      <c r="C54" s="12">
        <v>2436.14</v>
      </c>
      <c r="D54" s="12">
        <f>C54</f>
        <v>2436.14</v>
      </c>
      <c r="E54" s="12">
        <v>2813.38</v>
      </c>
      <c r="F54" s="12">
        <f>D54/C54*100</f>
        <v>100</v>
      </c>
      <c r="G54" s="12">
        <f>E54/D54*100</f>
        <v>115.48515274163226</v>
      </c>
    </row>
    <row r="55" spans="1:18" s="2" customFormat="1" ht="15" customHeight="1" x14ac:dyDescent="0.25">
      <c r="A55" s="29"/>
      <c r="B55" s="31"/>
      <c r="C55" s="12" t="s">
        <v>72</v>
      </c>
      <c r="D55" s="12" t="str">
        <f>C55</f>
        <v>2419,98**</v>
      </c>
      <c r="E55" s="12" t="s">
        <v>73</v>
      </c>
      <c r="F55" s="12">
        <v>100</v>
      </c>
      <c r="G55" s="12">
        <f>2419.98/2219.82*100</f>
        <v>109.01694732005296</v>
      </c>
    </row>
    <row r="56" spans="1:18" s="2" customFormat="1" x14ac:dyDescent="0.25">
      <c r="A56" s="14">
        <v>30</v>
      </c>
      <c r="B56" s="11" t="s">
        <v>21</v>
      </c>
      <c r="C56" s="12">
        <v>2143.08</v>
      </c>
      <c r="D56" s="12">
        <f>C56</f>
        <v>2143.08</v>
      </c>
      <c r="E56" s="12">
        <v>2318.3000000000002</v>
      </c>
      <c r="F56" s="12">
        <f>D56/C56*100</f>
        <v>100</v>
      </c>
      <c r="G56" s="12">
        <f>E56/D56*100</f>
        <v>108.17608302069918</v>
      </c>
    </row>
    <row r="57" spans="1:18" s="13" customFormat="1" ht="15" customHeight="1" x14ac:dyDescent="0.25">
      <c r="A57" s="23" t="s">
        <v>45</v>
      </c>
      <c r="B57" s="24"/>
      <c r="C57" s="24"/>
      <c r="D57" s="24"/>
      <c r="E57" s="24"/>
      <c r="F57" s="24"/>
      <c r="G57" s="25"/>
    </row>
    <row r="58" spans="1:18" s="5" customFormat="1" x14ac:dyDescent="0.25">
      <c r="A58" s="14">
        <v>31</v>
      </c>
      <c r="B58" s="11" t="s">
        <v>15</v>
      </c>
      <c r="C58" s="12">
        <v>2289.7199999999998</v>
      </c>
      <c r="D58" s="12">
        <f>C58</f>
        <v>2289.7199999999998</v>
      </c>
      <c r="E58" s="12">
        <v>2469.86</v>
      </c>
      <c r="F58" s="12">
        <f>D58/C58*100</f>
        <v>100</v>
      </c>
      <c r="G58" s="12">
        <f>E58/D58*100</f>
        <v>107.86733749104695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s="2" customFormat="1" ht="30" x14ac:dyDescent="0.25">
      <c r="A59" s="10" t="s">
        <v>88</v>
      </c>
      <c r="B59" s="11" t="s">
        <v>16</v>
      </c>
      <c r="C59" s="12">
        <v>2180.23</v>
      </c>
      <c r="D59" s="12" t="s">
        <v>74</v>
      </c>
      <c r="E59" s="12">
        <v>2370.36</v>
      </c>
      <c r="F59" s="12">
        <f>2180.23/C59*100</f>
        <v>100</v>
      </c>
      <c r="G59" s="12">
        <f>E59/2180.23*100</f>
        <v>108.72063956555043</v>
      </c>
    </row>
    <row r="60" spans="1:18" s="5" customFormat="1" x14ac:dyDescent="0.25">
      <c r="A60" s="18" t="s">
        <v>46</v>
      </c>
      <c r="B60" s="19"/>
      <c r="C60" s="19"/>
      <c r="D60" s="19"/>
      <c r="E60" s="19"/>
      <c r="F60" s="19"/>
      <c r="G60" s="19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s="2" customFormat="1" x14ac:dyDescent="0.25">
      <c r="A61" s="14">
        <v>32</v>
      </c>
      <c r="B61" s="11" t="s">
        <v>2</v>
      </c>
      <c r="C61" s="12">
        <v>2313.4499999999998</v>
      </c>
      <c r="D61" s="12">
        <f>C61</f>
        <v>2313.4499999999998</v>
      </c>
      <c r="E61" s="12">
        <v>2565.59</v>
      </c>
      <c r="F61" s="12">
        <f>D61/C61*100</f>
        <v>100</v>
      </c>
      <c r="G61" s="12">
        <f>E61/D61*100</f>
        <v>110.89887397609633</v>
      </c>
    </row>
    <row r="62" spans="1:18" s="5" customFormat="1" x14ac:dyDescent="0.25">
      <c r="A62" s="18" t="s">
        <v>47</v>
      </c>
      <c r="B62" s="19"/>
      <c r="C62" s="19"/>
      <c r="D62" s="19"/>
      <c r="E62" s="19"/>
      <c r="F62" s="19"/>
      <c r="G62" s="1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s="2" customFormat="1" x14ac:dyDescent="0.25">
      <c r="A63" s="14">
        <v>33</v>
      </c>
      <c r="B63" s="11" t="s">
        <v>9</v>
      </c>
      <c r="C63" s="12">
        <v>2325.73</v>
      </c>
      <c r="D63" s="12">
        <f>C63</f>
        <v>2325.73</v>
      </c>
      <c r="E63" s="12">
        <v>2638.06</v>
      </c>
      <c r="F63" s="12">
        <f>D63/C63*100</f>
        <v>100</v>
      </c>
      <c r="G63" s="12">
        <f>E63/D63*100</f>
        <v>113.42933186569377</v>
      </c>
    </row>
    <row r="64" spans="1:18" s="13" customFormat="1" ht="15" customHeight="1" x14ac:dyDescent="0.25">
      <c r="A64" s="18" t="s">
        <v>23</v>
      </c>
      <c r="B64" s="19"/>
      <c r="C64" s="19"/>
      <c r="D64" s="19"/>
      <c r="E64" s="19"/>
      <c r="F64" s="19"/>
      <c r="G64" s="19"/>
    </row>
    <row r="65" spans="1:18" s="5" customFormat="1" x14ac:dyDescent="0.25">
      <c r="A65" s="10" t="s">
        <v>85</v>
      </c>
      <c r="B65" s="26" t="s">
        <v>59</v>
      </c>
      <c r="C65" s="27"/>
      <c r="D65" s="27"/>
      <c r="E65" s="27"/>
      <c r="F65" s="27"/>
      <c r="G65" s="2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s="16" customFormat="1" x14ac:dyDescent="0.25">
      <c r="A66" s="18" t="s">
        <v>24</v>
      </c>
      <c r="B66" s="19"/>
      <c r="C66" s="19"/>
      <c r="D66" s="19"/>
      <c r="E66" s="19"/>
      <c r="F66" s="19"/>
      <c r="G66" s="19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s="5" customFormat="1" ht="15" customHeight="1" x14ac:dyDescent="0.25">
      <c r="A67" s="14">
        <v>35</v>
      </c>
      <c r="B67" s="26" t="s">
        <v>66</v>
      </c>
      <c r="C67" s="27"/>
      <c r="D67" s="27"/>
      <c r="E67" s="27"/>
      <c r="F67" s="27"/>
      <c r="G67" s="2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s="2" customFormat="1" ht="15" customHeight="1" x14ac:dyDescent="0.25">
      <c r="A68" s="20"/>
      <c r="B68" s="20"/>
      <c r="C68" s="20"/>
      <c r="D68" s="20"/>
      <c r="E68" s="20"/>
      <c r="F68" s="20"/>
      <c r="G68" s="20"/>
    </row>
    <row r="69" spans="1:18" s="5" customFormat="1" x14ac:dyDescent="0.25">
      <c r="A69" s="20" t="s">
        <v>79</v>
      </c>
      <c r="B69" s="20"/>
      <c r="C69" s="20"/>
      <c r="D69" s="20"/>
      <c r="E69" s="20"/>
      <c r="F69" s="20"/>
      <c r="G69" s="20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s="2" customFormat="1" ht="44.25" customHeight="1" x14ac:dyDescent="0.25">
      <c r="A70" s="20" t="s">
        <v>71</v>
      </c>
      <c r="B70" s="20"/>
      <c r="C70" s="20"/>
      <c r="D70" s="20"/>
      <c r="E70" s="20"/>
      <c r="F70" s="20"/>
      <c r="G70" s="20"/>
    </row>
    <row r="71" spans="1:18" s="5" customFormat="1" x14ac:dyDescent="0.25">
      <c r="A71" s="1"/>
      <c r="B71" s="1"/>
      <c r="C71" s="1"/>
      <c r="D71" s="1"/>
      <c r="E71" s="1"/>
      <c r="F71" s="1"/>
      <c r="G71" s="1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s="13" customFormat="1" ht="15" customHeight="1" x14ac:dyDescent="0.25">
      <c r="A72" s="1"/>
      <c r="B72" s="1"/>
      <c r="C72" s="1"/>
      <c r="D72" s="1"/>
      <c r="E72" s="1"/>
      <c r="F72" s="1"/>
      <c r="G72" s="1"/>
    </row>
    <row r="73" spans="1:18" s="13" customFormat="1" x14ac:dyDescent="0.25">
      <c r="A73" s="1"/>
      <c r="B73" s="1"/>
      <c r="C73" s="1"/>
      <c r="D73" s="1"/>
      <c r="E73" s="1"/>
      <c r="F73" s="1"/>
      <c r="G73" s="1"/>
    </row>
    <row r="74" spans="1:18" s="2" customFormat="1" x14ac:dyDescent="0.25">
      <c r="A74" s="1"/>
      <c r="B74" s="1"/>
      <c r="C74" s="1"/>
      <c r="D74" s="1"/>
      <c r="E74" s="1"/>
      <c r="F74" s="1"/>
      <c r="G74" s="1"/>
    </row>
    <row r="75" spans="1:18" s="2" customFormat="1" x14ac:dyDescent="0.25">
      <c r="A75" s="1"/>
      <c r="B75" s="1"/>
      <c r="C75" s="1"/>
      <c r="D75" s="1"/>
      <c r="E75" s="1"/>
      <c r="F75" s="1"/>
      <c r="G75" s="1"/>
    </row>
    <row r="76" spans="1:18" s="2" customFormat="1" x14ac:dyDescent="0.25">
      <c r="A76" s="1"/>
      <c r="B76" s="1"/>
      <c r="C76" s="1"/>
      <c r="D76" s="1"/>
      <c r="E76" s="1"/>
      <c r="F76" s="1"/>
      <c r="G76" s="1"/>
    </row>
    <row r="77" spans="1:18" s="2" customFormat="1" ht="28.5" customHeight="1" x14ac:dyDescent="0.25">
      <c r="A77" s="1"/>
      <c r="B77" s="1"/>
      <c r="C77" s="1"/>
      <c r="D77" s="1"/>
      <c r="E77" s="1"/>
      <c r="F77" s="1"/>
      <c r="G77" s="1"/>
    </row>
    <row r="78" spans="1:18" s="2" customFormat="1" ht="15" customHeight="1" x14ac:dyDescent="0.25">
      <c r="A78" s="1"/>
      <c r="B78" s="1"/>
      <c r="C78" s="1"/>
      <c r="D78" s="1"/>
      <c r="E78" s="1"/>
      <c r="F78" s="1"/>
      <c r="G78" s="1"/>
    </row>
    <row r="79" spans="1:18" s="2" customFormat="1" x14ac:dyDescent="0.25">
      <c r="A79" s="1"/>
      <c r="B79" s="1"/>
      <c r="C79" s="1"/>
      <c r="D79" s="1"/>
      <c r="E79" s="1"/>
      <c r="F79" s="1"/>
      <c r="G79" s="1"/>
    </row>
    <row r="80" spans="1:18" s="2" customFormat="1" ht="13.5" customHeight="1" x14ac:dyDescent="0.25">
      <c r="A80" s="1"/>
      <c r="B80" s="1"/>
      <c r="C80" s="1"/>
      <c r="D80" s="1"/>
      <c r="E80" s="1"/>
      <c r="F80" s="1"/>
      <c r="G80" s="1"/>
    </row>
    <row r="81" spans="1:18" s="2" customFormat="1" x14ac:dyDescent="0.25">
      <c r="A81" s="1"/>
      <c r="B81" s="1"/>
      <c r="C81" s="1"/>
      <c r="D81" s="1"/>
      <c r="E81" s="1"/>
      <c r="F81" s="1"/>
      <c r="G81" s="1"/>
    </row>
    <row r="82" spans="1:18" s="5" customFormat="1" ht="15" customHeight="1" x14ac:dyDescent="0.25">
      <c r="A82" s="1"/>
      <c r="B82" s="1"/>
      <c r="C82" s="1"/>
      <c r="D82" s="1"/>
      <c r="E82" s="1"/>
      <c r="F82" s="1"/>
      <c r="G82" s="1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s="2" customFormat="1" x14ac:dyDescent="0.25">
      <c r="A83" s="1"/>
      <c r="B83" s="1"/>
      <c r="C83" s="1"/>
      <c r="D83" s="1"/>
      <c r="E83" s="1"/>
      <c r="F83" s="1"/>
      <c r="G83" s="1"/>
    </row>
    <row r="84" spans="1:18" s="2" customFormat="1" x14ac:dyDescent="0.25">
      <c r="A84" s="1"/>
      <c r="B84" s="1"/>
      <c r="C84" s="1"/>
      <c r="D84" s="1"/>
      <c r="E84" s="1"/>
      <c r="F84" s="1"/>
      <c r="G84" s="1"/>
    </row>
    <row r="85" spans="1:18" s="2" customFormat="1" x14ac:dyDescent="0.25">
      <c r="A85" s="1"/>
      <c r="B85" s="1"/>
      <c r="C85" s="1"/>
      <c r="D85" s="1"/>
      <c r="E85" s="1"/>
      <c r="F85" s="1"/>
      <c r="G85" s="1"/>
    </row>
    <row r="86" spans="1:18" s="6" customFormat="1" ht="26.25" customHeight="1" x14ac:dyDescent="0.25">
      <c r="A86" s="1"/>
      <c r="B86" s="1"/>
      <c r="C86" s="1"/>
      <c r="D86" s="1"/>
      <c r="E86" s="1"/>
      <c r="F86" s="1"/>
      <c r="G86" s="1"/>
    </row>
  </sheetData>
  <mergeCells count="38">
    <mergeCell ref="A1:G1"/>
    <mergeCell ref="G4:G5"/>
    <mergeCell ref="A4:A5"/>
    <mergeCell ref="B4:B5"/>
    <mergeCell ref="D4:D5"/>
    <mergeCell ref="E4:E5"/>
    <mergeCell ref="C4:C5"/>
    <mergeCell ref="F4:F5"/>
    <mergeCell ref="A69:G69"/>
    <mergeCell ref="A70:G70"/>
    <mergeCell ref="A6:G6"/>
    <mergeCell ref="A10:G10"/>
    <mergeCell ref="A12:G12"/>
    <mergeCell ref="A19:G19"/>
    <mergeCell ref="A15:G15"/>
    <mergeCell ref="A36:G36"/>
    <mergeCell ref="A50:G50"/>
    <mergeCell ref="A54:A55"/>
    <mergeCell ref="B54:B55"/>
    <mergeCell ref="A23:G23"/>
    <mergeCell ref="A66:G66"/>
    <mergeCell ref="A64:G64"/>
    <mergeCell ref="B65:G65"/>
    <mergeCell ref="A17:G17"/>
    <mergeCell ref="A68:G68"/>
    <mergeCell ref="D3:G3"/>
    <mergeCell ref="A38:G38"/>
    <mergeCell ref="A62:G62"/>
    <mergeCell ref="A60:G60"/>
    <mergeCell ref="A57:G57"/>
    <mergeCell ref="A48:G48"/>
    <mergeCell ref="A34:G34"/>
    <mergeCell ref="A32:G32"/>
    <mergeCell ref="A29:G29"/>
    <mergeCell ref="A25:G25"/>
    <mergeCell ref="A27:G27"/>
    <mergeCell ref="A40:G40"/>
    <mergeCell ref="B67:G67"/>
  </mergeCells>
  <hyperlinks>
    <hyperlink ref="B65:G65" r:id="rId1" display="Не подлежат регулированию в соответствии с частью 1 статьи 23.4 Федерального закона от 27 июля 2010 г. № 190-ФЗ &quot;О теплоснабжении&quot; и определяются соглашением сторон https://fs01.cap.ru/www22-09/nowch/docs/2022/12/21/fc7ec316-54b5-4264-9d74-76c46f8bfe0d/gr"/>
    <hyperlink ref="B67:G67" r:id="rId2" display="Не подлежат регулированию в соответствии с частью 1 статьи 23.4 Федерального закона от 27 июля 2010 г. № 190-ФЗ &quot;О теплоснабжении&quot; и определяются соглашением сторон https://fs.cap.ru/file/W65qag0GhyUf3bDM0pA8H8TFb40U9lPu"/>
  </hyperlinks>
  <pageMargins left="0.25" right="0.25" top="0.75" bottom="0.75" header="0.3" footer="0.3"/>
  <pageSetup paperSize="9" scale="48" fitToWidth="0" orientation="portrait" r:id="rId3"/>
  <rowBreaks count="1" manualBreakCount="1">
    <brk id="1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58.5703125" customWidth="1"/>
  </cols>
  <sheetData>
    <row r="1" spans="1:1" x14ac:dyDescent="0.25">
      <c r="A1" s="9" t="s">
        <v>65</v>
      </c>
    </row>
  </sheetData>
  <hyperlinks>
    <hyperlink ref="A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тарифы на тепловую энергию</vt:lpstr>
      <vt:lpstr>Лист1</vt:lpstr>
      <vt:lpstr>'тарифы на тепловую энергию'!Заголовки_для_печати</vt:lpstr>
      <vt:lpstr>'тарифы на тепловую энергию'!Область_печати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42</dc:creator>
  <cp:lastModifiedBy>Служба по тарифам ЧР Андреева А.Ю.</cp:lastModifiedBy>
  <cp:lastPrinted>2025-03-24T06:44:20Z</cp:lastPrinted>
  <dcterms:created xsi:type="dcterms:W3CDTF">2018-11-14T06:02:57Z</dcterms:created>
  <dcterms:modified xsi:type="dcterms:W3CDTF">2025-03-31T10:18:24Z</dcterms:modified>
</cp:coreProperties>
</file>