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 refMode="R1C1"/>
</workbook>
</file>

<file path=xl/calcChain.xml><?xml version="1.0" encoding="utf-8"?>
<calcChain xmlns="http://schemas.openxmlformats.org/spreadsheetml/2006/main"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T173" i="1"/>
  <c r="W170" i="1" l="1"/>
  <c r="Q128" i="1"/>
  <c r="Y170" i="1"/>
  <c r="Y159" i="1"/>
  <c r="L145" i="1" l="1"/>
  <c r="L128" i="1"/>
  <c r="L129" i="1"/>
  <c r="P205" i="1" l="1"/>
  <c r="W205" i="1"/>
  <c r="Y205" i="1"/>
  <c r="H205" i="1"/>
  <c r="J205" i="1"/>
  <c r="O227" i="1"/>
  <c r="J145" i="1"/>
  <c r="K204" i="1"/>
  <c r="D160" i="1" l="1"/>
  <c r="D161" i="1"/>
  <c r="D162" i="1"/>
  <c r="D16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B159" i="1"/>
  <c r="X159" i="1" l="1"/>
  <c r="J170" i="1"/>
  <c r="B173" i="1" l="1"/>
  <c r="B155" i="1"/>
  <c r="Q103" i="1" l="1"/>
  <c r="Q104" i="1"/>
  <c r="Q105" i="1"/>
  <c r="G170" i="1" l="1"/>
  <c r="N155" i="1" l="1"/>
  <c r="X170" i="1"/>
  <c r="B205" i="1"/>
  <c r="D140" i="1" l="1"/>
  <c r="D141" i="1"/>
  <c r="D142" i="1"/>
  <c r="B145" i="1"/>
  <c r="D203" i="1" l="1"/>
  <c r="E103" i="1" l="1"/>
  <c r="E104" i="1" s="1"/>
  <c r="F103" i="1"/>
  <c r="F104" i="1" s="1"/>
  <c r="H170" i="1" l="1"/>
  <c r="H173" i="1"/>
  <c r="J173" i="1" l="1"/>
  <c r="J128" i="1"/>
  <c r="D208" i="1"/>
  <c r="D209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D131" i="1" l="1"/>
  <c r="X190" i="1" l="1"/>
  <c r="M173" i="1"/>
  <c r="M129" i="1"/>
  <c r="O129" i="1"/>
  <c r="K227" i="1"/>
  <c r="K173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B129" i="1" l="1"/>
  <c r="B128" i="1"/>
  <c r="B127" i="1"/>
  <c r="B126" i="1"/>
  <c r="C133" i="1" l="1"/>
  <c r="D133" i="1" s="1"/>
  <c r="F201" i="1" l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U129" i="1" l="1"/>
  <c r="T128" i="1" l="1"/>
  <c r="J129" i="1"/>
  <c r="J127" i="1"/>
  <c r="J126" i="1"/>
  <c r="H128" i="1" l="1"/>
  <c r="C157" i="1" l="1"/>
  <c r="D157" i="1" s="1"/>
  <c r="C135" i="1"/>
  <c r="D135" i="1" s="1"/>
  <c r="C136" i="1"/>
  <c r="D136" i="1" s="1"/>
  <c r="C137" i="1"/>
  <c r="D137" i="1" s="1"/>
  <c r="C139" i="1"/>
  <c r="C142" i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C134" i="1"/>
  <c r="D134" i="1" s="1"/>
  <c r="C145" i="1" l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6" i="1" l="1"/>
  <c r="F127" i="1"/>
  <c r="C158" i="1" l="1"/>
  <c r="D158" i="1" s="1"/>
  <c r="C160" i="1"/>
  <c r="C161" i="1"/>
  <c r="C162" i="1"/>
  <c r="C168" i="1"/>
  <c r="C169" i="1"/>
  <c r="C171" i="1"/>
  <c r="D171" i="1" s="1"/>
  <c r="C172" i="1"/>
  <c r="D172" i="1" s="1"/>
  <c r="C174" i="1"/>
  <c r="C175" i="1"/>
  <c r="C177" i="1"/>
  <c r="C178" i="1"/>
  <c r="C180" i="1"/>
  <c r="C181" i="1"/>
  <c r="C183" i="1"/>
  <c r="C184" i="1"/>
  <c r="C186" i="1"/>
  <c r="C187" i="1"/>
  <c r="C188" i="1"/>
  <c r="C189" i="1"/>
  <c r="C191" i="1"/>
  <c r="D191" i="1" s="1"/>
  <c r="C192" i="1"/>
  <c r="D192" i="1" s="1"/>
  <c r="O126" i="1"/>
  <c r="V129" i="1"/>
  <c r="V126" i="1"/>
  <c r="C170" i="1" l="1"/>
  <c r="H129" i="1"/>
  <c r="L127" i="1" l="1"/>
  <c r="L126" i="1"/>
  <c r="X129" i="1" l="1"/>
  <c r="C115" i="1"/>
  <c r="D115" i="1" s="1"/>
  <c r="H127" i="1" l="1"/>
  <c r="U126" i="1" l="1"/>
  <c r="U127" i="1"/>
  <c r="I127" i="1"/>
  <c r="I126" i="1"/>
  <c r="T126" i="1"/>
  <c r="G129" i="1" l="1"/>
  <c r="G127" i="1"/>
  <c r="G126" i="1"/>
  <c r="P227" i="1" l="1"/>
  <c r="H126" i="1" l="1"/>
  <c r="M127" i="1" l="1"/>
  <c r="M126" i="1"/>
  <c r="S227" i="1" l="1"/>
  <c r="E127" i="1" l="1"/>
  <c r="E126" i="1"/>
  <c r="X126" i="1" l="1"/>
  <c r="J227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6" i="1"/>
  <c r="D116" i="1" s="1"/>
  <c r="C117" i="1"/>
  <c r="C118" i="1"/>
  <c r="D118" i="1" s="1"/>
  <c r="C119" i="1"/>
  <c r="D119" i="1" s="1"/>
  <c r="C121" i="1"/>
  <c r="D121" i="1" s="1"/>
  <c r="C122" i="1"/>
  <c r="D122" i="1" s="1"/>
  <c r="C123" i="1"/>
  <c r="C124" i="1"/>
  <c r="D124" i="1" s="1"/>
  <c r="C125" i="1"/>
  <c r="C193" i="1"/>
  <c r="D193" i="1" s="1"/>
  <c r="C194" i="1"/>
  <c r="D194" i="1" s="1"/>
  <c r="C79" i="1"/>
  <c r="C129" i="1" l="1"/>
  <c r="D129" i="1" s="1"/>
  <c r="D123" i="1"/>
  <c r="D117" i="1"/>
  <c r="D125" i="1"/>
  <c r="C127" i="1"/>
  <c r="D127" i="1" s="1"/>
  <c r="C128" i="1"/>
  <c r="D128" i="1" s="1"/>
  <c r="C131" i="1"/>
  <c r="C126" i="1"/>
  <c r="C130" i="1"/>
  <c r="D130" i="1" s="1"/>
  <c r="C196" i="1"/>
  <c r="D196" i="1" s="1"/>
  <c r="E62" i="1"/>
  <c r="D126" i="1" l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85" i="1" l="1"/>
  <c r="V138" i="1" l="1"/>
  <c r="T137" i="1" l="1"/>
  <c r="T138" i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H131" i="1" l="1"/>
  <c r="H105" i="1"/>
  <c r="Q165" i="1" l="1"/>
  <c r="E164" i="1"/>
  <c r="N176" i="1" l="1"/>
  <c r="H138" i="1"/>
  <c r="O103" i="1" l="1"/>
  <c r="Q163" i="1"/>
  <c r="V103" i="1" l="1"/>
  <c r="J185" i="1" l="1"/>
  <c r="G163" i="1" l="1"/>
  <c r="O149" i="1"/>
  <c r="M103" i="1" l="1"/>
  <c r="M104" i="1" l="1"/>
  <c r="M112" i="1"/>
  <c r="B156" i="1"/>
  <c r="H164" i="1" l="1"/>
  <c r="H167" i="1" s="1"/>
  <c r="I163" i="1" l="1"/>
  <c r="C163" i="1" s="1"/>
  <c r="E149" i="1" l="1"/>
  <c r="E105" i="1" l="1"/>
  <c r="E156" i="1"/>
  <c r="W138" i="1"/>
  <c r="E165" i="1" l="1"/>
  <c r="E167" i="1"/>
  <c r="E185" i="1"/>
  <c r="Y164" i="1" l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F167" i="1" l="1"/>
  <c r="X164" i="1"/>
  <c r="X167" i="1" s="1"/>
  <c r="Q164" i="1" l="1"/>
  <c r="Q167" i="1" s="1"/>
  <c r="R105" i="1"/>
  <c r="M105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4" i="1" l="1"/>
  <c r="D164" i="1" s="1"/>
  <c r="C165" i="1"/>
  <c r="D165" i="1" s="1"/>
  <c r="P167" i="1"/>
  <c r="C167" i="1" s="1"/>
  <c r="D167" i="1" s="1"/>
  <c r="T131" i="1" l="1"/>
  <c r="U185" i="1" l="1"/>
  <c r="X182" i="1"/>
  <c r="L185" i="1"/>
  <c r="R130" i="1" l="1"/>
  <c r="R176" i="1" l="1"/>
  <c r="M131" i="1" l="1"/>
  <c r="G131" i="1"/>
  <c r="S131" i="1" l="1"/>
  <c r="X131" i="1"/>
  <c r="X103" i="1" l="1"/>
  <c r="X105" i="1" s="1"/>
  <c r="Y103" i="1"/>
  <c r="Y105" i="1" s="1"/>
  <c r="G185" i="1" l="1"/>
  <c r="R185" i="1" l="1"/>
  <c r="E166" i="1" l="1"/>
  <c r="B18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D166" i="1" s="1"/>
  <c r="T103" i="1" l="1"/>
  <c r="T105" i="1" s="1"/>
  <c r="S176" i="1" l="1"/>
  <c r="T199" i="1" l="1"/>
  <c r="O199" i="1" l="1"/>
  <c r="G182" i="1" l="1"/>
  <c r="T176" i="1" l="1"/>
  <c r="G130" i="1" l="1"/>
  <c r="X130" i="1"/>
  <c r="C207" i="1" l="1"/>
  <c r="D207" i="1" s="1"/>
  <c r="C206" i="1"/>
  <c r="D206" i="1" s="1"/>
  <c r="R199" i="1" l="1"/>
  <c r="S199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U176" i="1"/>
  <c r="C176" i="1" s="1"/>
  <c r="D103" i="1" l="1"/>
  <c r="C104" i="1"/>
  <c r="C105" i="1"/>
  <c r="D105" i="1" s="1"/>
  <c r="H199" i="1" l="1"/>
  <c r="B199" i="1" l="1"/>
  <c r="C198" i="1" l="1"/>
  <c r="D198" i="1" s="1"/>
  <c r="C197" i="1"/>
  <c r="D197" i="1" s="1"/>
  <c r="C199" i="1" l="1"/>
  <c r="D199" i="1" s="1"/>
  <c r="W199" i="1" l="1"/>
  <c r="Q179" i="1" l="1"/>
  <c r="C179" i="1" s="1"/>
  <c r="C190" i="1" l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C149" i="1" l="1"/>
  <c r="D149" i="1" s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1" i="1"/>
  <c r="C203" i="1"/>
  <c r="C140" i="1" l="1"/>
  <c r="C141" i="1"/>
  <c r="C156" i="1"/>
  <c r="D156" i="1" s="1"/>
  <c r="K155" i="1"/>
  <c r="P229" i="1" l="1"/>
  <c r="D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C208" i="1"/>
  <c r="S205" i="1"/>
  <c r="K205" i="1"/>
  <c r="C204" i="1"/>
  <c r="D204" i="1" s="1"/>
  <c r="C202" i="1"/>
  <c r="D202" i="1" s="1"/>
  <c r="C200" i="1"/>
  <c r="D200" i="1" s="1"/>
  <c r="X185" i="1"/>
  <c r="C185" i="1" s="1"/>
  <c r="U182" i="1"/>
  <c r="C182" i="1" s="1"/>
  <c r="B182" i="1"/>
  <c r="B179" i="1"/>
  <c r="I173" i="1"/>
  <c r="C173" i="1" s="1"/>
  <c r="D173" i="1" s="1"/>
  <c r="C159" i="1"/>
  <c r="D159" i="1" s="1"/>
  <c r="Y154" i="1"/>
  <c r="W154" i="1"/>
  <c r="U154" i="1"/>
  <c r="T154" i="1"/>
  <c r="S154" i="1"/>
  <c r="R154" i="1"/>
  <c r="O154" i="1"/>
  <c r="M154" i="1"/>
  <c r="C154" i="1" s="1"/>
  <c r="B154" i="1"/>
  <c r="C151" i="1"/>
  <c r="D151" i="1" s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D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20" i="1" l="1"/>
  <c r="D112" i="1"/>
  <c r="D154" i="1"/>
  <c r="C201" i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  <c r="D195" i="1" s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<sst xmlns="http://schemas.openxmlformats.org/spreadsheetml/2006/main" count="275" uniqueCount="219">
  <si>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</si>
  <si>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</si>
  <si>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</si>
  <si>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</si>
  <si>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</si>
  <si>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</si>
  <si>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</si>
  <si>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</si>
  <si>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</si>
  <si>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</si>
  <si>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</si>
  <si>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</si>
  <si>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</si>
  <si>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</si>
  <si>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</si>
  <si>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</si>
  <si>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</si>
  <si>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</si>
  <si>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</si>
  <si>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</si>
  <si>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</si>
  <si>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</si>
  <si>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</si>
  <si>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</si>
  <si>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</si>
  <si>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</si>
  <si>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</si>
  <si>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</si>
  <si>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</si>
  <si>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</si>
  <si>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</si>
  <si>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</si>
  <si>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</si>
  <si>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</si>
  <si>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</si>
  <si>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</si>
  <si>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</si>
  <si>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</si>
  <si>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</si>
  <si>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</si>
  <si>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</si>
  <si>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</si>
  <si>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</si>
  <si>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</si>
  <si>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</si>
  <si>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</si>
  <si>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</si>
  <si>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</si>
  <si>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</si>
  <si>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</si>
  <si>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</si>
  <si>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</si>
  <si>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</si>
  <si>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</si>
  <si>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</si>
  <si>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</si>
  <si>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</si>
  <si>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</si>
  <si>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</si>
  <si>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</si>
  <si>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</si>
  <si>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</si>
  <si>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</si>
  <si>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</si>
  <si>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</si>
  <si>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</si>
  <si>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</si>
  <si>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</si>
  <si>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</si>
  <si>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</si>
  <si>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</si>
  <si>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</si>
  <si>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</si>
  <si>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</si>
  <si>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</si>
  <si>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</si>
  <si>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</si>
  <si>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</si>
  <si>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</si>
  <si>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</si>
  <si>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</si>
  <si>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</si>
  <si>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</si>
  <si>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</si>
  <si>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</si>
  <si>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</si>
  <si>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</si>
  <si>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</si>
  <si>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</si>
  <si>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</si>
  <si>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</si>
  <si>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</si>
  <si>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</si>
  <si>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</si>
  <si>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</si>
  <si>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</si>
  <si>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</si>
  <si>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</si>
  <si>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</si>
  <si>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</si>
  <si>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</si>
  <si>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</si>
  <si>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</si>
  <si>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</si>
  <si>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</si>
  <si>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</si>
  <si>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</si>
  <si>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</si>
  <si>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</si>
  <si>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</si>
  <si>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</si>
  <si>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</si>
  <si>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</si>
  <si>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</si>
  <si>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</si>
  <si>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</si>
  <si>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</si>
  <si>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</si>
  <si>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</si>
  <si>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</si>
  <si>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</si>
  <si>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</si>
  <si>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</si>
  <si>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</si>
  <si>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</si>
  <si>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</si>
  <si>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</si>
  <si>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</si>
  <si>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</si>
  <si>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</si>
  <si>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</si>
  <si>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</si>
  <si>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</si>
  <si>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</si>
  <si>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</si>
  <si>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</si>
  <si>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</si>
  <si>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</si>
  <si>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</si>
  <si>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</si>
  <si>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</si>
  <si>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</si>
  <si>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</si>
  <si>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</si>
  <si>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</si>
  <si>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</si>
  <si>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</si>
  <si>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</si>
  <si>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</si>
  <si>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</si>
  <si>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</si>
  <si>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</si>
  <si>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</si>
  <si>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</si>
  <si>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</si>
  <si>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</si>
  <si>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</si>
  <si>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</si>
  <si>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</si>
  <si>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</si>
  <si>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</si>
  <si>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</si>
  <si>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</si>
  <si>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</si>
  <si>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</si>
  <si>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</si>
  <si>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</si>
  <si>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</si>
  <si>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</si>
  <si>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</si>
  <si>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</si>
  <si>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</si>
  <si>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</si>
  <si>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</si>
  <si>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</si>
  <si>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</si>
  <si>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</si>
  <si>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</si>
  <si>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</si>
  <si>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</si>
  <si>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</si>
  <si>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</si>
  <si>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</si>
  <si>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</si>
  <si>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</si>
  <si>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</si>
  <si>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</si>
  <si>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</si>
  <si>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</si>
  <si>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</si>
  <si>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</si>
  <si>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</si>
  <si>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</si>
  <si>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</si>
  <si>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</si>
  <si>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</si>
  <si>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</si>
  <si>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</si>
  <si>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</si>
  <si>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</si>
  <si>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</si>
  <si>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</si>
  <si>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</si>
  <si>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</si>
  <si>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</si>
  <si>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</si>
  <si>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</si>
  <si>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</si>
  <si>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</si>
  <si>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</si>
  <si>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</si>
  <si>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</si>
  <si>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</si>
  <si>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</si>
  <si>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</si>
  <si>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</si>
  <si>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</si>
  <si>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</si>
  <si>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15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</si>
</sst>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77" t="s">
        <v>218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78" t="s">
        <v>3</v>
      </c>
      <c r="B4" s="181" t="s">
        <v>210</v>
      </c>
      <c r="C4" s="174" t="s">
        <v>211</v>
      </c>
      <c r="D4" s="174" t="s">
        <v>212</v>
      </c>
      <c r="E4" s="184" t="s">
        <v>4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6"/>
      <c r="Z4" s="2" t="s">
        <v>0</v>
      </c>
    </row>
    <row r="5" spans="1:26" s="2" customFormat="1" ht="87" customHeight="1" x14ac:dyDescent="0.25">
      <c r="A5" s="179"/>
      <c r="B5" s="182"/>
      <c r="C5" s="175"/>
      <c r="D5" s="175"/>
      <c r="E5" s="170" t="s">
        <v>5</v>
      </c>
      <c r="F5" s="170" t="s">
        <v>6</v>
      </c>
      <c r="G5" s="170" t="s">
        <v>7</v>
      </c>
      <c r="H5" s="170" t="s">
        <v>8</v>
      </c>
      <c r="I5" s="170" t="s">
        <v>9</v>
      </c>
      <c r="J5" s="170" t="s">
        <v>10</v>
      </c>
      <c r="K5" s="172" t="s">
        <v>11</v>
      </c>
      <c r="L5" s="172" t="s">
        <v>12</v>
      </c>
      <c r="M5" s="170" t="s">
        <v>13</v>
      </c>
      <c r="N5" s="170" t="s">
        <v>14</v>
      </c>
      <c r="O5" s="170" t="s">
        <v>15</v>
      </c>
      <c r="P5" s="170" t="s">
        <v>16</v>
      </c>
      <c r="Q5" s="170" t="s">
        <v>17</v>
      </c>
      <c r="R5" s="170" t="s">
        <v>18</v>
      </c>
      <c r="S5" s="170" t="s">
        <v>19</v>
      </c>
      <c r="T5" s="170" t="s">
        <v>20</v>
      </c>
      <c r="U5" s="170" t="s">
        <v>21</v>
      </c>
      <c r="V5" s="170" t="s">
        <v>22</v>
      </c>
      <c r="W5" s="170" t="s">
        <v>23</v>
      </c>
      <c r="X5" s="170" t="s">
        <v>24</v>
      </c>
      <c r="Y5" s="170" t="s">
        <v>25</v>
      </c>
    </row>
    <row r="6" spans="1:26" s="2" customFormat="1" ht="69.75" customHeight="1" thickBot="1" x14ac:dyDescent="0.3">
      <c r="A6" s="180"/>
      <c r="B6" s="183"/>
      <c r="C6" s="176"/>
      <c r="D6" s="176"/>
      <c r="E6" s="171"/>
      <c r="F6" s="171"/>
      <c r="G6" s="171"/>
      <c r="H6" s="171"/>
      <c r="I6" s="171"/>
      <c r="J6" s="171"/>
      <c r="K6" s="173"/>
      <c r="L6" s="173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0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458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>
        <v>458</v>
      </c>
      <c r="R100" s="9"/>
      <c r="S100" s="9"/>
      <c r="T100" s="9"/>
      <c r="U100" s="9"/>
      <c r="V100" s="9"/>
      <c r="W100" s="9"/>
      <c r="X100" s="9"/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9" customFormat="1" ht="30" customHeight="1" collapsed="1" x14ac:dyDescent="0.2">
      <c r="A102" s="124" t="s">
        <v>91</v>
      </c>
      <c r="B102" s="103">
        <v>90988</v>
      </c>
      <c r="C102" s="22">
        <f t="shared" si="23"/>
        <v>164151.9</v>
      </c>
      <c r="D102" s="14">
        <f t="shared" si="14"/>
        <v>1.8041049369147579</v>
      </c>
      <c r="E102" s="88">
        <v>12395</v>
      </c>
      <c r="F102" s="88">
        <v>4498</v>
      </c>
      <c r="G102" s="88">
        <v>13498</v>
      </c>
      <c r="H102" s="88">
        <v>9676</v>
      </c>
      <c r="I102" s="88">
        <v>4406</v>
      </c>
      <c r="J102" s="88">
        <v>13443</v>
      </c>
      <c r="K102" s="88">
        <v>4847</v>
      </c>
      <c r="L102" s="88">
        <v>8988</v>
      </c>
      <c r="M102" s="88">
        <v>7042.9</v>
      </c>
      <c r="N102" s="88">
        <v>2179.5</v>
      </c>
      <c r="O102" s="88">
        <v>3774</v>
      </c>
      <c r="P102" s="88">
        <v>7169</v>
      </c>
      <c r="Q102" s="88">
        <v>8416</v>
      </c>
      <c r="R102" s="88">
        <v>9028</v>
      </c>
      <c r="S102" s="88">
        <v>8861</v>
      </c>
      <c r="T102" s="88">
        <v>5605</v>
      </c>
      <c r="U102" s="88">
        <v>7728.5</v>
      </c>
      <c r="V102" s="88">
        <v>1745</v>
      </c>
      <c r="W102" s="88">
        <v>6705</v>
      </c>
      <c r="X102" s="88">
        <v>18897</v>
      </c>
      <c r="Y102" s="88">
        <v>5250</v>
      </c>
      <c r="Z102" s="123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297300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18910</v>
      </c>
      <c r="I103" s="88">
        <f t="shared" si="25"/>
        <v>9286</v>
      </c>
      <c r="J103" s="88">
        <f t="shared" si="25"/>
        <v>20173</v>
      </c>
      <c r="K103" s="88">
        <f t="shared" si="25"/>
        <v>9188</v>
      </c>
      <c r="L103" s="88">
        <f t="shared" si="25"/>
        <v>14049</v>
      </c>
      <c r="M103" s="88">
        <f>M101-M100</f>
        <v>14503</v>
      </c>
      <c r="N103" s="88">
        <f t="shared" si="25"/>
        <v>4987</v>
      </c>
      <c r="O103" s="88">
        <f>O101-O100-O99</f>
        <v>8673</v>
      </c>
      <c r="P103" s="88">
        <f t="shared" si="25"/>
        <v>15015</v>
      </c>
      <c r="Q103" s="88">
        <f>Q101-Q99-Q100</f>
        <v>16341</v>
      </c>
      <c r="R103" s="88">
        <v>17176</v>
      </c>
      <c r="S103" s="88">
        <f t="shared" si="25"/>
        <v>18065</v>
      </c>
      <c r="T103" s="88">
        <f>T101-T100</f>
        <v>12834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23407</v>
      </c>
      <c r="Y103" s="88">
        <f>Y101-Y100</f>
        <v>11698</v>
      </c>
    </row>
    <row r="104" spans="1:26" s="11" customFormat="1" ht="30" customHeight="1" x14ac:dyDescent="0.2">
      <c r="A104" s="12" t="s">
        <v>172</v>
      </c>
      <c r="B104" s="26">
        <v>0.30399999999999999</v>
      </c>
      <c r="C104" s="166">
        <f>C102/C103</f>
        <v>0.55214228052472247</v>
      </c>
      <c r="D104" s="14">
        <f t="shared" si="14"/>
        <v>1.8162575017260607</v>
      </c>
      <c r="E104" s="27">
        <f>E102/E103</f>
        <v>0.45820856899929763</v>
      </c>
      <c r="F104" s="27">
        <f>F102/F103</f>
        <v>0.5235102420856611</v>
      </c>
      <c r="G104" s="27">
        <f t="shared" ref="G104:Y104" si="26">G102/G103</f>
        <v>0.81274084778420042</v>
      </c>
      <c r="H104" s="27">
        <f t="shared" si="26"/>
        <v>0.51168693812797461</v>
      </c>
      <c r="I104" s="27">
        <f t="shared" si="26"/>
        <v>0.47447770837820374</v>
      </c>
      <c r="J104" s="27">
        <f t="shared" si="26"/>
        <v>0.66638576314876319</v>
      </c>
      <c r="K104" s="27">
        <f t="shared" si="26"/>
        <v>0.52753591641271225</v>
      </c>
      <c r="L104" s="27">
        <f t="shared" si="26"/>
        <v>0.63976083707025411</v>
      </c>
      <c r="M104" s="27">
        <f>M102/M103</f>
        <v>0.48561676894435629</v>
      </c>
      <c r="N104" s="27">
        <f t="shared" si="26"/>
        <v>0.43703629436534991</v>
      </c>
      <c r="O104" s="27">
        <f t="shared" si="26"/>
        <v>0.43514354894500173</v>
      </c>
      <c r="P104" s="27">
        <f t="shared" si="26"/>
        <v>0.47745587745587748</v>
      </c>
      <c r="Q104" s="27">
        <f>Q102/Q103</f>
        <v>0.51502356036962238</v>
      </c>
      <c r="R104" s="27">
        <f t="shared" si="26"/>
        <v>0.52561714019562178</v>
      </c>
      <c r="S104" s="27">
        <f t="shared" si="26"/>
        <v>0.49050650429006365</v>
      </c>
      <c r="T104" s="27">
        <f t="shared" si="26"/>
        <v>0.43673055945145706</v>
      </c>
      <c r="U104" s="27">
        <f t="shared" si="26"/>
        <v>0.77261821453563928</v>
      </c>
      <c r="V104" s="27">
        <f t="shared" si="26"/>
        <v>0.33061765820386513</v>
      </c>
      <c r="W104" s="27">
        <f t="shared" si="26"/>
        <v>0.43361572786652008</v>
      </c>
      <c r="X104" s="27">
        <f>X102/X103</f>
        <v>0.8073225958046738</v>
      </c>
      <c r="Y104" s="27">
        <f t="shared" si="26"/>
        <v>0.4487946657548299</v>
      </c>
    </row>
    <row r="105" spans="1:26" s="82" customFormat="1" ht="31.9" hidden="1" customHeight="1" x14ac:dyDescent="0.2">
      <c r="A105" s="80" t="s">
        <v>96</v>
      </c>
      <c r="B105" s="83">
        <f>B101-B102</f>
        <v>212239</v>
      </c>
      <c r="C105" s="22">
        <f t="shared" si="23"/>
        <v>133148.1</v>
      </c>
      <c r="D105" s="14">
        <f t="shared" si="14"/>
        <v>0.62734982731731681</v>
      </c>
      <c r="E105" s="117">
        <f>E103-E102</f>
        <v>14656</v>
      </c>
      <c r="F105" s="117">
        <f t="shared" ref="F105:L105" si="27">F103-F102</f>
        <v>4094</v>
      </c>
      <c r="G105" s="117">
        <f t="shared" si="27"/>
        <v>3110</v>
      </c>
      <c r="H105" s="117">
        <f>H103-H102</f>
        <v>9234</v>
      </c>
      <c r="I105" s="117">
        <f>I103-I102</f>
        <v>4880</v>
      </c>
      <c r="J105" s="117">
        <f t="shared" si="27"/>
        <v>6730</v>
      </c>
      <c r="K105" s="117">
        <f t="shared" si="27"/>
        <v>4341</v>
      </c>
      <c r="L105" s="117">
        <f t="shared" si="27"/>
        <v>5061</v>
      </c>
      <c r="M105" s="117">
        <f>M103-M102</f>
        <v>7460.1</v>
      </c>
      <c r="N105" s="117">
        <f>N103-N102</f>
        <v>2807.5</v>
      </c>
      <c r="O105" s="117">
        <f t="shared" ref="O105:Y105" si="28">O103-O102</f>
        <v>4899</v>
      </c>
      <c r="P105" s="117">
        <f t="shared" si="28"/>
        <v>7846</v>
      </c>
      <c r="Q105" s="117">
        <f>Q103-Q102</f>
        <v>7925</v>
      </c>
      <c r="R105" s="117">
        <f t="shared" si="28"/>
        <v>8148</v>
      </c>
      <c r="S105" s="117">
        <f t="shared" si="28"/>
        <v>9204</v>
      </c>
      <c r="T105" s="117">
        <f t="shared" si="28"/>
        <v>7229</v>
      </c>
      <c r="U105" s="117">
        <f t="shared" si="28"/>
        <v>2274.5</v>
      </c>
      <c r="V105" s="117">
        <f t="shared" si="28"/>
        <v>3533</v>
      </c>
      <c r="W105" s="117">
        <f>W103-W102</f>
        <v>8758</v>
      </c>
      <c r="X105" s="117">
        <f t="shared" si="28"/>
        <v>4510</v>
      </c>
      <c r="Y105" s="117">
        <f t="shared" si="28"/>
        <v>6448</v>
      </c>
      <c r="Z105" s="120"/>
    </row>
    <row r="106" spans="1:26" s="11" customFormat="1" ht="30" customHeight="1" x14ac:dyDescent="0.2">
      <c r="A106" s="10" t="s">
        <v>92</v>
      </c>
      <c r="B106" s="88">
        <v>61161</v>
      </c>
      <c r="C106" s="88">
        <f t="shared" si="23"/>
        <v>85669.4</v>
      </c>
      <c r="D106" s="14">
        <f t="shared" si="14"/>
        <v>1.4007194126976341</v>
      </c>
      <c r="E106" s="9">
        <v>11100</v>
      </c>
      <c r="F106" s="9">
        <v>1910</v>
      </c>
      <c r="G106" s="9">
        <v>5327</v>
      </c>
      <c r="H106" s="9">
        <v>4581</v>
      </c>
      <c r="I106" s="9">
        <v>1621</v>
      </c>
      <c r="J106" s="9">
        <v>6890</v>
      </c>
      <c r="K106" s="9">
        <v>1296</v>
      </c>
      <c r="L106" s="9">
        <v>3307</v>
      </c>
      <c r="M106" s="9">
        <v>3729.9</v>
      </c>
      <c r="N106" s="9">
        <v>1103.5</v>
      </c>
      <c r="O106" s="9">
        <v>1152</v>
      </c>
      <c r="P106" s="9">
        <v>4217</v>
      </c>
      <c r="Q106" s="9">
        <v>6533</v>
      </c>
      <c r="R106" s="9">
        <v>6321</v>
      </c>
      <c r="S106" s="9">
        <v>5278</v>
      </c>
      <c r="T106" s="9">
        <v>2776</v>
      </c>
      <c r="U106" s="9">
        <v>3180</v>
      </c>
      <c r="V106" s="9">
        <v>870</v>
      </c>
      <c r="W106" s="9">
        <v>3846</v>
      </c>
      <c r="X106" s="9">
        <v>8951</v>
      </c>
      <c r="Y106" s="9">
        <v>1680</v>
      </c>
    </row>
    <row r="107" spans="1:26" s="11" customFormat="1" ht="30" customHeight="1" x14ac:dyDescent="0.2">
      <c r="A107" s="10" t="s">
        <v>93</v>
      </c>
      <c r="B107" s="88">
        <v>7682</v>
      </c>
      <c r="C107" s="88">
        <f t="shared" si="23"/>
        <v>7921</v>
      </c>
      <c r="D107" s="14">
        <f t="shared" si="14"/>
        <v>1.0311116896641499</v>
      </c>
      <c r="E107" s="9">
        <v>315</v>
      </c>
      <c r="F107" s="9">
        <v>278</v>
      </c>
      <c r="G107" s="9"/>
      <c r="H107" s="9">
        <v>351</v>
      </c>
      <c r="I107" s="9">
        <v>50</v>
      </c>
      <c r="J107" s="9">
        <v>780</v>
      </c>
      <c r="K107" s="9">
        <v>1293</v>
      </c>
      <c r="L107" s="9">
        <v>393</v>
      </c>
      <c r="M107" s="9">
        <v>83</v>
      </c>
      <c r="N107" s="9"/>
      <c r="O107" s="9">
        <v>649</v>
      </c>
      <c r="P107" s="9">
        <v>104</v>
      </c>
      <c r="Q107" s="9">
        <v>60</v>
      </c>
      <c r="R107" s="9">
        <v>355</v>
      </c>
      <c r="S107" s="9">
        <v>243</v>
      </c>
      <c r="T107" s="9">
        <v>27</v>
      </c>
      <c r="U107" s="9"/>
      <c r="V107" s="9"/>
      <c r="W107" s="9">
        <v>1050</v>
      </c>
      <c r="X107" s="9">
        <v>940</v>
      </c>
      <c r="Y107" s="9">
        <v>950</v>
      </c>
    </row>
    <row r="108" spans="1:26" s="11" customFormat="1" ht="30" customHeight="1" x14ac:dyDescent="0.2">
      <c r="A108" s="10" t="s">
        <v>94</v>
      </c>
      <c r="B108" s="88">
        <v>16085</v>
      </c>
      <c r="C108" s="88">
        <f t="shared" si="23"/>
        <v>51594.5</v>
      </c>
      <c r="D108" s="14">
        <f t="shared" si="14"/>
        <v>3.2076157911097294</v>
      </c>
      <c r="E108" s="9">
        <v>550</v>
      </c>
      <c r="F108" s="9">
        <v>1824</v>
      </c>
      <c r="G108" s="9">
        <v>6450</v>
      </c>
      <c r="H108" s="9">
        <v>4206</v>
      </c>
      <c r="I108" s="9">
        <v>2045</v>
      </c>
      <c r="J108" s="9">
        <v>3950</v>
      </c>
      <c r="K108" s="9">
        <v>1336</v>
      </c>
      <c r="L108" s="9">
        <v>3986</v>
      </c>
      <c r="M108" s="9">
        <v>1252</v>
      </c>
      <c r="N108" s="9">
        <v>926</v>
      </c>
      <c r="O108" s="9">
        <v>1603</v>
      </c>
      <c r="P108" s="9">
        <v>1920</v>
      </c>
      <c r="Q108" s="9">
        <v>912</v>
      </c>
      <c r="R108" s="9">
        <v>1791</v>
      </c>
      <c r="S108" s="9">
        <v>2637</v>
      </c>
      <c r="T108" s="9">
        <v>1667</v>
      </c>
      <c r="U108" s="9">
        <v>3525.5</v>
      </c>
      <c r="V108" s="9">
        <v>725</v>
      </c>
      <c r="W108" s="9">
        <v>1367</v>
      </c>
      <c r="X108" s="9">
        <v>6612</v>
      </c>
      <c r="Y108" s="9">
        <v>2310</v>
      </c>
    </row>
    <row r="109" spans="1:26" s="11" customFormat="1" ht="30" hidden="1" customHeight="1" x14ac:dyDescent="0.2">
      <c r="A109" s="10" t="s">
        <v>95</v>
      </c>
      <c r="B109" s="22"/>
      <c r="C109" s="22">
        <f t="shared" si="23"/>
        <v>0</v>
      </c>
      <c r="D109" s="14" t="e">
        <f t="shared" ref="D109:D125" si="29">C109/B109</f>
        <v>#DIV/0!</v>
      </c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22"/>
      <c r="C110" s="22">
        <f t="shared" si="23"/>
        <v>0</v>
      </c>
      <c r="D110" s="14" t="e">
        <f t="shared" si="29"/>
        <v>#DIV/0!</v>
      </c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>
        <v>89945</v>
      </c>
      <c r="C111" s="22">
        <f t="shared" si="23"/>
        <v>164052.9</v>
      </c>
      <c r="D111" s="14">
        <f t="shared" si="29"/>
        <v>1.8239246206014785</v>
      </c>
      <c r="E111" s="88">
        <v>12395</v>
      </c>
      <c r="F111" s="88">
        <v>4498</v>
      </c>
      <c r="G111" s="88">
        <v>13498</v>
      </c>
      <c r="H111" s="88">
        <v>9676</v>
      </c>
      <c r="I111" s="88">
        <v>4406</v>
      </c>
      <c r="J111" s="88">
        <v>13443</v>
      </c>
      <c r="K111" s="88">
        <v>4847</v>
      </c>
      <c r="L111" s="88">
        <v>8988</v>
      </c>
      <c r="M111" s="88">
        <v>7042.9</v>
      </c>
      <c r="N111" s="88">
        <v>2180</v>
      </c>
      <c r="O111" s="88">
        <v>3774</v>
      </c>
      <c r="P111" s="88">
        <v>7169</v>
      </c>
      <c r="Q111" s="88">
        <v>8416</v>
      </c>
      <c r="R111" s="88">
        <v>9028</v>
      </c>
      <c r="S111" s="88">
        <v>8861</v>
      </c>
      <c r="T111" s="88">
        <v>5605</v>
      </c>
      <c r="U111" s="88">
        <v>7729</v>
      </c>
      <c r="V111" s="88">
        <v>1745</v>
      </c>
      <c r="W111" s="88">
        <v>6705</v>
      </c>
      <c r="X111" s="88">
        <v>18797</v>
      </c>
      <c r="Y111" s="88">
        <v>5250</v>
      </c>
      <c r="Z111" s="123"/>
    </row>
    <row r="112" spans="1:26" s="11" customFormat="1" ht="31.15" hidden="1" customHeight="1" x14ac:dyDescent="0.2">
      <c r="A112" s="12" t="s">
        <v>172</v>
      </c>
      <c r="B112" s="26">
        <f>B111/B101</f>
        <v>0.29662596008930603</v>
      </c>
      <c r="C112" s="22">
        <f t="shared" si="23"/>
        <v>12.764645586729374</v>
      </c>
      <c r="D112" s="14">
        <f t="shared" si="29"/>
        <v>43.032799903576496</v>
      </c>
      <c r="E112" s="27">
        <f t="shared" ref="E112" si="30">E111/E101</f>
        <v>0.45820856899929763</v>
      </c>
      <c r="F112" s="27">
        <f>F111/F101</f>
        <v>0.5235102420856611</v>
      </c>
      <c r="G112" s="27">
        <f t="shared" ref="G112:Y112" si="31">G111/G101</f>
        <v>0.81274084778420042</v>
      </c>
      <c r="H112" s="27">
        <f t="shared" si="31"/>
        <v>0.53636363636363638</v>
      </c>
      <c r="I112" s="27">
        <f t="shared" si="31"/>
        <v>0.47447770837820374</v>
      </c>
      <c r="J112" s="27">
        <f t="shared" si="31"/>
        <v>0.66638576314876319</v>
      </c>
      <c r="K112" s="27">
        <f t="shared" si="31"/>
        <v>0.52753591641271225</v>
      </c>
      <c r="L112" s="27">
        <f t="shared" si="31"/>
        <v>0.63976083707025411</v>
      </c>
      <c r="M112" s="27">
        <f>M103/M102</f>
        <v>2.0592369620468842</v>
      </c>
      <c r="N112" s="27">
        <f>N111/N101</f>
        <v>0.43713655504311211</v>
      </c>
      <c r="O112" s="27">
        <f t="shared" si="31"/>
        <v>0.43514354894500173</v>
      </c>
      <c r="P112" s="27">
        <f t="shared" si="31"/>
        <v>0.47745587745587748</v>
      </c>
      <c r="Q112" s="27">
        <f t="shared" si="31"/>
        <v>0.50098220132150728</v>
      </c>
      <c r="R112" s="27">
        <f t="shared" si="31"/>
        <v>0.49972323701981625</v>
      </c>
      <c r="S112" s="27">
        <f t="shared" si="31"/>
        <v>0.49050650429006365</v>
      </c>
      <c r="T112" s="27">
        <f t="shared" si="31"/>
        <v>0.43673055945145706</v>
      </c>
      <c r="U112" s="27">
        <f t="shared" si="31"/>
        <v>0.77266819954013799</v>
      </c>
      <c r="V112" s="27">
        <f t="shared" si="31"/>
        <v>0.33061765820386513</v>
      </c>
      <c r="W112" s="27">
        <f t="shared" si="31"/>
        <v>0.43361572786652008</v>
      </c>
      <c r="X112" s="27">
        <f t="shared" si="31"/>
        <v>0.80305036954757125</v>
      </c>
      <c r="Y112" s="27">
        <f t="shared" si="31"/>
        <v>0.4487946657548299</v>
      </c>
    </row>
    <row r="113" spans="1:25" s="11" customFormat="1" ht="30" customHeight="1" x14ac:dyDescent="0.2">
      <c r="A113" s="10" t="s">
        <v>193</v>
      </c>
      <c r="B113" s="88">
        <v>61161</v>
      </c>
      <c r="C113" s="88">
        <f t="shared" si="23"/>
        <v>85569.4</v>
      </c>
      <c r="D113" s="14">
        <f t="shared" si="29"/>
        <v>1.3990843838393747</v>
      </c>
      <c r="E113" s="9">
        <v>11100</v>
      </c>
      <c r="F113" s="9">
        <v>1910</v>
      </c>
      <c r="G113" s="9">
        <v>5327</v>
      </c>
      <c r="H113" s="9">
        <v>4581</v>
      </c>
      <c r="I113" s="9">
        <v>1621</v>
      </c>
      <c r="J113" s="9">
        <v>6890</v>
      </c>
      <c r="K113" s="9">
        <v>1296</v>
      </c>
      <c r="L113" s="9">
        <v>3307</v>
      </c>
      <c r="M113" s="9">
        <v>3729.9</v>
      </c>
      <c r="N113" s="9">
        <v>1103.5</v>
      </c>
      <c r="O113" s="9">
        <v>1152</v>
      </c>
      <c r="P113" s="9">
        <v>4217</v>
      </c>
      <c r="Q113" s="9">
        <v>6533</v>
      </c>
      <c r="R113" s="9">
        <v>6321</v>
      </c>
      <c r="S113" s="9">
        <v>5278</v>
      </c>
      <c r="T113" s="9">
        <v>2776</v>
      </c>
      <c r="U113" s="9">
        <v>3180</v>
      </c>
      <c r="V113" s="9">
        <v>870</v>
      </c>
      <c r="W113" s="9">
        <v>3846</v>
      </c>
      <c r="X113" s="9">
        <v>8851</v>
      </c>
      <c r="Y113" s="9">
        <v>1680</v>
      </c>
    </row>
    <row r="114" spans="1:25" s="11" customFormat="1" ht="30" customHeight="1" x14ac:dyDescent="0.2">
      <c r="A114" s="10" t="s">
        <v>93</v>
      </c>
      <c r="B114" s="88">
        <v>7732</v>
      </c>
      <c r="C114" s="88">
        <f t="shared" si="23"/>
        <v>7921</v>
      </c>
      <c r="D114" s="14">
        <f t="shared" si="29"/>
        <v>1.0244438696326954</v>
      </c>
      <c r="E114" s="9">
        <v>315</v>
      </c>
      <c r="F114" s="9">
        <v>278</v>
      </c>
      <c r="G114" s="9"/>
      <c r="H114" s="9">
        <v>351</v>
      </c>
      <c r="I114" s="9">
        <v>50</v>
      </c>
      <c r="J114" s="9">
        <v>780</v>
      </c>
      <c r="K114" s="9">
        <v>1293</v>
      </c>
      <c r="L114" s="9">
        <v>393</v>
      </c>
      <c r="M114" s="9">
        <v>83</v>
      </c>
      <c r="N114" s="9"/>
      <c r="O114" s="9">
        <v>649</v>
      </c>
      <c r="P114" s="9">
        <v>104</v>
      </c>
      <c r="Q114" s="9">
        <v>60</v>
      </c>
      <c r="R114" s="9">
        <v>355</v>
      </c>
      <c r="S114" s="9">
        <v>243</v>
      </c>
      <c r="T114" s="9">
        <v>27</v>
      </c>
      <c r="U114" s="9"/>
      <c r="V114" s="9"/>
      <c r="W114" s="9">
        <v>1050</v>
      </c>
      <c r="X114" s="9">
        <v>940</v>
      </c>
      <c r="Y114" s="9">
        <v>950</v>
      </c>
    </row>
    <row r="115" spans="1:25" s="11" customFormat="1" ht="30" customHeight="1" x14ac:dyDescent="0.2">
      <c r="A115" s="10" t="s">
        <v>94</v>
      </c>
      <c r="B115" s="88">
        <v>15412</v>
      </c>
      <c r="C115" s="88">
        <f>SUM(E115:Y115)</f>
        <v>51590</v>
      </c>
      <c r="D115" s="14">
        <f t="shared" si="29"/>
        <v>3.3473916428756811</v>
      </c>
      <c r="E115" s="9">
        <v>550</v>
      </c>
      <c r="F115" s="9">
        <v>1824</v>
      </c>
      <c r="G115" s="9">
        <v>6450</v>
      </c>
      <c r="H115" s="9">
        <v>4206</v>
      </c>
      <c r="I115" s="9">
        <v>2045</v>
      </c>
      <c r="J115" s="9">
        <v>3950</v>
      </c>
      <c r="K115" s="9">
        <v>1336</v>
      </c>
      <c r="L115" s="9">
        <v>3986</v>
      </c>
      <c r="M115" s="9">
        <v>1252</v>
      </c>
      <c r="N115" s="9">
        <v>926</v>
      </c>
      <c r="O115" s="9">
        <v>1603</v>
      </c>
      <c r="P115" s="9">
        <v>1920</v>
      </c>
      <c r="Q115" s="9">
        <v>912</v>
      </c>
      <c r="R115" s="9">
        <v>1791</v>
      </c>
      <c r="S115" s="9">
        <v>2637</v>
      </c>
      <c r="T115" s="9">
        <v>1667</v>
      </c>
      <c r="U115" s="9">
        <v>3526</v>
      </c>
      <c r="V115" s="9">
        <v>725</v>
      </c>
      <c r="W115" s="9">
        <v>1368</v>
      </c>
      <c r="X115" s="9">
        <v>6606</v>
      </c>
      <c r="Y115" s="9">
        <v>2310</v>
      </c>
    </row>
    <row r="116" spans="1:25" s="11" customFormat="1" ht="30" hidden="1" customHeight="1" x14ac:dyDescent="0.2">
      <c r="A116" s="10" t="s">
        <v>95</v>
      </c>
      <c r="B116" s="22"/>
      <c r="C116" s="22">
        <f t="shared" si="23"/>
        <v>0</v>
      </c>
      <c r="D116" s="14" t="e">
        <f t="shared" si="29"/>
        <v>#DIV/0!</v>
      </c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>
        <v>320581</v>
      </c>
      <c r="C119" s="22">
        <f t="shared" si="23"/>
        <v>559271.08000000007</v>
      </c>
      <c r="D119" s="14">
        <f t="shared" si="29"/>
        <v>1.744554667931038</v>
      </c>
      <c r="E119" s="88">
        <v>53299</v>
      </c>
      <c r="F119" s="88">
        <v>11694</v>
      </c>
      <c r="G119" s="88">
        <v>46194</v>
      </c>
      <c r="H119" s="88">
        <v>33962</v>
      </c>
      <c r="I119" s="88">
        <v>12646</v>
      </c>
      <c r="J119" s="88">
        <v>47179</v>
      </c>
      <c r="K119" s="88">
        <v>13543</v>
      </c>
      <c r="L119" s="88">
        <v>25624</v>
      </c>
      <c r="M119" s="88">
        <v>20672</v>
      </c>
      <c r="N119" s="88">
        <v>6941</v>
      </c>
      <c r="O119" s="88">
        <v>11276</v>
      </c>
      <c r="P119" s="88">
        <v>23686</v>
      </c>
      <c r="Q119" s="88">
        <v>27956</v>
      </c>
      <c r="R119" s="88">
        <v>32049</v>
      </c>
      <c r="S119" s="88">
        <v>37222</v>
      </c>
      <c r="T119" s="88">
        <v>17467</v>
      </c>
      <c r="U119" s="88">
        <v>25943.08</v>
      </c>
      <c r="V119" s="88">
        <v>5237</v>
      </c>
      <c r="W119" s="88">
        <v>24847</v>
      </c>
      <c r="X119" s="88">
        <v>65884</v>
      </c>
      <c r="Y119" s="88">
        <v>15950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22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227016</v>
      </c>
      <c r="C121" s="88">
        <f t="shared" si="23"/>
        <v>315030.40000000002</v>
      </c>
      <c r="D121" s="14">
        <f t="shared" si="29"/>
        <v>1.3877013073968356</v>
      </c>
      <c r="E121" s="9">
        <v>49240</v>
      </c>
      <c r="F121" s="9">
        <v>4960</v>
      </c>
      <c r="G121" s="9">
        <v>19253</v>
      </c>
      <c r="H121" s="9">
        <v>16077</v>
      </c>
      <c r="I121" s="9">
        <v>4305</v>
      </c>
      <c r="J121" s="9">
        <v>24370</v>
      </c>
      <c r="K121" s="9">
        <v>5160</v>
      </c>
      <c r="L121" s="9">
        <v>9317</v>
      </c>
      <c r="M121" s="9">
        <v>12047</v>
      </c>
      <c r="N121" s="9">
        <v>3628</v>
      </c>
      <c r="O121" s="9">
        <v>3761</v>
      </c>
      <c r="P121" s="9">
        <v>15128</v>
      </c>
      <c r="Q121" s="9">
        <v>22193</v>
      </c>
      <c r="R121" s="9">
        <v>25647</v>
      </c>
      <c r="S121" s="9">
        <v>25212</v>
      </c>
      <c r="T121" s="9">
        <v>8963</v>
      </c>
      <c r="U121" s="9">
        <v>10795.4</v>
      </c>
      <c r="V121" s="9">
        <v>2569</v>
      </c>
      <c r="W121" s="9">
        <v>14366</v>
      </c>
      <c r="X121" s="9">
        <v>32779</v>
      </c>
      <c r="Y121" s="9">
        <v>5260</v>
      </c>
    </row>
    <row r="122" spans="1:25" s="11" customFormat="1" ht="30" customHeight="1" x14ac:dyDescent="0.2">
      <c r="A122" s="10" t="s">
        <v>93</v>
      </c>
      <c r="B122" s="24">
        <v>23722</v>
      </c>
      <c r="C122" s="88">
        <f t="shared" si="23"/>
        <v>25241</v>
      </c>
      <c r="D122" s="14">
        <f t="shared" si="29"/>
        <v>1.0640333867296181</v>
      </c>
      <c r="E122" s="9">
        <v>945</v>
      </c>
      <c r="F122" s="9">
        <v>695</v>
      </c>
      <c r="G122" s="9"/>
      <c r="H122" s="9">
        <v>1208</v>
      </c>
      <c r="I122" s="9">
        <v>125</v>
      </c>
      <c r="J122" s="9">
        <v>2808</v>
      </c>
      <c r="K122" s="9">
        <v>3396</v>
      </c>
      <c r="L122" s="9">
        <v>890</v>
      </c>
      <c r="M122" s="9">
        <v>172</v>
      </c>
      <c r="N122" s="9"/>
      <c r="O122" s="9">
        <v>1624</v>
      </c>
      <c r="P122" s="9">
        <v>460</v>
      </c>
      <c r="Q122" s="9">
        <v>160</v>
      </c>
      <c r="R122" s="9">
        <v>981</v>
      </c>
      <c r="S122" s="9">
        <v>759</v>
      </c>
      <c r="T122" s="9">
        <v>146</v>
      </c>
      <c r="U122" s="9"/>
      <c r="V122" s="9"/>
      <c r="W122" s="9">
        <v>4515</v>
      </c>
      <c r="X122" s="9">
        <v>3037</v>
      </c>
      <c r="Y122" s="9">
        <v>3320</v>
      </c>
    </row>
    <row r="123" spans="1:25" s="11" customFormat="1" ht="30.75" customHeight="1" x14ac:dyDescent="0.2">
      <c r="A123" s="10" t="s">
        <v>94</v>
      </c>
      <c r="B123" s="24">
        <v>55714</v>
      </c>
      <c r="C123" s="88">
        <f t="shared" si="23"/>
        <v>167429.70000000001</v>
      </c>
      <c r="D123" s="14">
        <f t="shared" si="29"/>
        <v>3.0051638726352445</v>
      </c>
      <c r="E123" s="9">
        <v>2090</v>
      </c>
      <c r="F123" s="9">
        <v>4742</v>
      </c>
      <c r="G123" s="9">
        <v>22252</v>
      </c>
      <c r="H123" s="9">
        <v>15251</v>
      </c>
      <c r="I123" s="9">
        <v>6128</v>
      </c>
      <c r="J123" s="9">
        <v>13379</v>
      </c>
      <c r="K123" s="9">
        <v>3546</v>
      </c>
      <c r="L123" s="9">
        <v>12138</v>
      </c>
      <c r="M123" s="9">
        <v>3688</v>
      </c>
      <c r="N123" s="9">
        <v>2935</v>
      </c>
      <c r="O123" s="9">
        <v>5076</v>
      </c>
      <c r="P123" s="9">
        <v>5642</v>
      </c>
      <c r="Q123" s="9">
        <v>2611</v>
      </c>
      <c r="R123" s="9">
        <v>4117</v>
      </c>
      <c r="S123" s="9">
        <v>9720</v>
      </c>
      <c r="T123" s="9">
        <v>5184</v>
      </c>
      <c r="U123" s="9">
        <v>11989.7</v>
      </c>
      <c r="V123" s="9">
        <v>2218</v>
      </c>
      <c r="W123" s="9">
        <v>4666</v>
      </c>
      <c r="X123" s="9">
        <v>23057</v>
      </c>
      <c r="Y123" s="9">
        <v>7000</v>
      </c>
    </row>
    <row r="124" spans="1:25" s="11" customFormat="1" ht="31.15" hidden="1" customHeight="1" x14ac:dyDescent="0.2">
      <c r="A124" s="10" t="s">
        <v>95</v>
      </c>
      <c r="B124" s="22"/>
      <c r="C124" s="18">
        <f t="shared" si="23"/>
        <v>0</v>
      </c>
      <c r="D124" s="14" t="e">
        <f t="shared" si="29"/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22"/>
      <c r="C125" s="18">
        <f t="shared" si="23"/>
        <v>0</v>
      </c>
      <c r="D125" s="14" t="e">
        <f t="shared" si="29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f>B119/B111*10</f>
        <v>35.6418922674968</v>
      </c>
      <c r="C126" s="18">
        <f>C119/C111*10</f>
        <v>34.090898728397981</v>
      </c>
      <c r="D126" s="14">
        <f t="shared" ref="D126:D131" si="33">C126/B126</f>
        <v>0.95648397320045686</v>
      </c>
      <c r="E126" s="113">
        <f t="shared" ref="E126:F126" si="34">E119/E111*10</f>
        <v>43.000403388463091</v>
      </c>
      <c r="F126" s="113">
        <f t="shared" si="34"/>
        <v>25.998221431747442</v>
      </c>
      <c r="G126" s="113">
        <f t="shared" ref="G126:I126" si="35">G119/G111*10</f>
        <v>34.222847829308044</v>
      </c>
      <c r="H126" s="113">
        <f t="shared" si="35"/>
        <v>35.099214551467547</v>
      </c>
      <c r="I126" s="113">
        <f t="shared" si="35"/>
        <v>28.701770313209259</v>
      </c>
      <c r="J126" s="113">
        <f>J119/J111*10</f>
        <v>35.095588782265864</v>
      </c>
      <c r="K126" s="113">
        <f>K119/K111*10</f>
        <v>27.940994429544048</v>
      </c>
      <c r="L126" s="113">
        <f>L119/L111*10</f>
        <v>28.509123275478416</v>
      </c>
      <c r="M126" s="113">
        <f>M119/M111*10</f>
        <v>29.351545528120518</v>
      </c>
      <c r="N126" s="113">
        <f t="shared" ref="N126:O126" si="36">N119/N111*10</f>
        <v>31.839449541284406</v>
      </c>
      <c r="O126" s="113">
        <f t="shared" si="36"/>
        <v>29.87811340752517</v>
      </c>
      <c r="P126" s="113">
        <f>P119/P111*10</f>
        <v>33.03947551959827</v>
      </c>
      <c r="Q126" s="113">
        <f t="shared" ref="Q126" si="37">Q119/Q111*10</f>
        <v>33.217680608365022</v>
      </c>
      <c r="R126" s="113">
        <f>R119/R111*10</f>
        <v>35.499556933983165</v>
      </c>
      <c r="S126" s="113">
        <f>S119/S111*10</f>
        <v>42.006545536621147</v>
      </c>
      <c r="T126" s="113">
        <f t="shared" ref="T126:V126" si="38">T119/T111*10</f>
        <v>31.163247100802852</v>
      </c>
      <c r="U126" s="113">
        <f t="shared" si="38"/>
        <v>33.565894682365126</v>
      </c>
      <c r="V126" s="113">
        <f t="shared" si="38"/>
        <v>30.011461318051577</v>
      </c>
      <c r="W126" s="113">
        <f>W119/W111*10</f>
        <v>37.057419835943321</v>
      </c>
      <c r="X126" s="113">
        <f>X119/X111*10</f>
        <v>35.050273979890406</v>
      </c>
      <c r="Y126" s="113">
        <f>Y119/Y111*10</f>
        <v>30.38095238095238</v>
      </c>
    </row>
    <row r="127" spans="1:25" s="11" customFormat="1" ht="30" customHeight="1" x14ac:dyDescent="0.2">
      <c r="A127" s="10" t="s">
        <v>92</v>
      </c>
      <c r="B127" s="113">
        <f>B121/B113*10</f>
        <v>37.117771128660422</v>
      </c>
      <c r="C127" s="113">
        <f>C121/C113*10</f>
        <v>36.815777602741171</v>
      </c>
      <c r="D127" s="15">
        <f t="shared" si="33"/>
        <v>0.99186391001570495</v>
      </c>
      <c r="E127" s="114">
        <f t="shared" ref="E127" si="39">E121/E113*10</f>
        <v>44.36036036036036</v>
      </c>
      <c r="F127" s="114">
        <f t="shared" ref="F127:G127" si="40">F121/F113*10</f>
        <v>25.968586387434556</v>
      </c>
      <c r="G127" s="114">
        <f t="shared" si="40"/>
        <v>36.142293974094237</v>
      </c>
      <c r="H127" s="114">
        <f t="shared" ref="H127:I127" si="41">H121/H113*10</f>
        <v>35.094957432874921</v>
      </c>
      <c r="I127" s="114">
        <f t="shared" si="41"/>
        <v>26.557680444170266</v>
      </c>
      <c r="J127" s="114">
        <f>J121/J113*10</f>
        <v>35.37010159651669</v>
      </c>
      <c r="K127" s="114">
        <f>K121/K113*10</f>
        <v>39.814814814814817</v>
      </c>
      <c r="L127" s="114">
        <f>L121/L113*10</f>
        <v>28.173571212579379</v>
      </c>
      <c r="M127" s="114">
        <f>M121/M113*10</f>
        <v>32.298453041636506</v>
      </c>
      <c r="N127" s="114">
        <f t="shared" ref="N127:R127" si="42">N121/N113*10</f>
        <v>32.877208880833713</v>
      </c>
      <c r="O127" s="114">
        <f t="shared" si="42"/>
        <v>32.647569444444443</v>
      </c>
      <c r="P127" s="114">
        <f t="shared" si="42"/>
        <v>35.873843964903962</v>
      </c>
      <c r="Q127" s="114">
        <f t="shared" si="42"/>
        <v>33.970610745446194</v>
      </c>
      <c r="R127" s="114">
        <f t="shared" si="42"/>
        <v>40.574276222116758</v>
      </c>
      <c r="S127" s="114">
        <f>S121/S113*10</f>
        <v>47.768093974990521</v>
      </c>
      <c r="T127" s="114">
        <f t="shared" ref="T127:U127" si="43">T121/T113*10</f>
        <v>32.287463976945247</v>
      </c>
      <c r="U127" s="114">
        <f t="shared" si="43"/>
        <v>33.94779874213836</v>
      </c>
      <c r="V127" s="114">
        <f>V121/V113*10</f>
        <v>29.52873563218391</v>
      </c>
      <c r="W127" s="114">
        <f t="shared" ref="W127:Y127" si="44">W121/W113*10</f>
        <v>37.353094123764954</v>
      </c>
      <c r="X127" s="114">
        <f>X121/X113*10</f>
        <v>37.03423341995255</v>
      </c>
      <c r="Y127" s="114">
        <f t="shared" si="44"/>
        <v>31.30952380952381</v>
      </c>
    </row>
    <row r="128" spans="1:25" s="11" customFormat="1" ht="30" customHeight="1" x14ac:dyDescent="0.2">
      <c r="A128" s="10" t="s">
        <v>93</v>
      </c>
      <c r="B128" s="48">
        <f>B122/B114*10</f>
        <v>30.680289705121574</v>
      </c>
      <c r="C128" s="113">
        <f t="shared" ref="C128:C131" si="45">C121/C113*10</f>
        <v>36.815777602741171</v>
      </c>
      <c r="D128" s="15">
        <f t="shared" si="33"/>
        <v>1.1999814198819438</v>
      </c>
      <c r="E128" s="108">
        <f>E122/E114*10</f>
        <v>30</v>
      </c>
      <c r="F128" s="108">
        <f t="shared" ref="F128:I128" si="46">F122/F114*10</f>
        <v>25</v>
      </c>
      <c r="G128" s="108"/>
      <c r="H128" s="108">
        <f t="shared" si="46"/>
        <v>34.415954415954417</v>
      </c>
      <c r="I128" s="108">
        <f t="shared" si="46"/>
        <v>25</v>
      </c>
      <c r="J128" s="108">
        <f>J122/J114*10</f>
        <v>36</v>
      </c>
      <c r="K128" s="108">
        <f>K122/K114*10</f>
        <v>26.264501160092806</v>
      </c>
      <c r="L128" s="108">
        <f t="shared" ref="L128" si="47">L122/L114*10</f>
        <v>22.646310432569976</v>
      </c>
      <c r="M128" s="108">
        <f t="shared" ref="M128:O128" si="48">M122/M114*10</f>
        <v>20.722891566265062</v>
      </c>
      <c r="N128" s="108"/>
      <c r="O128" s="108">
        <f t="shared" si="48"/>
        <v>25.023112480739599</v>
      </c>
      <c r="P128" s="108">
        <f t="shared" ref="P128:R128" si="49">P122/P114*10</f>
        <v>44.230769230769234</v>
      </c>
      <c r="Q128" s="108">
        <f t="shared" si="49"/>
        <v>26.666666666666664</v>
      </c>
      <c r="R128" s="108">
        <f t="shared" si="49"/>
        <v>27.633802816901408</v>
      </c>
      <c r="S128" s="108">
        <f t="shared" ref="S128:T128" si="50">S122/S114*10</f>
        <v>31.23456790123457</v>
      </c>
      <c r="T128" s="108">
        <f t="shared" si="50"/>
        <v>54.074074074074076</v>
      </c>
      <c r="U128" s="108"/>
      <c r="V128" s="108"/>
      <c r="W128" s="108">
        <f>W122/W114*10</f>
        <v>43</v>
      </c>
      <c r="X128" s="108">
        <f>X122/X114*10</f>
        <v>32.308510638297875</v>
      </c>
      <c r="Y128" s="108">
        <f>Y122/Y114*10</f>
        <v>34.94736842105263</v>
      </c>
    </row>
    <row r="129" spans="1:26" s="11" customFormat="1" ht="30" customHeight="1" x14ac:dyDescent="0.2">
      <c r="A129" s="10" t="s">
        <v>94</v>
      </c>
      <c r="B129" s="48">
        <f>B123/B115*10</f>
        <v>36.149753438878797</v>
      </c>
      <c r="C129" s="113">
        <f>C123/C115*10</f>
        <v>32.453905795696841</v>
      </c>
      <c r="D129" s="15">
        <f t="shared" si="33"/>
        <v>0.89776285336410899</v>
      </c>
      <c r="E129" s="108">
        <f>E123/E115*10</f>
        <v>38</v>
      </c>
      <c r="F129" s="108">
        <f>F123/F115*10</f>
        <v>25.997807017543863</v>
      </c>
      <c r="G129" s="108">
        <f>G123/G115*10</f>
        <v>34.499224806201553</v>
      </c>
      <c r="H129" s="114">
        <f t="shared" ref="H129" si="51">H123/H115*10</f>
        <v>36.260104612458392</v>
      </c>
      <c r="I129" s="114">
        <f>I123/I115*10</f>
        <v>29.965770171149146</v>
      </c>
      <c r="J129" s="114">
        <f>J123/J115*10</f>
        <v>33.870886075949372</v>
      </c>
      <c r="K129" s="108">
        <f t="shared" ref="K129:L129" si="52">K123/K115*10</f>
        <v>26.541916167664674</v>
      </c>
      <c r="L129" s="108">
        <f t="shared" si="52"/>
        <v>30.451580531861516</v>
      </c>
      <c r="M129" s="108">
        <f t="shared" ref="M129:O129" si="53">M123/M115*10</f>
        <v>29.456869009584665</v>
      </c>
      <c r="N129" s="108">
        <f t="shared" si="53"/>
        <v>31.695464362850974</v>
      </c>
      <c r="O129" s="108">
        <f t="shared" si="53"/>
        <v>31.665626949469747</v>
      </c>
      <c r="P129" s="108">
        <f t="shared" ref="P129:R129" si="54">P123/P115*10</f>
        <v>29.385416666666664</v>
      </c>
      <c r="Q129" s="108">
        <f t="shared" si="54"/>
        <v>28.629385964912281</v>
      </c>
      <c r="R129" s="108">
        <f t="shared" si="54"/>
        <v>22.987158012283643</v>
      </c>
      <c r="S129" s="108">
        <f t="shared" ref="S129:V129" si="55">S123/S115*10</f>
        <v>36.86006825938567</v>
      </c>
      <c r="T129" s="108">
        <f t="shared" si="55"/>
        <v>31.097780443911219</v>
      </c>
      <c r="U129" s="108">
        <f t="shared" si="55"/>
        <v>34.003686897334092</v>
      </c>
      <c r="V129" s="108">
        <f t="shared" si="55"/>
        <v>30.593103448275862</v>
      </c>
      <c r="W129" s="108">
        <f>W123/W115*10</f>
        <v>34.108187134502927</v>
      </c>
      <c r="X129" s="108">
        <f>X123/X115*10</f>
        <v>34.903118377232822</v>
      </c>
      <c r="Y129" s="108">
        <f>Y123/Y115*10</f>
        <v>30.303030303030305</v>
      </c>
    </row>
    <row r="130" spans="1:26" s="11" customFormat="1" ht="30" hidden="1" customHeight="1" x14ac:dyDescent="0.2">
      <c r="A130" s="10" t="s">
        <v>95</v>
      </c>
      <c r="B130" s="48"/>
      <c r="C130" s="18">
        <f t="shared" si="45"/>
        <v>32.453905795696841</v>
      </c>
      <c r="D130" s="15" t="e">
        <f t="shared" si="33"/>
        <v>#DIV/0!</v>
      </c>
      <c r="E130" s="108" t="e">
        <f>E124/E116*10</f>
        <v>#DIV/0!</v>
      </c>
      <c r="F130" s="48"/>
      <c r="G130" s="88" t="e">
        <f t="shared" ref="G130" si="56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57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/>
      <c r="C131" s="18" t="e">
        <f t="shared" si="45"/>
        <v>#DIV/0!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8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9">S125/S118*10</f>
        <v>#DIV/0!</v>
      </c>
      <c r="T131" s="88" t="e">
        <f t="shared" si="59"/>
        <v>#DIV/0!</v>
      </c>
      <c r="U131" s="88"/>
      <c r="V131" s="88"/>
      <c r="W131" s="88"/>
      <c r="X131" s="88" t="e">
        <f t="shared" si="59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>
        <v>29856</v>
      </c>
      <c r="D132" s="15">
        <v>9145</v>
      </c>
      <c r="E132" s="88">
        <v>11395</v>
      </c>
      <c r="F132" s="88">
        <v>4448</v>
      </c>
      <c r="G132" s="88">
        <v>12657</v>
      </c>
      <c r="H132" s="88">
        <v>8302</v>
      </c>
      <c r="I132" s="88">
        <v>4073</v>
      </c>
      <c r="J132" s="88">
        <v>12647</v>
      </c>
      <c r="K132" s="88">
        <v>4847</v>
      </c>
      <c r="L132" s="88">
        <v>8923</v>
      </c>
      <c r="M132" s="88">
        <v>6827.9</v>
      </c>
      <c r="N132" s="88">
        <v>2043</v>
      </c>
      <c r="O132" s="88">
        <v>3518</v>
      </c>
      <c r="P132" s="88">
        <v>6884</v>
      </c>
      <c r="Q132" s="88">
        <v>6195</v>
      </c>
      <c r="R132" s="88">
        <v>8522</v>
      </c>
      <c r="S132" s="88">
        <v>8356</v>
      </c>
      <c r="T132" s="88">
        <v>4675.3</v>
      </c>
      <c r="U132" s="88">
        <v>6845</v>
      </c>
      <c r="V132" s="88">
        <v>1644</v>
      </c>
      <c r="W132" s="88">
        <v>5924</v>
      </c>
      <c r="X132" s="88">
        <v>17931</v>
      </c>
      <c r="Y132" s="88">
        <v>5250</v>
      </c>
    </row>
    <row r="133" spans="1:26" s="11" customFormat="1" ht="30" customHeight="1" x14ac:dyDescent="0.2">
      <c r="A133" s="49" t="s">
        <v>99</v>
      </c>
      <c r="B133" s="22">
        <v>8083</v>
      </c>
      <c r="C133" s="22">
        <f>SUM(E133:Y133)</f>
        <v>12145.7</v>
      </c>
      <c r="D133" s="14">
        <f t="shared" ref="D133:D197" si="60">C133/B133</f>
        <v>1.5026227885686008</v>
      </c>
      <c r="E133" s="45">
        <f>(E111-E132)</f>
        <v>1000</v>
      </c>
      <c r="F133" s="45">
        <f t="shared" ref="F133:Y133" si="61">(F111-F132)</f>
        <v>50</v>
      </c>
      <c r="G133" s="45">
        <f t="shared" si="61"/>
        <v>841</v>
      </c>
      <c r="H133" s="45">
        <f t="shared" si="61"/>
        <v>1374</v>
      </c>
      <c r="I133" s="45">
        <f t="shared" si="61"/>
        <v>333</v>
      </c>
      <c r="J133" s="45">
        <f t="shared" si="61"/>
        <v>796</v>
      </c>
      <c r="K133" s="45">
        <f t="shared" si="61"/>
        <v>0</v>
      </c>
      <c r="L133" s="45">
        <f t="shared" si="61"/>
        <v>65</v>
      </c>
      <c r="M133" s="45">
        <f t="shared" si="61"/>
        <v>215</v>
      </c>
      <c r="N133" s="45">
        <f t="shared" si="61"/>
        <v>137</v>
      </c>
      <c r="O133" s="45">
        <f t="shared" si="61"/>
        <v>256</v>
      </c>
      <c r="P133" s="45">
        <f t="shared" si="61"/>
        <v>285</v>
      </c>
      <c r="Q133" s="45">
        <f t="shared" si="61"/>
        <v>2221</v>
      </c>
      <c r="R133" s="45">
        <f t="shared" si="61"/>
        <v>506</v>
      </c>
      <c r="S133" s="45">
        <f t="shared" si="61"/>
        <v>505</v>
      </c>
      <c r="T133" s="45">
        <f t="shared" si="61"/>
        <v>929.69999999999982</v>
      </c>
      <c r="U133" s="45">
        <f t="shared" si="61"/>
        <v>884</v>
      </c>
      <c r="V133" s="45">
        <f t="shared" si="61"/>
        <v>101</v>
      </c>
      <c r="W133" s="45">
        <f t="shared" si="61"/>
        <v>781</v>
      </c>
      <c r="X133" s="45">
        <f t="shared" si="61"/>
        <v>866</v>
      </c>
      <c r="Y133" s="45">
        <f t="shared" si="61"/>
        <v>0</v>
      </c>
    </row>
    <row r="134" spans="1:26" s="11" customFormat="1" ht="30" customHeight="1" x14ac:dyDescent="0.2">
      <c r="A134" s="29" t="s">
        <v>100</v>
      </c>
      <c r="B134" s="22">
        <v>585</v>
      </c>
      <c r="C134" s="22">
        <f>SUM(E134:Y134)</f>
        <v>703</v>
      </c>
      <c r="D134" s="14">
        <f t="shared" si="60"/>
        <v>1.2017094017094017</v>
      </c>
      <c r="E134" s="136">
        <v>51</v>
      </c>
      <c r="F134" s="136">
        <v>5</v>
      </c>
      <c r="G134" s="88">
        <v>60</v>
      </c>
      <c r="H134" s="88">
        <v>52</v>
      </c>
      <c r="I134" s="88">
        <v>29</v>
      </c>
      <c r="J134" s="88">
        <v>32</v>
      </c>
      <c r="K134" s="88">
        <v>20</v>
      </c>
      <c r="L134" s="88">
        <v>8</v>
      </c>
      <c r="M134" s="88">
        <v>29</v>
      </c>
      <c r="N134" s="88">
        <v>19</v>
      </c>
      <c r="O134" s="88">
        <v>12</v>
      </c>
      <c r="P134" s="88">
        <v>42</v>
      </c>
      <c r="Q134" s="88">
        <v>44</v>
      </c>
      <c r="R134" s="88">
        <v>60</v>
      </c>
      <c r="S134" s="88">
        <v>41</v>
      </c>
      <c r="T134" s="88">
        <v>22</v>
      </c>
      <c r="U134" s="88">
        <v>32</v>
      </c>
      <c r="V134" s="88">
        <v>5</v>
      </c>
      <c r="W134" s="88">
        <v>24</v>
      </c>
      <c r="X134" s="88">
        <v>60</v>
      </c>
      <c r="Y134" s="88">
        <v>56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62">SUM(E135:Y135)</f>
        <v>0</v>
      </c>
      <c r="D135" s="14" t="e">
        <f t="shared" si="60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62"/>
        <v>5700</v>
      </c>
      <c r="D136" s="14">
        <f t="shared" si="60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62"/>
        <v>629.5</v>
      </c>
      <c r="D137" s="14" t="e">
        <f t="shared" si="60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62"/>
        <v>5178</v>
      </c>
      <c r="D138" s="14">
        <f t="shared" si="60"/>
        <v>1.0580302411115652</v>
      </c>
      <c r="E138" s="45">
        <v>158</v>
      </c>
      <c r="F138" s="45">
        <f t="shared" ref="F138:Y138" si="63">F136-F137</f>
        <v>54</v>
      </c>
      <c r="G138" s="45">
        <f t="shared" si="63"/>
        <v>782</v>
      </c>
      <c r="H138" s="45">
        <f>377-H137</f>
        <v>343</v>
      </c>
      <c r="I138" s="45">
        <f t="shared" si="63"/>
        <v>10</v>
      </c>
      <c r="J138" s="45">
        <f t="shared" si="63"/>
        <v>144</v>
      </c>
      <c r="K138" s="45">
        <v>604.5</v>
      </c>
      <c r="L138" s="45">
        <f t="shared" si="63"/>
        <v>739</v>
      </c>
      <c r="M138" s="45">
        <f t="shared" si="63"/>
        <v>217</v>
      </c>
      <c r="N138" s="45">
        <f t="shared" si="63"/>
        <v>30</v>
      </c>
      <c r="O138" s="45">
        <v>194</v>
      </c>
      <c r="P138" s="45">
        <f t="shared" si="63"/>
        <v>232</v>
      </c>
      <c r="Q138" s="45">
        <v>14</v>
      </c>
      <c r="R138" s="45">
        <f t="shared" si="63"/>
        <v>679</v>
      </c>
      <c r="S138" s="45">
        <f t="shared" si="63"/>
        <v>154</v>
      </c>
      <c r="T138" s="45">
        <f>T136-T137</f>
        <v>46</v>
      </c>
      <c r="U138" s="45">
        <f t="shared" si="63"/>
        <v>115</v>
      </c>
      <c r="V138" s="45">
        <f>V136-V137</f>
        <v>23.5</v>
      </c>
      <c r="W138" s="45">
        <f>W136-W137</f>
        <v>256</v>
      </c>
      <c r="X138" s="45">
        <f t="shared" si="63"/>
        <v>383</v>
      </c>
      <c r="Y138" s="45">
        <f t="shared" si="63"/>
        <v>0</v>
      </c>
      <c r="Z138" s="67"/>
    </row>
    <row r="139" spans="1:26" s="109" customFormat="1" ht="30" customHeight="1" outlineLevel="1" x14ac:dyDescent="0.2">
      <c r="A139" s="49" t="s">
        <v>105</v>
      </c>
      <c r="B139" s="22">
        <v>1</v>
      </c>
      <c r="C139" s="18">
        <f t="shared" si="62"/>
        <v>73.2</v>
      </c>
      <c r="D139" s="14">
        <f t="shared" si="60"/>
        <v>73.2</v>
      </c>
      <c r="E139" s="88">
        <v>15</v>
      </c>
      <c r="F139" s="88"/>
      <c r="G139" s="88"/>
      <c r="H139" s="88"/>
      <c r="I139" s="88"/>
      <c r="J139" s="88">
        <v>1</v>
      </c>
      <c r="K139" s="88">
        <v>49</v>
      </c>
      <c r="L139" s="88">
        <v>8</v>
      </c>
      <c r="M139" s="88"/>
      <c r="N139" s="88"/>
      <c r="O139" s="88"/>
      <c r="P139" s="88"/>
      <c r="Q139" s="88"/>
      <c r="R139" s="88"/>
      <c r="S139" s="88"/>
      <c r="T139" s="88">
        <v>0.2</v>
      </c>
      <c r="U139" s="88"/>
      <c r="V139" s="88"/>
      <c r="W139" s="88"/>
      <c r="X139" s="88"/>
      <c r="Y139" s="88"/>
    </row>
    <row r="140" spans="1:26" s="11" customFormat="1" ht="27.75" hidden="1" customHeight="1" x14ac:dyDescent="0.2">
      <c r="A140" s="12" t="s">
        <v>176</v>
      </c>
      <c r="B140" s="30"/>
      <c r="C140" s="18">
        <f t="shared" si="62"/>
        <v>0</v>
      </c>
      <c r="D140" s="14" t="e">
        <f t="shared" si="60"/>
        <v>#DIV/0!</v>
      </c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62"/>
        <v>0</v>
      </c>
      <c r="D141" s="14" t="e">
        <f t="shared" si="60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20"/>
    </row>
    <row r="142" spans="1:26" s="11" customFormat="1" ht="27.75" hidden="1" customHeight="1" x14ac:dyDescent="0.2">
      <c r="A142" s="12" t="s">
        <v>179</v>
      </c>
      <c r="B142" s="88"/>
      <c r="C142" s="18">
        <f t="shared" si="62"/>
        <v>0</v>
      </c>
      <c r="D142" s="14" t="e">
        <f t="shared" si="60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customHeight="1" x14ac:dyDescent="0.2">
      <c r="A143" s="29" t="s">
        <v>106</v>
      </c>
      <c r="B143" s="22">
        <v>30</v>
      </c>
      <c r="C143" s="18">
        <f>SUM(E143:Y143)</f>
        <v>1464.6</v>
      </c>
      <c r="D143" s="14">
        <f t="shared" si="60"/>
        <v>48.82</v>
      </c>
      <c r="E143" s="88">
        <v>301</v>
      </c>
      <c r="F143" s="88"/>
      <c r="G143" s="88"/>
      <c r="H143" s="88"/>
      <c r="I143" s="88"/>
      <c r="J143" s="88">
        <v>18</v>
      </c>
      <c r="K143" s="88">
        <v>822</v>
      </c>
      <c r="L143" s="88">
        <v>320</v>
      </c>
      <c r="M143" s="88"/>
      <c r="N143" s="88"/>
      <c r="O143" s="88"/>
      <c r="P143" s="88"/>
      <c r="Q143" s="88"/>
      <c r="R143" s="88"/>
      <c r="S143" s="88"/>
      <c r="T143" s="88">
        <v>3.6</v>
      </c>
      <c r="U143" s="88"/>
      <c r="V143" s="88"/>
      <c r="W143" s="88"/>
      <c r="X143" s="88"/>
      <c r="Y143" s="88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si="62"/>
        <v>#DIV/0!</v>
      </c>
      <c r="D144" s="14" t="e">
        <f t="shared" si="60"/>
        <v>#DIV/0!</v>
      </c>
      <c r="E144" s="27" t="e">
        <f t="shared" ref="E144:Y144" si="64">E143/E142</f>
        <v>#DIV/0!</v>
      </c>
      <c r="F144" s="27" t="e">
        <f t="shared" si="64"/>
        <v>#DIV/0!</v>
      </c>
      <c r="G144" s="88" t="e">
        <f t="shared" si="64"/>
        <v>#DIV/0!</v>
      </c>
      <c r="H144" s="88" t="e">
        <f t="shared" si="64"/>
        <v>#DIV/0!</v>
      </c>
      <c r="I144" s="88" t="e">
        <f t="shared" si="64"/>
        <v>#DIV/0!</v>
      </c>
      <c r="J144" s="88" t="e">
        <f t="shared" si="64"/>
        <v>#DIV/0!</v>
      </c>
      <c r="K144" s="88" t="e">
        <f t="shared" si="64"/>
        <v>#DIV/0!</v>
      </c>
      <c r="L144" s="88" t="e">
        <f t="shared" si="64"/>
        <v>#DIV/0!</v>
      </c>
      <c r="M144" s="88" t="e">
        <f t="shared" si="64"/>
        <v>#DIV/0!</v>
      </c>
      <c r="N144" s="88" t="e">
        <f t="shared" si="64"/>
        <v>#DIV/0!</v>
      </c>
      <c r="O144" s="88" t="e">
        <f t="shared" si="64"/>
        <v>#DIV/0!</v>
      </c>
      <c r="P144" s="88" t="e">
        <f t="shared" si="64"/>
        <v>#DIV/0!</v>
      </c>
      <c r="Q144" s="88" t="e">
        <f t="shared" si="64"/>
        <v>#DIV/0!</v>
      </c>
      <c r="R144" s="88" t="e">
        <f t="shared" si="64"/>
        <v>#DIV/0!</v>
      </c>
      <c r="S144" s="88" t="e">
        <f t="shared" si="64"/>
        <v>#DIV/0!</v>
      </c>
      <c r="T144" s="88" t="e">
        <f t="shared" si="64"/>
        <v>#DIV/0!</v>
      </c>
      <c r="U144" s="88" t="e">
        <f t="shared" si="64"/>
        <v>#DIV/0!</v>
      </c>
      <c r="V144" s="88" t="e">
        <f t="shared" si="64"/>
        <v>#DIV/0!</v>
      </c>
      <c r="W144" s="88" t="e">
        <f t="shared" si="64"/>
        <v>#DIV/0!</v>
      </c>
      <c r="X144" s="88" t="e">
        <f t="shared" si="64"/>
        <v>#DIV/0!</v>
      </c>
      <c r="Y144" s="88" t="e">
        <f t="shared" si="64"/>
        <v>#DIV/0!</v>
      </c>
    </row>
    <row r="145" spans="1:26" s="11" customFormat="1" ht="30" customHeight="1" x14ac:dyDescent="0.2">
      <c r="A145" s="29" t="s">
        <v>98</v>
      </c>
      <c r="B145" s="18">
        <f>B143/B139*10</f>
        <v>300</v>
      </c>
      <c r="C145" s="18">
        <f>C143/C139*10</f>
        <v>200.08196721311475</v>
      </c>
      <c r="D145" s="14">
        <f t="shared" si="60"/>
        <v>0.66693989071038251</v>
      </c>
      <c r="E145" s="113">
        <f t="shared" ref="E145" si="65">E143/E139*10</f>
        <v>200.66666666666666</v>
      </c>
      <c r="F145" s="113"/>
      <c r="G145" s="113"/>
      <c r="H145" s="113"/>
      <c r="I145" s="113"/>
      <c r="J145" s="113">
        <f>J143/J139*10</f>
        <v>180</v>
      </c>
      <c r="K145" s="113">
        <f>K143/K139*10</f>
        <v>167.75510204081633</v>
      </c>
      <c r="L145" s="113">
        <f>L143/L139*10</f>
        <v>400</v>
      </c>
      <c r="M145" s="113"/>
      <c r="N145" s="113"/>
      <c r="O145" s="113"/>
      <c r="P145" s="113"/>
      <c r="Q145" s="113"/>
      <c r="R145" s="113"/>
      <c r="S145" s="113"/>
      <c r="T145" s="113">
        <f>T143/T139*10</f>
        <v>180</v>
      </c>
      <c r="U145" s="113"/>
      <c r="V145" s="113"/>
      <c r="W145" s="113"/>
      <c r="X145" s="113"/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62"/>
        <v>961.5</v>
      </c>
      <c r="D146" s="14">
        <f t="shared" si="60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62"/>
        <v>0</v>
      </c>
      <c r="D147" s="14" t="e">
        <f t="shared" si="60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62"/>
        <v>48</v>
      </c>
      <c r="D148" s="14" t="e">
        <f t="shared" si="60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62"/>
        <v>900.1</v>
      </c>
      <c r="D149" s="14">
        <f t="shared" si="60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customHeight="1" outlineLevel="1" x14ac:dyDescent="0.2">
      <c r="A150" s="49" t="s">
        <v>167</v>
      </c>
      <c r="B150" s="22">
        <v>44</v>
      </c>
      <c r="C150" s="18">
        <f t="shared" si="62"/>
        <v>38.5</v>
      </c>
      <c r="D150" s="14">
        <f t="shared" si="60"/>
        <v>0.875</v>
      </c>
      <c r="E150" s="88">
        <v>9</v>
      </c>
      <c r="F150" s="88"/>
      <c r="G150" s="88"/>
      <c r="H150" s="88"/>
      <c r="I150" s="88"/>
      <c r="J150" s="88"/>
      <c r="K150" s="88">
        <v>27</v>
      </c>
      <c r="L150" s="88"/>
      <c r="M150" s="88"/>
      <c r="N150" s="88">
        <v>2</v>
      </c>
      <c r="O150" s="88"/>
      <c r="P150" s="88"/>
      <c r="Q150" s="88"/>
      <c r="R150" s="88"/>
      <c r="S150" s="88"/>
      <c r="T150" s="88">
        <v>0.5</v>
      </c>
      <c r="U150" s="88"/>
      <c r="V150" s="88"/>
      <c r="W150" s="88"/>
      <c r="X150" s="88"/>
      <c r="Y150" s="88"/>
    </row>
    <row r="151" spans="1:26" s="11" customFormat="1" ht="30" hidden="1" customHeight="1" x14ac:dyDescent="0.2">
      <c r="A151" s="12" t="s">
        <v>176</v>
      </c>
      <c r="B151" s="30">
        <f>B150/B149</f>
        <v>5.1764705882352942E-2</v>
      </c>
      <c r="C151" s="18">
        <f t="shared" si="62"/>
        <v>0</v>
      </c>
      <c r="D151" s="14">
        <f t="shared" si="60"/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6" s="11" customFormat="1" ht="30.75" hidden="1" customHeight="1" x14ac:dyDescent="0.2">
      <c r="A152" s="12" t="s">
        <v>180</v>
      </c>
      <c r="B152" s="88"/>
      <c r="C152" s="18">
        <f t="shared" si="62"/>
        <v>0</v>
      </c>
      <c r="D152" s="14" t="e">
        <f t="shared" si="60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990</v>
      </c>
      <c r="C153" s="18">
        <f t="shared" si="62"/>
        <v>1703</v>
      </c>
      <c r="D153" s="14">
        <f t="shared" si="60"/>
        <v>1.7202020202020203</v>
      </c>
      <c r="E153" s="88">
        <v>162</v>
      </c>
      <c r="F153" s="88"/>
      <c r="G153" s="88"/>
      <c r="H153" s="88"/>
      <c r="I153" s="88"/>
      <c r="J153" s="88"/>
      <c r="K153" s="88">
        <v>1515</v>
      </c>
      <c r="L153" s="88"/>
      <c r="M153" s="88"/>
      <c r="N153" s="88">
        <v>1</v>
      </c>
      <c r="O153" s="88"/>
      <c r="P153" s="88"/>
      <c r="Q153" s="88"/>
      <c r="R153" s="88"/>
      <c r="S153" s="88"/>
      <c r="T153" s="88">
        <v>25</v>
      </c>
      <c r="U153" s="88"/>
      <c r="V153" s="88"/>
      <c r="W153" s="88"/>
      <c r="X153" s="88"/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62"/>
        <v>#DIV/0!</v>
      </c>
      <c r="D154" s="14" t="e">
        <f t="shared" si="60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6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f>B153/B150*10</f>
        <v>225</v>
      </c>
      <c r="C155" s="18">
        <f>C153/C150*10</f>
        <v>442.33766233766232</v>
      </c>
      <c r="D155" s="14">
        <f t="shared" si="60"/>
        <v>1.9659451659451659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7">K153/K150*10</f>
        <v>561.11111111111109</v>
      </c>
      <c r="L155" s="52"/>
      <c r="M155" s="52"/>
      <c r="N155" s="52">
        <f>N153/N150*10</f>
        <v>5</v>
      </c>
      <c r="O155" s="52"/>
      <c r="P155" s="52"/>
      <c r="Q155" s="52"/>
      <c r="R155" s="52"/>
      <c r="S155" s="52"/>
      <c r="T155" s="52">
        <f>T153/T150*10</f>
        <v>500</v>
      </c>
      <c r="U155" s="52"/>
      <c r="V155" s="52"/>
      <c r="W155" s="52"/>
      <c r="X155" s="52"/>
      <c r="Y155" s="52"/>
    </row>
    <row r="156" spans="1:26" s="11" customFormat="1" ht="30" hidden="1" customHeight="1" x14ac:dyDescent="0.2">
      <c r="A156" s="80" t="s">
        <v>96</v>
      </c>
      <c r="B156" s="81">
        <f>B149-B150</f>
        <v>806</v>
      </c>
      <c r="C156" s="18">
        <f t="shared" si="62"/>
        <v>861.6</v>
      </c>
      <c r="D156" s="14">
        <f t="shared" si="60"/>
        <v>1.0689826302729528</v>
      </c>
      <c r="E156" s="116">
        <f>E149-E150</f>
        <v>13</v>
      </c>
      <c r="F156" s="116">
        <f t="shared" ref="F156:Y156" si="68">F149-F150</f>
        <v>86</v>
      </c>
      <c r="G156" s="116">
        <f>G149-G150</f>
        <v>86.3</v>
      </c>
      <c r="H156" s="116">
        <f>H149-H150</f>
        <v>0</v>
      </c>
      <c r="I156" s="116">
        <f t="shared" si="68"/>
        <v>16</v>
      </c>
      <c r="J156" s="116">
        <f t="shared" si="68"/>
        <v>7</v>
      </c>
      <c r="K156" s="116">
        <f t="shared" si="68"/>
        <v>99.7</v>
      </c>
      <c r="L156" s="116">
        <f t="shared" si="68"/>
        <v>94</v>
      </c>
      <c r="M156" s="116">
        <f t="shared" si="68"/>
        <v>47</v>
      </c>
      <c r="N156" s="116">
        <f t="shared" si="68"/>
        <v>22</v>
      </c>
      <c r="O156" s="116">
        <f t="shared" si="68"/>
        <v>28</v>
      </c>
      <c r="P156" s="116">
        <f t="shared" si="68"/>
        <v>129</v>
      </c>
      <c r="Q156" s="116">
        <f t="shared" si="68"/>
        <v>0</v>
      </c>
      <c r="R156" s="116">
        <f t="shared" si="68"/>
        <v>7.1</v>
      </c>
      <c r="S156" s="116">
        <f t="shared" si="68"/>
        <v>36</v>
      </c>
      <c r="T156" s="116">
        <f t="shared" si="68"/>
        <v>20.5</v>
      </c>
      <c r="U156" s="116">
        <f t="shared" si="68"/>
        <v>0</v>
      </c>
      <c r="V156" s="116">
        <f t="shared" si="68"/>
        <v>11</v>
      </c>
      <c r="W156" s="116">
        <f t="shared" si="68"/>
        <v>95</v>
      </c>
      <c r="X156" s="116">
        <f t="shared" si="68"/>
        <v>58</v>
      </c>
      <c r="Y156" s="116">
        <f t="shared" si="68"/>
        <v>6</v>
      </c>
      <c r="Z156" s="122"/>
    </row>
    <row r="157" spans="1:26" s="11" customFormat="1" ht="30" customHeight="1" outlineLevel="1" x14ac:dyDescent="0.2">
      <c r="A157" s="49" t="s">
        <v>168</v>
      </c>
      <c r="B157" s="22">
        <v>554</v>
      </c>
      <c r="C157" s="18">
        <f>SUM(E157:Y157)</f>
        <v>349</v>
      </c>
      <c r="D157" s="14">
        <f t="shared" si="60"/>
        <v>0.62996389891696747</v>
      </c>
      <c r="E157" s="34"/>
      <c r="F157" s="33"/>
      <c r="G157" s="51">
        <v>321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16</v>
      </c>
      <c r="V157" s="33"/>
      <c r="W157" s="33"/>
      <c r="X157" s="33">
        <v>7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750</v>
      </c>
      <c r="C158" s="18">
        <f t="shared" ref="C158:C191" si="69">SUM(E158:Y158)</f>
        <v>4065.5</v>
      </c>
      <c r="D158" s="14">
        <f t="shared" si="60"/>
        <v>5.4206666666666665</v>
      </c>
      <c r="E158" s="34"/>
      <c r="F158" s="33"/>
      <c r="G158" s="33">
        <v>3852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</v>
      </c>
      <c r="Y158" s="33">
        <v>2.5</v>
      </c>
    </row>
    <row r="159" spans="1:26" s="11" customFormat="1" ht="30" customHeight="1" x14ac:dyDescent="0.2">
      <c r="A159" s="29" t="s">
        <v>98</v>
      </c>
      <c r="B159" s="53">
        <f>B158/B157*10</f>
        <v>13.537906137184114</v>
      </c>
      <c r="C159" s="18">
        <f t="shared" si="69"/>
        <v>297.05357142857144</v>
      </c>
      <c r="D159" s="14">
        <f t="shared" si="60"/>
        <v>21.942357142857148</v>
      </c>
      <c r="E159" s="34"/>
      <c r="F159" s="52"/>
      <c r="G159" s="52">
        <f>G158/G157*10</f>
        <v>120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100.625</v>
      </c>
      <c r="V159" s="52"/>
      <c r="W159" s="52"/>
      <c r="X159" s="52">
        <f>X158/X157*10</f>
        <v>71.428571428571431</v>
      </c>
      <c r="Y159" s="52">
        <f>Y158/Y157*10</f>
        <v>5</v>
      </c>
    </row>
    <row r="160" spans="1:26" s="11" customFormat="1" ht="30" hidden="1" customHeight="1" x14ac:dyDescent="0.2">
      <c r="A160" s="10" t="s">
        <v>208</v>
      </c>
      <c r="B160" s="53"/>
      <c r="C160" s="18">
        <f t="shared" si="69"/>
        <v>34305.599999999999</v>
      </c>
      <c r="D160" s="14" t="e">
        <f t="shared" si="60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69"/>
        <v>352.4</v>
      </c>
      <c r="D161" s="14" t="e">
        <f t="shared" si="60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69"/>
        <v>48.3</v>
      </c>
      <c r="D162" s="14" t="e">
        <f t="shared" si="60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69"/>
        <v>34598.5</v>
      </c>
      <c r="D163" s="14" t="e">
        <f t="shared" si="60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0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7"/>
      <c r="C164" s="18">
        <f t="shared" si="69"/>
        <v>11120.1</v>
      </c>
      <c r="D164" s="14" t="e">
        <f t="shared" si="60"/>
        <v>#DIV/0!</v>
      </c>
      <c r="E164" s="115">
        <f>E168+E171+E188+E174+E183</f>
        <v>106</v>
      </c>
      <c r="F164" s="115">
        <f>F168+F171+F188+F174</f>
        <v>10</v>
      </c>
      <c r="G164" s="115">
        <f>G168+G171+G188+G174+G183</f>
        <v>853</v>
      </c>
      <c r="H164" s="115">
        <f>H168+H171+H188+H174</f>
        <v>739</v>
      </c>
      <c r="I164" s="115">
        <f>I168+I171+I188+I174</f>
        <v>777</v>
      </c>
      <c r="J164" s="115">
        <f>J168+J188+J183+J171</f>
        <v>3354</v>
      </c>
      <c r="K164" s="115">
        <f>K168+K171+K188+K174</f>
        <v>169</v>
      </c>
      <c r="L164" s="115">
        <f>L168+L171+L188+L174+L183</f>
        <v>895</v>
      </c>
      <c r="M164" s="115">
        <f>M168+M171+M188+M174</f>
        <v>1545</v>
      </c>
      <c r="N164" s="115">
        <f>N168+N171+N188+N174</f>
        <v>2</v>
      </c>
      <c r="O164" s="115">
        <f>O168+O171+O188+O174</f>
        <v>0</v>
      </c>
      <c r="P164" s="115">
        <f t="shared" ref="P164:Y164" si="71">P168+P171+P188+P174+P177+P183</f>
        <v>0</v>
      </c>
      <c r="Q164" s="115">
        <f t="shared" si="71"/>
        <v>220</v>
      </c>
      <c r="R164" s="115">
        <f t="shared" si="71"/>
        <v>194.5</v>
      </c>
      <c r="S164" s="115">
        <f t="shared" si="71"/>
        <v>105.6</v>
      </c>
      <c r="T164" s="115">
        <f t="shared" si="71"/>
        <v>230</v>
      </c>
      <c r="U164" s="115">
        <f t="shared" si="71"/>
        <v>1183</v>
      </c>
      <c r="V164" s="115">
        <f t="shared" si="71"/>
        <v>0</v>
      </c>
      <c r="W164" s="115">
        <f t="shared" si="71"/>
        <v>60</v>
      </c>
      <c r="X164" s="115">
        <f t="shared" si="71"/>
        <v>472</v>
      </c>
      <c r="Y164" s="115">
        <f t="shared" si="71"/>
        <v>205</v>
      </c>
    </row>
    <row r="165" spans="1:26" s="11" customFormat="1" ht="31.5" hidden="1" customHeight="1" x14ac:dyDescent="0.2">
      <c r="A165" s="104" t="s">
        <v>203</v>
      </c>
      <c r="B165" s="107"/>
      <c r="C165" s="18">
        <f t="shared" si="69"/>
        <v>14484.95</v>
      </c>
      <c r="D165" s="14" t="e">
        <f t="shared" si="60"/>
        <v>#DIV/0!</v>
      </c>
      <c r="E165" s="51">
        <f t="shared" ref="E165:Y165" si="72">E169+E172+E175+E189+E178+E184</f>
        <v>212</v>
      </c>
      <c r="F165" s="51">
        <f t="shared" si="72"/>
        <v>16</v>
      </c>
      <c r="G165" s="51">
        <f t="shared" si="72"/>
        <v>1361</v>
      </c>
      <c r="H165" s="51">
        <f t="shared" si="72"/>
        <v>639</v>
      </c>
      <c r="I165" s="51">
        <f t="shared" si="72"/>
        <v>990.7</v>
      </c>
      <c r="J165" s="51">
        <f>J169+J172+J175+J189+J178+J184</f>
        <v>3604</v>
      </c>
      <c r="K165" s="51">
        <f t="shared" si="72"/>
        <v>460</v>
      </c>
      <c r="L165" s="51">
        <f t="shared" si="72"/>
        <v>1474</v>
      </c>
      <c r="M165" s="51">
        <f t="shared" si="72"/>
        <v>852</v>
      </c>
      <c r="N165" s="51">
        <f t="shared" si="72"/>
        <v>2</v>
      </c>
      <c r="O165" s="51">
        <f t="shared" si="72"/>
        <v>0</v>
      </c>
      <c r="P165" s="51">
        <f t="shared" si="72"/>
        <v>0</v>
      </c>
      <c r="Q165" s="51">
        <f t="shared" si="72"/>
        <v>326</v>
      </c>
      <c r="R165" s="51">
        <f t="shared" si="72"/>
        <v>184.55</v>
      </c>
      <c r="S165" s="51">
        <f t="shared" si="72"/>
        <v>162.69999999999999</v>
      </c>
      <c r="T165" s="51">
        <f t="shared" si="72"/>
        <v>338</v>
      </c>
      <c r="U165" s="51">
        <f t="shared" si="72"/>
        <v>2577</v>
      </c>
      <c r="V165" s="51">
        <f t="shared" si="72"/>
        <v>0</v>
      </c>
      <c r="W165" s="51">
        <f t="shared" si="72"/>
        <v>162</v>
      </c>
      <c r="X165" s="51">
        <f t="shared" si="72"/>
        <v>718</v>
      </c>
      <c r="Y165" s="51">
        <f t="shared" si="72"/>
        <v>406</v>
      </c>
    </row>
    <row r="166" spans="1:26" s="11" customFormat="1" ht="30" hidden="1" customHeight="1" x14ac:dyDescent="0.2">
      <c r="A166" s="29" t="s">
        <v>98</v>
      </c>
      <c r="B166" s="53"/>
      <c r="C166" s="18" t="e">
        <f t="shared" si="69"/>
        <v>#DIV/0!</v>
      </c>
      <c r="D166" s="14" t="e">
        <f t="shared" si="60"/>
        <v>#DIV/0!</v>
      </c>
      <c r="E166" s="52">
        <f t="shared" ref="E166:X166" si="73">E165/E164*10</f>
        <v>20</v>
      </c>
      <c r="F166" s="52">
        <f t="shared" si="73"/>
        <v>16</v>
      </c>
      <c r="G166" s="52">
        <f t="shared" si="73"/>
        <v>15.955451348182883</v>
      </c>
      <c r="H166" s="52">
        <f t="shared" si="73"/>
        <v>8.6468200270635993</v>
      </c>
      <c r="I166" s="52">
        <f t="shared" si="73"/>
        <v>12.750321750321751</v>
      </c>
      <c r="J166" s="52">
        <f t="shared" si="73"/>
        <v>10.745378652355397</v>
      </c>
      <c r="K166" s="52">
        <f t="shared" si="73"/>
        <v>27.218934911242606</v>
      </c>
      <c r="L166" s="52">
        <f t="shared" si="73"/>
        <v>16.46927374301676</v>
      </c>
      <c r="M166" s="52">
        <f t="shared" si="73"/>
        <v>5.5145631067961167</v>
      </c>
      <c r="N166" s="52">
        <f t="shared" si="73"/>
        <v>10</v>
      </c>
      <c r="O166" s="52" t="e">
        <f t="shared" si="73"/>
        <v>#DIV/0!</v>
      </c>
      <c r="P166" s="52" t="e">
        <f t="shared" si="73"/>
        <v>#DIV/0!</v>
      </c>
      <c r="Q166" s="52">
        <f t="shared" si="73"/>
        <v>14.81818181818182</v>
      </c>
      <c r="R166" s="52">
        <f t="shared" si="73"/>
        <v>9.4884318766066844</v>
      </c>
      <c r="S166" s="52">
        <f t="shared" si="73"/>
        <v>15.407196969696971</v>
      </c>
      <c r="T166" s="52">
        <f t="shared" si="73"/>
        <v>14.695652173913043</v>
      </c>
      <c r="U166" s="52">
        <f t="shared" si="73"/>
        <v>21.783601014370248</v>
      </c>
      <c r="V166" s="52" t="e">
        <f t="shared" si="73"/>
        <v>#DIV/0!</v>
      </c>
      <c r="W166" s="52">
        <f t="shared" si="73"/>
        <v>27</v>
      </c>
      <c r="X166" s="52">
        <f t="shared" si="73"/>
        <v>15.211864406779661</v>
      </c>
      <c r="Y166" s="52">
        <f t="shared" ref="Y166" si="74">Y165/Y164*10</f>
        <v>19.804878048780488</v>
      </c>
    </row>
    <row r="167" spans="1:26" s="82" customFormat="1" ht="30" hidden="1" customHeight="1" x14ac:dyDescent="0.2">
      <c r="A167" s="80" t="s">
        <v>96</v>
      </c>
      <c r="B167" s="119"/>
      <c r="C167" s="18">
        <f t="shared" si="69"/>
        <v>23478.400000000001</v>
      </c>
      <c r="D167" s="14" t="e">
        <f t="shared" si="60"/>
        <v>#DIV/0!</v>
      </c>
      <c r="E167" s="116">
        <f t="shared" ref="E167:U167" si="75">E163-E164</f>
        <v>6344</v>
      </c>
      <c r="F167" s="116">
        <f t="shared" si="75"/>
        <v>569</v>
      </c>
      <c r="G167" s="116">
        <f>G163-G164</f>
        <v>309.59999999999991</v>
      </c>
      <c r="H167" s="116">
        <f>H163-H164</f>
        <v>305</v>
      </c>
      <c r="I167" s="116">
        <f t="shared" si="75"/>
        <v>212</v>
      </c>
      <c r="J167" s="116">
        <f t="shared" si="75"/>
        <v>2199</v>
      </c>
      <c r="K167" s="116">
        <f t="shared" si="75"/>
        <v>225</v>
      </c>
      <c r="L167" s="116">
        <f t="shared" si="75"/>
        <v>585.29999999999995</v>
      </c>
      <c r="M167" s="116">
        <f t="shared" si="75"/>
        <v>-476</v>
      </c>
      <c r="N167" s="116">
        <f t="shared" si="75"/>
        <v>216</v>
      </c>
      <c r="O167" s="116">
        <f t="shared" si="75"/>
        <v>650</v>
      </c>
      <c r="P167" s="116">
        <f t="shared" si="75"/>
        <v>1189</v>
      </c>
      <c r="Q167" s="116">
        <f t="shared" si="75"/>
        <v>5058</v>
      </c>
      <c r="R167" s="116">
        <f>R163-R164</f>
        <v>331</v>
      </c>
      <c r="S167" s="116">
        <f t="shared" si="75"/>
        <v>900</v>
      </c>
      <c r="T167" s="116">
        <f t="shared" si="75"/>
        <v>944.5</v>
      </c>
      <c r="U167" s="116">
        <f t="shared" si="75"/>
        <v>1072</v>
      </c>
      <c r="V167" s="116">
        <f>V160-V164</f>
        <v>522</v>
      </c>
      <c r="W167" s="116">
        <f>W163-W164</f>
        <v>1393</v>
      </c>
      <c r="X167" s="116">
        <f>X163-X164</f>
        <v>905</v>
      </c>
      <c r="Y167" s="116">
        <f>Y163-Y164</f>
        <v>25</v>
      </c>
      <c r="Z167" s="121"/>
    </row>
    <row r="168" spans="1:26" s="106" customFormat="1" ht="30" customHeight="1" x14ac:dyDescent="0.2">
      <c r="A168" s="49" t="s">
        <v>111</v>
      </c>
      <c r="B168" s="25"/>
      <c r="C168" s="18">
        <f t="shared" si="69"/>
        <v>1032</v>
      </c>
      <c r="D168" s="14"/>
      <c r="E168" s="33"/>
      <c r="F168" s="33"/>
      <c r="G168" s="33">
        <v>150</v>
      </c>
      <c r="H168" s="33">
        <v>30</v>
      </c>
      <c r="I168" s="33"/>
      <c r="J168" s="33">
        <v>580</v>
      </c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>
        <v>60</v>
      </c>
      <c r="X168" s="33">
        <v>182</v>
      </c>
      <c r="Y168" s="33">
        <v>30</v>
      </c>
    </row>
    <row r="169" spans="1:26" s="11" customFormat="1" ht="30" customHeight="1" x14ac:dyDescent="0.2">
      <c r="A169" s="104" t="s">
        <v>112</v>
      </c>
      <c r="B169" s="22"/>
      <c r="C169" s="18">
        <f t="shared" si="69"/>
        <v>1489</v>
      </c>
      <c r="D169" s="14"/>
      <c r="E169" s="152"/>
      <c r="F169" s="88"/>
      <c r="G169" s="88">
        <v>225</v>
      </c>
      <c r="H169" s="88">
        <v>30</v>
      </c>
      <c r="I169" s="88"/>
      <c r="J169" s="88">
        <v>696</v>
      </c>
      <c r="K169" s="88"/>
      <c r="L169" s="105"/>
      <c r="M169" s="105"/>
      <c r="N169" s="147"/>
      <c r="O169" s="152"/>
      <c r="P169" s="152"/>
      <c r="Q169" s="105"/>
      <c r="R169" s="105"/>
      <c r="S169" s="105"/>
      <c r="T169" s="105"/>
      <c r="U169" s="105"/>
      <c r="V169" s="105"/>
      <c r="W169" s="105">
        <v>162</v>
      </c>
      <c r="X169" s="105">
        <v>373</v>
      </c>
      <c r="Y169" s="33">
        <v>3</v>
      </c>
    </row>
    <row r="170" spans="1:26" s="11" customFormat="1" ht="30" customHeight="1" x14ac:dyDescent="0.2">
      <c r="A170" s="29" t="s">
        <v>98</v>
      </c>
      <c r="B170" s="47"/>
      <c r="C170" s="18">
        <f>C169/C168*10</f>
        <v>14.428294573643409</v>
      </c>
      <c r="D170" s="14"/>
      <c r="E170" s="52"/>
      <c r="F170" s="52"/>
      <c r="G170" s="52">
        <f>G169/G168*10</f>
        <v>15</v>
      </c>
      <c r="H170" s="52">
        <f>H169/H168*10</f>
        <v>10</v>
      </c>
      <c r="I170" s="52"/>
      <c r="J170" s="52">
        <f>J169/J168*10</f>
        <v>12</v>
      </c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>
        <f>W169/W168*10</f>
        <v>27</v>
      </c>
      <c r="X170" s="52">
        <f>X169/X168*10</f>
        <v>20.494505494505493</v>
      </c>
      <c r="Y170" s="24">
        <f>Y169/Y168*10</f>
        <v>1</v>
      </c>
    </row>
    <row r="171" spans="1:26" s="11" customFormat="1" ht="30" customHeight="1" x14ac:dyDescent="0.2">
      <c r="A171" s="49" t="s">
        <v>174</v>
      </c>
      <c r="B171" s="25">
        <v>321</v>
      </c>
      <c r="C171" s="18">
        <f t="shared" si="69"/>
        <v>4130</v>
      </c>
      <c r="D171" s="14">
        <f t="shared" si="60"/>
        <v>12.866043613707165</v>
      </c>
      <c r="E171" s="33"/>
      <c r="F171" s="33"/>
      <c r="G171" s="33"/>
      <c r="H171" s="33">
        <v>709</v>
      </c>
      <c r="I171" s="33">
        <v>727</v>
      </c>
      <c r="J171" s="33">
        <v>890</v>
      </c>
      <c r="K171" s="33">
        <v>169</v>
      </c>
      <c r="L171" s="33"/>
      <c r="M171" s="33">
        <v>1545</v>
      </c>
      <c r="N171" s="33"/>
      <c r="O171" s="33"/>
      <c r="P171" s="33"/>
      <c r="Q171" s="33"/>
      <c r="R171" s="33"/>
      <c r="S171" s="33"/>
      <c r="T171" s="24">
        <v>90</v>
      </c>
      <c r="U171" s="33"/>
      <c r="V171" s="33"/>
      <c r="W171" s="33"/>
      <c r="X171" s="33"/>
      <c r="Y171" s="33"/>
    </row>
    <row r="172" spans="1:26" s="11" customFormat="1" ht="30" customHeight="1" x14ac:dyDescent="0.2">
      <c r="A172" s="29" t="s">
        <v>175</v>
      </c>
      <c r="B172" s="25">
        <v>284</v>
      </c>
      <c r="C172" s="18">
        <f t="shared" si="69"/>
        <v>3399</v>
      </c>
      <c r="D172" s="14">
        <f t="shared" si="60"/>
        <v>11.96830985915493</v>
      </c>
      <c r="E172" s="33"/>
      <c r="F172" s="24"/>
      <c r="G172" s="24"/>
      <c r="H172" s="24">
        <v>609</v>
      </c>
      <c r="I172" s="24">
        <v>826</v>
      </c>
      <c r="J172" s="24">
        <v>979</v>
      </c>
      <c r="K172" s="24">
        <v>115</v>
      </c>
      <c r="L172" s="34"/>
      <c r="M172" s="34">
        <v>852</v>
      </c>
      <c r="N172" s="24"/>
      <c r="O172" s="32"/>
      <c r="P172" s="34"/>
      <c r="Q172" s="34"/>
      <c r="R172" s="34"/>
      <c r="S172" s="34"/>
      <c r="T172" s="24">
        <v>18</v>
      </c>
      <c r="U172" s="32"/>
      <c r="V172" s="34"/>
      <c r="W172" s="32"/>
      <c r="X172" s="34"/>
      <c r="Y172" s="32"/>
    </row>
    <row r="173" spans="1:26" s="11" customFormat="1" ht="30" customHeight="1" x14ac:dyDescent="0.2">
      <c r="A173" s="29" t="s">
        <v>98</v>
      </c>
      <c r="B173" s="47">
        <f>B172/B171*10</f>
        <v>8.8473520249221185</v>
      </c>
      <c r="C173" s="18">
        <f t="shared" si="69"/>
        <v>45.270620259311343</v>
      </c>
      <c r="D173" s="14">
        <f t="shared" si="60"/>
        <v>5.116855318041881</v>
      </c>
      <c r="E173" s="48"/>
      <c r="F173" s="48"/>
      <c r="G173" s="48"/>
      <c r="H173" s="48">
        <f>H172/H171*10</f>
        <v>8.5895627644569821</v>
      </c>
      <c r="I173" s="48">
        <f>I172/I171*10</f>
        <v>11.361760660247594</v>
      </c>
      <c r="J173" s="48">
        <f>J172/J171*10</f>
        <v>11</v>
      </c>
      <c r="K173" s="48">
        <f>K172/K171*10</f>
        <v>6.8047337278106514</v>
      </c>
      <c r="L173" s="48"/>
      <c r="M173" s="48">
        <f>M172/M171*10</f>
        <v>5.5145631067961167</v>
      </c>
      <c r="N173" s="48"/>
      <c r="O173" s="48"/>
      <c r="P173" s="48"/>
      <c r="Q173" s="48"/>
      <c r="R173" s="48"/>
      <c r="S173" s="48"/>
      <c r="T173" s="48">
        <f>T172/T171*10</f>
        <v>2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69"/>
        <v>1183.0999999999999</v>
      </c>
      <c r="D174" s="14">
        <f t="shared" si="60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69"/>
        <v>2071.9499999999998</v>
      </c>
      <c r="D175" s="14">
        <f t="shared" si="60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69"/>
        <v>135.97162851171382</v>
      </c>
      <c r="D176" s="14">
        <f t="shared" si="60"/>
        <v>6.0973824444714717</v>
      </c>
      <c r="E176" s="48"/>
      <c r="F176" s="48">
        <f t="shared" ref="F176:G176" si="76">F175/F174*10</f>
        <v>16</v>
      </c>
      <c r="G176" s="48">
        <f t="shared" si="76"/>
        <v>18</v>
      </c>
      <c r="H176" s="48"/>
      <c r="I176" s="48">
        <f t="shared" ref="I176" si="77">I175/I174*10</f>
        <v>5.34</v>
      </c>
      <c r="J176" s="48"/>
      <c r="K176" s="48"/>
      <c r="L176" s="48"/>
      <c r="M176" s="48"/>
      <c r="N176" s="48">
        <f t="shared" ref="N176" si="78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69"/>
        <v>58</v>
      </c>
      <c r="D177" s="14">
        <f t="shared" si="60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69"/>
        <v>85</v>
      </c>
      <c r="D178" s="14">
        <f t="shared" si="60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69"/>
        <v>14.655172413793103</v>
      </c>
      <c r="D179" s="14">
        <f t="shared" si="60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69"/>
        <v>867</v>
      </c>
      <c r="D180" s="14">
        <f t="shared" si="60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69"/>
        <v>26430</v>
      </c>
      <c r="D181" s="14">
        <f t="shared" si="60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69"/>
        <v>944.89208633093529</v>
      </c>
      <c r="D182" s="14">
        <f t="shared" si="60"/>
        <v>8.0137239486761107</v>
      </c>
      <c r="E182" s="52"/>
      <c r="F182" s="52"/>
      <c r="G182" s="52">
        <f t="shared" ref="G182" si="79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80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69"/>
        <v>4867</v>
      </c>
      <c r="D183" s="14">
        <f t="shared" si="60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69"/>
        <v>7275</v>
      </c>
      <c r="D184" s="14">
        <f t="shared" si="60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69"/>
        <v>170.73548636935814</v>
      </c>
      <c r="D185" s="14">
        <f t="shared" si="60"/>
        <v>12.110237027481014</v>
      </c>
      <c r="E185" s="52">
        <f t="shared" ref="E185:G185" si="81">E184/E183*10</f>
        <v>20</v>
      </c>
      <c r="F185" s="52"/>
      <c r="G185" s="52">
        <f t="shared" si="81"/>
        <v>13.729372937293729</v>
      </c>
      <c r="H185" s="52"/>
      <c r="I185" s="52">
        <f t="shared" ref="I185:L185" si="82">I184/I183*10</f>
        <v>13.799999999999999</v>
      </c>
      <c r="J185" s="52">
        <f t="shared" si="82"/>
        <v>10.238853503184712</v>
      </c>
      <c r="K185" s="52">
        <f t="shared" si="82"/>
        <v>21.5625</v>
      </c>
      <c r="L185" s="52">
        <f t="shared" si="82"/>
        <v>16.46927374301676</v>
      </c>
      <c r="M185" s="52"/>
      <c r="N185" s="52"/>
      <c r="O185" s="52"/>
      <c r="P185" s="52"/>
      <c r="Q185" s="52"/>
      <c r="R185" s="52">
        <f t="shared" ref="R185" si="83">R184/R183*10</f>
        <v>9.9047619047619051</v>
      </c>
      <c r="S185" s="52"/>
      <c r="T185" s="52">
        <f t="shared" ref="T185:U185" si="84">T184/T183*10</f>
        <v>10</v>
      </c>
      <c r="U185" s="52">
        <f t="shared" si="84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09" customFormat="1" ht="30" hidden="1" customHeight="1" x14ac:dyDescent="0.2">
      <c r="A186" s="49" t="s">
        <v>116</v>
      </c>
      <c r="B186" s="22">
        <v>10259</v>
      </c>
      <c r="C186" s="18">
        <f t="shared" si="69"/>
        <v>12695</v>
      </c>
      <c r="D186" s="14">
        <f t="shared" si="60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69"/>
        <v>7</v>
      </c>
      <c r="D187" s="14" t="e">
        <f t="shared" si="60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customHeight="1" x14ac:dyDescent="0.2">
      <c r="A188" s="49" t="s">
        <v>194</v>
      </c>
      <c r="B188" s="22"/>
      <c r="C188" s="18">
        <f t="shared" si="69"/>
        <v>110</v>
      </c>
      <c r="D188" s="14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>
        <v>110</v>
      </c>
      <c r="Y188" s="33"/>
    </row>
    <row r="189" spans="1:25" s="11" customFormat="1" ht="30" customHeight="1" x14ac:dyDescent="0.2">
      <c r="A189" s="29" t="s">
        <v>195</v>
      </c>
      <c r="B189" s="22"/>
      <c r="C189" s="18">
        <f t="shared" si="69"/>
        <v>165</v>
      </c>
      <c r="D189" s="14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>
        <v>165</v>
      </c>
      <c r="Y189" s="33"/>
    </row>
    <row r="190" spans="1:25" s="11" customFormat="1" ht="30" customHeight="1" x14ac:dyDescent="0.2">
      <c r="A190" s="29" t="s">
        <v>196</v>
      </c>
      <c r="B190" s="22"/>
      <c r="C190" s="18">
        <f t="shared" si="69"/>
        <v>15</v>
      </c>
      <c r="D190" s="1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>
        <f>X189/X188*10</f>
        <v>15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69"/>
        <v>39.25</v>
      </c>
      <c r="D191" s="14" t="e">
        <f t="shared" si="60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85">SUM(E192:Y192)</f>
        <v>51.5</v>
      </c>
      <c r="D192" s="14" t="e">
        <f t="shared" si="60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85"/>
        <v>42.22</v>
      </c>
      <c r="D193" s="14" t="e">
        <f t="shared" si="60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85"/>
        <v>67.19</v>
      </c>
      <c r="D194" s="14" t="e">
        <f t="shared" si="60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60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60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60"/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ref="D198:D199" si="86">C198/B198</f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6"/>
        <v>1.1732036905939913</v>
      </c>
      <c r="E199" s="152"/>
      <c r="F199" s="152"/>
      <c r="G199" s="102"/>
      <c r="H199" s="102">
        <f t="shared" ref="H199" si="87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88">O198/O197*10</f>
        <v>5.2</v>
      </c>
      <c r="P199" s="102"/>
      <c r="Q199" s="102"/>
      <c r="R199" s="102">
        <f t="shared" ref="R199:T199" si="89">R198/R197*10</f>
        <v>16.700000000000003</v>
      </c>
      <c r="S199" s="102">
        <f t="shared" si="89"/>
        <v>11.210191082802549</v>
      </c>
      <c r="T199" s="102">
        <f t="shared" si="89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68219</v>
      </c>
      <c r="C200" s="25">
        <f>SUM(E200:Y200)</f>
        <v>77895</v>
      </c>
      <c r="D200" s="14">
        <f t="shared" ref="D200:D205" si="90">C200/B200</f>
        <v>1.1418373180492238</v>
      </c>
      <c r="E200" s="88">
        <v>7500</v>
      </c>
      <c r="F200" s="88">
        <v>2113</v>
      </c>
      <c r="G200" s="88">
        <v>5380</v>
      </c>
      <c r="H200" s="88">
        <v>3804</v>
      </c>
      <c r="I200" s="88">
        <v>2035</v>
      </c>
      <c r="J200" s="88">
        <v>5900</v>
      </c>
      <c r="K200" s="88">
        <v>3796</v>
      </c>
      <c r="L200" s="88">
        <v>1082</v>
      </c>
      <c r="M200" s="88">
        <v>2660</v>
      </c>
      <c r="N200" s="88">
        <v>1435</v>
      </c>
      <c r="O200" s="88">
        <v>2113</v>
      </c>
      <c r="P200" s="88">
        <v>5260</v>
      </c>
      <c r="Q200" s="88">
        <v>5229</v>
      </c>
      <c r="R200" s="88">
        <v>2540</v>
      </c>
      <c r="S200" s="88">
        <v>7277</v>
      </c>
      <c r="T200" s="88">
        <v>2126</v>
      </c>
      <c r="U200" s="88">
        <v>3056</v>
      </c>
      <c r="V200" s="88">
        <v>1210</v>
      </c>
      <c r="W200" s="88">
        <v>5983</v>
      </c>
      <c r="X200" s="88">
        <v>4886</v>
      </c>
      <c r="Y200" s="88">
        <v>2510</v>
      </c>
    </row>
    <row r="201" spans="1:25" s="44" customFormat="1" ht="30" customHeight="1" x14ac:dyDescent="0.2">
      <c r="A201" s="12" t="s">
        <v>119</v>
      </c>
      <c r="B201" s="165">
        <f>B200/B203</f>
        <v>0.6497047619047619</v>
      </c>
      <c r="C201" s="165">
        <f>C200/C203</f>
        <v>0.74185714285714288</v>
      </c>
      <c r="D201" s="14">
        <f t="shared" si="90"/>
        <v>1.1418373180492238</v>
      </c>
      <c r="E201" s="160">
        <f>E200/E203</f>
        <v>1.0071169598496039</v>
      </c>
      <c r="F201" s="160">
        <f t="shared" ref="F201:Y201" si="91">F200/F203</f>
        <v>0.51713166911404795</v>
      </c>
      <c r="G201" s="160">
        <f t="shared" si="91"/>
        <v>0.97907188353048225</v>
      </c>
      <c r="H201" s="160">
        <f t="shared" si="91"/>
        <v>0.55941176470588239</v>
      </c>
      <c r="I201" s="160">
        <f t="shared" si="91"/>
        <v>0.60367843369919905</v>
      </c>
      <c r="J201" s="160">
        <f t="shared" si="91"/>
        <v>1</v>
      </c>
      <c r="K201" s="160">
        <f t="shared" si="91"/>
        <v>0.88299604559199818</v>
      </c>
      <c r="L201" s="160">
        <f t="shared" si="91"/>
        <v>0.21421500692932094</v>
      </c>
      <c r="M201" s="160">
        <f t="shared" si="91"/>
        <v>0.58836540588365405</v>
      </c>
      <c r="N201" s="160">
        <f t="shared" si="91"/>
        <v>0.64378645132346346</v>
      </c>
      <c r="O201" s="160">
        <f t="shared" si="91"/>
        <v>0.62147058823529411</v>
      </c>
      <c r="P201" s="160">
        <f t="shared" si="91"/>
        <v>0.74578193676449733</v>
      </c>
      <c r="Q201" s="160">
        <f t="shared" si="91"/>
        <v>0.7313286713286713</v>
      </c>
      <c r="R201" s="160">
        <f t="shared" si="91"/>
        <v>0.49716187120767275</v>
      </c>
      <c r="S201" s="160">
        <f t="shared" si="91"/>
        <v>0.94962808299621559</v>
      </c>
      <c r="T201" s="160">
        <f t="shared" si="91"/>
        <v>0.52044063647490824</v>
      </c>
      <c r="U201" s="160">
        <f t="shared" si="91"/>
        <v>0.92802915274825393</v>
      </c>
      <c r="V201" s="160">
        <f t="shared" si="91"/>
        <v>0.55000000000000004</v>
      </c>
      <c r="W201" s="160">
        <f t="shared" si="91"/>
        <v>0.98081967213114751</v>
      </c>
      <c r="X201" s="160">
        <f t="shared" si="91"/>
        <v>0.70801333140124623</v>
      </c>
      <c r="Y201" s="160">
        <f t="shared" si="91"/>
        <v>0.88162978573937478</v>
      </c>
    </row>
    <row r="202" spans="1:25" s="109" customFormat="1" ht="30" customHeight="1" x14ac:dyDescent="0.2">
      <c r="A202" s="29" t="s">
        <v>120</v>
      </c>
      <c r="B202" s="22">
        <v>2729</v>
      </c>
      <c r="C202" s="25">
        <f>SUM(E202:Y202)</f>
        <v>21028</v>
      </c>
      <c r="D202" s="14">
        <f t="shared" si="90"/>
        <v>7.7053865884939539</v>
      </c>
      <c r="E202" s="9"/>
      <c r="F202" s="9"/>
      <c r="G202" s="9">
        <v>6610</v>
      </c>
      <c r="H202" s="9">
        <v>500</v>
      </c>
      <c r="I202" s="9">
        <v>785</v>
      </c>
      <c r="J202" s="9">
        <v>3980</v>
      </c>
      <c r="K202" s="9">
        <v>446</v>
      </c>
      <c r="L202" s="9">
        <v>994</v>
      </c>
      <c r="M202" s="9">
        <v>416</v>
      </c>
      <c r="N202" s="9">
        <v>480</v>
      </c>
      <c r="O202" s="9">
        <v>573</v>
      </c>
      <c r="P202" s="9">
        <v>380</v>
      </c>
      <c r="Q202" s="9"/>
      <c r="R202" s="9"/>
      <c r="S202" s="9"/>
      <c r="T202" s="9"/>
      <c r="U202" s="9">
        <v>402</v>
      </c>
      <c r="V202" s="9"/>
      <c r="W202" s="9"/>
      <c r="X202" s="9">
        <v>4872</v>
      </c>
      <c r="Y202" s="9">
        <v>590</v>
      </c>
    </row>
    <row r="203" spans="1:25" s="11" customFormat="1" ht="30" hidden="1" customHeight="1" outlineLevel="1" x14ac:dyDescent="0.2">
      <c r="A203" s="29" t="s">
        <v>121</v>
      </c>
      <c r="B203" s="162">
        <v>105000</v>
      </c>
      <c r="C203" s="163">
        <f>SUM(E203:Y203)</f>
        <v>105000</v>
      </c>
      <c r="D203" s="14">
        <f t="shared" si="90"/>
        <v>1</v>
      </c>
      <c r="E203" s="164">
        <v>7447</v>
      </c>
      <c r="F203" s="164">
        <v>4086</v>
      </c>
      <c r="G203" s="164">
        <v>5495</v>
      </c>
      <c r="H203" s="161">
        <v>6800</v>
      </c>
      <c r="I203" s="164">
        <v>3371</v>
      </c>
      <c r="J203" s="164">
        <v>5900</v>
      </c>
      <c r="K203" s="164">
        <v>4299</v>
      </c>
      <c r="L203" s="161">
        <v>5051</v>
      </c>
      <c r="M203" s="164">
        <v>4521</v>
      </c>
      <c r="N203" s="161">
        <v>2229</v>
      </c>
      <c r="O203" s="164">
        <v>3400</v>
      </c>
      <c r="P203" s="164">
        <v>7053</v>
      </c>
      <c r="Q203" s="164">
        <v>7150</v>
      </c>
      <c r="R203" s="164">
        <v>5109</v>
      </c>
      <c r="S203" s="164">
        <v>7663</v>
      </c>
      <c r="T203" s="161">
        <v>4085</v>
      </c>
      <c r="U203" s="161">
        <v>3293</v>
      </c>
      <c r="V203" s="164">
        <v>2200</v>
      </c>
      <c r="W203" s="164">
        <v>6100</v>
      </c>
      <c r="X203" s="164">
        <v>6901</v>
      </c>
      <c r="Y203" s="164">
        <v>2847</v>
      </c>
    </row>
    <row r="204" spans="1:25" s="109" customFormat="1" ht="30" customHeight="1" outlineLevel="1" x14ac:dyDescent="0.2">
      <c r="A204" s="29" t="s">
        <v>122</v>
      </c>
      <c r="B204" s="22">
        <v>1190</v>
      </c>
      <c r="C204" s="25">
        <f>SUM(E204:Y204)</f>
        <v>2167</v>
      </c>
      <c r="D204" s="14">
        <f t="shared" si="90"/>
        <v>1.8210084033613445</v>
      </c>
      <c r="E204" s="88"/>
      <c r="F204" s="88"/>
      <c r="G204" s="88"/>
      <c r="H204" s="88">
        <v>150</v>
      </c>
      <c r="I204" s="88"/>
      <c r="J204" s="88">
        <v>138</v>
      </c>
      <c r="K204" s="88">
        <f>K206+K207</f>
        <v>328</v>
      </c>
      <c r="L204" s="88"/>
      <c r="M204" s="88"/>
      <c r="N204" s="88"/>
      <c r="O204" s="88"/>
      <c r="P204" s="88">
        <v>140</v>
      </c>
      <c r="Q204" s="88"/>
      <c r="R204" s="88"/>
      <c r="S204" s="88">
        <v>650</v>
      </c>
      <c r="T204" s="88"/>
      <c r="U204" s="88"/>
      <c r="V204" s="88"/>
      <c r="W204" s="88">
        <v>611</v>
      </c>
      <c r="X204" s="88"/>
      <c r="Y204" s="88">
        <v>150</v>
      </c>
    </row>
    <row r="205" spans="1:25" s="11" customFormat="1" ht="30" customHeight="1" x14ac:dyDescent="0.2">
      <c r="A205" s="12" t="s">
        <v>52</v>
      </c>
      <c r="B205" s="79">
        <f>B204/B203</f>
        <v>1.1333333333333334E-2</v>
      </c>
      <c r="C205" s="79">
        <f>C204/C203</f>
        <v>2.0638095238095237E-2</v>
      </c>
      <c r="D205" s="14">
        <f t="shared" si="90"/>
        <v>1.8210084033613443</v>
      </c>
      <c r="E205" s="15"/>
      <c r="F205" s="15"/>
      <c r="G205" s="15"/>
      <c r="H205" s="15">
        <f t="shared" ref="H205:J205" si="92">H204/H203</f>
        <v>2.2058823529411766E-2</v>
      </c>
      <c r="I205" s="15"/>
      <c r="J205" s="15">
        <f t="shared" si="92"/>
        <v>2.3389830508474575E-2</v>
      </c>
      <c r="K205" s="15">
        <f t="shared" ref="K205:Y205" si="93">K204/K203</f>
        <v>7.629681321237497E-2</v>
      </c>
      <c r="L205" s="15"/>
      <c r="M205" s="15"/>
      <c r="N205" s="15"/>
      <c r="O205" s="15"/>
      <c r="P205" s="15">
        <f t="shared" si="93"/>
        <v>1.9849709343541754E-2</v>
      </c>
      <c r="Q205" s="15"/>
      <c r="R205" s="15"/>
      <c r="S205" s="15">
        <f t="shared" si="93"/>
        <v>8.4823176301709519E-2</v>
      </c>
      <c r="T205" s="15"/>
      <c r="U205" s="15"/>
      <c r="V205" s="15"/>
      <c r="W205" s="15">
        <f t="shared" si="93"/>
        <v>0.10016393442622951</v>
      </c>
      <c r="X205" s="15"/>
      <c r="Y205" s="15">
        <f t="shared" si="93"/>
        <v>5.2687038988408853E-2</v>
      </c>
    </row>
    <row r="206" spans="1:25" s="11" customFormat="1" ht="30" customHeight="1" x14ac:dyDescent="0.2">
      <c r="A206" s="10" t="s">
        <v>123</v>
      </c>
      <c r="B206" s="24">
        <v>820</v>
      </c>
      <c r="C206" s="24">
        <f>SUM(E206:Y206)</f>
        <v>1767</v>
      </c>
      <c r="D206" s="14">
        <f t="shared" ref="D206:D209" si="94">C206/B206</f>
        <v>2.1548780487804877</v>
      </c>
      <c r="E206" s="9"/>
      <c r="F206" s="9"/>
      <c r="G206" s="9"/>
      <c r="H206" s="9">
        <v>100</v>
      </c>
      <c r="I206" s="9"/>
      <c r="J206" s="9">
        <v>138</v>
      </c>
      <c r="K206" s="9">
        <v>128</v>
      </c>
      <c r="L206" s="9"/>
      <c r="M206" s="9"/>
      <c r="N206" s="9"/>
      <c r="O206" s="9"/>
      <c r="P206" s="9">
        <v>140</v>
      </c>
      <c r="Q206" s="9"/>
      <c r="R206" s="9"/>
      <c r="S206" s="9">
        <v>650</v>
      </c>
      <c r="T206" s="9"/>
      <c r="U206" s="9"/>
      <c r="V206" s="9"/>
      <c r="W206" s="9">
        <v>611</v>
      </c>
      <c r="X206" s="9"/>
      <c r="Y206" s="9"/>
    </row>
    <row r="207" spans="1:25" s="11" customFormat="1" ht="30" customHeight="1" x14ac:dyDescent="0.2">
      <c r="A207" s="10" t="s">
        <v>124</v>
      </c>
      <c r="B207" s="24">
        <v>370</v>
      </c>
      <c r="C207" s="24">
        <f>SUM(E207:Y207)</f>
        <v>350</v>
      </c>
      <c r="D207" s="14">
        <f t="shared" si="94"/>
        <v>0.94594594594594594</v>
      </c>
      <c r="E207" s="9"/>
      <c r="F207" s="9"/>
      <c r="G207" s="9"/>
      <c r="H207" s="9"/>
      <c r="I207" s="9"/>
      <c r="J207" s="9"/>
      <c r="K207" s="9">
        <v>200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>
        <v>150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9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94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customHeight="1" outlineLevel="1" x14ac:dyDescent="0.2">
      <c r="A210" s="29" t="s">
        <v>216</v>
      </c>
      <c r="B210" s="25">
        <v>82711</v>
      </c>
      <c r="C210" s="25">
        <f>SUM(E210:Y210)</f>
        <v>86667.9</v>
      </c>
      <c r="D210" s="14">
        <f t="shared" ref="D210:D226" si="95">C210/B210</f>
        <v>1.047840069640072</v>
      </c>
      <c r="E210" s="33">
        <v>820</v>
      </c>
      <c r="F210" s="33">
        <v>2260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2384.4</v>
      </c>
      <c r="N210" s="33">
        <v>2754</v>
      </c>
      <c r="O210" s="33">
        <v>2678</v>
      </c>
      <c r="P210" s="33">
        <v>3980</v>
      </c>
      <c r="Q210" s="33">
        <v>5030</v>
      </c>
      <c r="R210" s="33">
        <v>2191</v>
      </c>
      <c r="S210" s="33">
        <v>5443</v>
      </c>
      <c r="T210" s="33">
        <v>4362.8</v>
      </c>
      <c r="U210" s="33">
        <v>1150</v>
      </c>
      <c r="V210" s="33">
        <v>1556.7</v>
      </c>
      <c r="W210" s="33">
        <v>7992</v>
      </c>
      <c r="X210" s="33">
        <v>8681</v>
      </c>
      <c r="Y210" s="33">
        <v>4500</v>
      </c>
    </row>
    <row r="211" spans="1:35" s="44" customFormat="1" ht="30" customHeight="1" x14ac:dyDescent="0.2">
      <c r="A211" s="10" t="s">
        <v>125</v>
      </c>
      <c r="B211" s="46">
        <v>0.96699999999999997</v>
      </c>
      <c r="C211" s="46">
        <f>C210/C209</f>
        <v>1.0039957380524045</v>
      </c>
      <c r="D211" s="14">
        <f t="shared" si="95"/>
        <v>1.0382582606539861</v>
      </c>
      <c r="E211" s="66">
        <f t="shared" ref="E211:Y211" si="96">E210/E209</f>
        <v>1.0038071221339471</v>
      </c>
      <c r="F211" s="66">
        <f t="shared" si="96"/>
        <v>1.205217632440619</v>
      </c>
      <c r="G211" s="66">
        <f t="shared" si="96"/>
        <v>1.0006675089994517</v>
      </c>
      <c r="H211" s="66">
        <f t="shared" si="96"/>
        <v>0.77369224365200495</v>
      </c>
      <c r="I211" s="66">
        <f t="shared" si="96"/>
        <v>0.90046507441709933</v>
      </c>
      <c r="J211" s="66">
        <f t="shared" si="96"/>
        <v>1</v>
      </c>
      <c r="K211" s="66">
        <f t="shared" si="96"/>
        <v>1.1207714195384129</v>
      </c>
      <c r="L211" s="66">
        <f t="shared" si="96"/>
        <v>1.3202894666309299</v>
      </c>
      <c r="M211" s="66">
        <f t="shared" si="96"/>
        <v>0.95905397795833014</v>
      </c>
      <c r="N211" s="66">
        <f t="shared" si="96"/>
        <v>0.99985477781004939</v>
      </c>
      <c r="O211" s="66">
        <f t="shared" si="96"/>
        <v>1.0470753831717234</v>
      </c>
      <c r="P211" s="66">
        <f t="shared" si="96"/>
        <v>1.0189191264944575</v>
      </c>
      <c r="Q211" s="66">
        <f t="shared" si="96"/>
        <v>0.97840886986967512</v>
      </c>
      <c r="R211" s="66">
        <f t="shared" si="96"/>
        <v>0.82616892911010553</v>
      </c>
      <c r="S211" s="66">
        <f t="shared" si="96"/>
        <v>1.2597204221440474</v>
      </c>
      <c r="T211" s="66">
        <f t="shared" si="96"/>
        <v>1</v>
      </c>
      <c r="U211" s="66">
        <f t="shared" si="96"/>
        <v>1.2243159799850953</v>
      </c>
      <c r="V211" s="66">
        <f t="shared" si="96"/>
        <v>0.99980732177263976</v>
      </c>
      <c r="W211" s="66">
        <f t="shared" si="96"/>
        <v>0.97430145803871859</v>
      </c>
      <c r="X211" s="66">
        <f t="shared" si="96"/>
        <v>0.99994816534104314</v>
      </c>
      <c r="Y211" s="66">
        <f t="shared" si="96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95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102754</v>
      </c>
      <c r="C216" s="25">
        <f>SUM(E216:Y216)</f>
        <v>94045</v>
      </c>
      <c r="D216" s="14">
        <f t="shared" si="95"/>
        <v>0.91524417540922987</v>
      </c>
      <c r="E216" s="24">
        <v>2500</v>
      </c>
      <c r="F216" s="24">
        <v>2680</v>
      </c>
      <c r="G216" s="24">
        <v>13010</v>
      </c>
      <c r="H216" s="24">
        <v>6243</v>
      </c>
      <c r="I216" s="24">
        <v>3701</v>
      </c>
      <c r="J216" s="24">
        <v>5330</v>
      </c>
      <c r="K216" s="24">
        <v>3755</v>
      </c>
      <c r="L216" s="24">
        <v>5664</v>
      </c>
      <c r="M216" s="24">
        <v>2534</v>
      </c>
      <c r="N216" s="24">
        <v>4360</v>
      </c>
      <c r="O216" s="24">
        <v>2265</v>
      </c>
      <c r="P216" s="24">
        <v>4843</v>
      </c>
      <c r="Q216" s="24">
        <v>8060</v>
      </c>
      <c r="R216" s="24">
        <v>1606</v>
      </c>
      <c r="S216" s="24">
        <v>2459</v>
      </c>
      <c r="T216" s="24">
        <v>2610</v>
      </c>
      <c r="U216" s="24">
        <v>2400</v>
      </c>
      <c r="V216" s="24">
        <v>787</v>
      </c>
      <c r="W216" s="24">
        <v>5874</v>
      </c>
      <c r="X216" s="24">
        <v>6214</v>
      </c>
      <c r="Y216" s="24">
        <v>7150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95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46239.3</v>
      </c>
      <c r="C218" s="25">
        <f>C216*0.45</f>
        <v>42320.25</v>
      </c>
      <c r="D218" s="14">
        <f t="shared" si="95"/>
        <v>0.91524417540922975</v>
      </c>
      <c r="E218" s="24">
        <f>E216*0.45</f>
        <v>1125</v>
      </c>
      <c r="F218" s="24">
        <f t="shared" ref="F218:X218" si="97">F216*0.45</f>
        <v>1206</v>
      </c>
      <c r="G218" s="24">
        <f t="shared" si="97"/>
        <v>5854.5</v>
      </c>
      <c r="H218" s="24">
        <f t="shared" si="97"/>
        <v>2809.35</v>
      </c>
      <c r="I218" s="24">
        <f t="shared" si="97"/>
        <v>1665.45</v>
      </c>
      <c r="J218" s="24">
        <f t="shared" si="97"/>
        <v>2398.5</v>
      </c>
      <c r="K218" s="24">
        <f t="shared" si="97"/>
        <v>1689.75</v>
      </c>
      <c r="L218" s="24">
        <f t="shared" si="97"/>
        <v>2548.8000000000002</v>
      </c>
      <c r="M218" s="24">
        <f t="shared" si="97"/>
        <v>1140.3</v>
      </c>
      <c r="N218" s="24">
        <f t="shared" si="97"/>
        <v>1962</v>
      </c>
      <c r="O218" s="24">
        <f t="shared" si="97"/>
        <v>1019.25</v>
      </c>
      <c r="P218" s="24">
        <f t="shared" si="97"/>
        <v>2179.35</v>
      </c>
      <c r="Q218" s="24">
        <f t="shared" si="97"/>
        <v>3627</v>
      </c>
      <c r="R218" s="24">
        <f t="shared" si="97"/>
        <v>722.7</v>
      </c>
      <c r="S218" s="24">
        <f t="shared" si="97"/>
        <v>1106.55</v>
      </c>
      <c r="T218" s="24">
        <f t="shared" si="97"/>
        <v>1174.5</v>
      </c>
      <c r="U218" s="24">
        <f t="shared" si="97"/>
        <v>1080</v>
      </c>
      <c r="V218" s="24">
        <f t="shared" si="97"/>
        <v>354.15000000000003</v>
      </c>
      <c r="W218" s="24">
        <f t="shared" si="97"/>
        <v>2643.3</v>
      </c>
      <c r="X218" s="24">
        <f t="shared" si="97"/>
        <v>2796.3</v>
      </c>
      <c r="Y218" s="24">
        <f>Y216*0.45</f>
        <v>3217.5</v>
      </c>
      <c r="Z218" s="57"/>
    </row>
    <row r="219" spans="1:35" s="44" customFormat="1" ht="30" customHeight="1" collapsed="1" x14ac:dyDescent="0.2">
      <c r="A219" s="12" t="s">
        <v>133</v>
      </c>
      <c r="B219" s="46">
        <v>0.88700000000000001</v>
      </c>
      <c r="C219" s="46">
        <f>C216/C217</f>
        <v>0.89038249361288335</v>
      </c>
      <c r="D219" s="14">
        <f t="shared" si="95"/>
        <v>1.0038134088082111</v>
      </c>
      <c r="E219" s="66">
        <f t="shared" ref="E219:Y219" si="98">E216/E217</f>
        <v>0.9840453448094888</v>
      </c>
      <c r="F219" s="66">
        <f t="shared" si="98"/>
        <v>0.8757597542644272</v>
      </c>
      <c r="G219" s="66">
        <f t="shared" si="98"/>
        <v>1.0086637575043109</v>
      </c>
      <c r="H219" s="66">
        <f t="shared" si="98"/>
        <v>0.69366666666666665</v>
      </c>
      <c r="I219" s="66">
        <f t="shared" si="98"/>
        <v>0.55355458924723866</v>
      </c>
      <c r="J219" s="66">
        <f t="shared" si="98"/>
        <v>1.1610564669901264</v>
      </c>
      <c r="K219" s="66">
        <f t="shared" si="98"/>
        <v>0.66008293430820253</v>
      </c>
      <c r="L219" s="66">
        <f t="shared" si="98"/>
        <v>0.74285994082302176</v>
      </c>
      <c r="M219" s="66">
        <f t="shared" si="98"/>
        <v>0.50532723388339162</v>
      </c>
      <c r="N219" s="66">
        <f t="shared" si="98"/>
        <v>1.0487061467649821</v>
      </c>
      <c r="O219" s="66">
        <f t="shared" si="98"/>
        <v>0.72538123347475858</v>
      </c>
      <c r="P219" s="66">
        <f t="shared" si="98"/>
        <v>0.9393115154975733</v>
      </c>
      <c r="Q219" s="66">
        <f t="shared" si="98"/>
        <v>2.8785714285714286</v>
      </c>
      <c r="R219" s="66">
        <f t="shared" si="98"/>
        <v>0.50173562899194668</v>
      </c>
      <c r="S219" s="66">
        <f t="shared" si="98"/>
        <v>0.50791373246709615</v>
      </c>
      <c r="T219" s="66">
        <f t="shared" si="98"/>
        <v>0.7851607624181749</v>
      </c>
      <c r="U219" s="66">
        <f t="shared" si="98"/>
        <v>0.99585429545152759</v>
      </c>
      <c r="V219" s="66">
        <f t="shared" si="98"/>
        <v>0.69500456271525723</v>
      </c>
      <c r="W219" s="66">
        <f t="shared" si="98"/>
        <v>1.0083081570996979</v>
      </c>
      <c r="X219" s="66">
        <f t="shared" si="98"/>
        <v>1.1204471691309053</v>
      </c>
      <c r="Y219" s="66">
        <f t="shared" si="98"/>
        <v>1.020916622255075</v>
      </c>
    </row>
    <row r="220" spans="1:35" s="111" customFormat="1" ht="30" customHeight="1" outlineLevel="1" x14ac:dyDescent="0.2">
      <c r="A220" s="49" t="s">
        <v>134</v>
      </c>
      <c r="B220" s="22">
        <v>273009</v>
      </c>
      <c r="C220" s="25">
        <f>SUM(E220:Y220)</f>
        <v>289857</v>
      </c>
      <c r="D220" s="14">
        <f t="shared" si="95"/>
        <v>1.0617122512444646</v>
      </c>
      <c r="E220" s="24">
        <v>570</v>
      </c>
      <c r="F220" s="24">
        <v>8600</v>
      </c>
      <c r="G220" s="24">
        <v>27210</v>
      </c>
      <c r="H220" s="24">
        <v>20450</v>
      </c>
      <c r="I220" s="24">
        <v>10226</v>
      </c>
      <c r="J220" s="24">
        <v>10150</v>
      </c>
      <c r="K220" s="24">
        <v>4754</v>
      </c>
      <c r="L220" s="24">
        <v>17631</v>
      </c>
      <c r="M220" s="24">
        <v>12170</v>
      </c>
      <c r="N220" s="24">
        <v>13300</v>
      </c>
      <c r="O220" s="24">
        <v>9740</v>
      </c>
      <c r="P220" s="24">
        <v>21650</v>
      </c>
      <c r="Q220" s="24">
        <v>1908</v>
      </c>
      <c r="R220" s="24">
        <v>3850</v>
      </c>
      <c r="S220" s="24">
        <v>11300</v>
      </c>
      <c r="T220" s="24">
        <v>37570</v>
      </c>
      <c r="U220" s="24">
        <v>5100</v>
      </c>
      <c r="V220" s="24">
        <v>1100</v>
      </c>
      <c r="W220" s="24">
        <v>9891</v>
      </c>
      <c r="X220" s="24">
        <v>43367</v>
      </c>
      <c r="Y220" s="24">
        <v>19320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95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81902.7</v>
      </c>
      <c r="C222" s="25">
        <f>C220*0.3</f>
        <v>86957.099999999991</v>
      </c>
      <c r="D222" s="14">
        <f t="shared" si="95"/>
        <v>1.0617122512444643</v>
      </c>
      <c r="E222" s="24">
        <f>E220*0.3</f>
        <v>171</v>
      </c>
      <c r="F222" s="24">
        <f t="shared" ref="F222:Y222" si="99">F220*0.3</f>
        <v>2580</v>
      </c>
      <c r="G222" s="24">
        <f t="shared" si="99"/>
        <v>8163</v>
      </c>
      <c r="H222" s="24">
        <f t="shared" si="99"/>
        <v>6135</v>
      </c>
      <c r="I222" s="24">
        <f t="shared" si="99"/>
        <v>3067.7999999999997</v>
      </c>
      <c r="J222" s="24">
        <f t="shared" si="99"/>
        <v>3045</v>
      </c>
      <c r="K222" s="24">
        <f t="shared" si="99"/>
        <v>1426.2</v>
      </c>
      <c r="L222" s="24">
        <f t="shared" si="99"/>
        <v>5289.3</v>
      </c>
      <c r="M222" s="24">
        <f t="shared" si="99"/>
        <v>3651</v>
      </c>
      <c r="N222" s="24">
        <f t="shared" si="99"/>
        <v>3990</v>
      </c>
      <c r="O222" s="24">
        <f t="shared" si="99"/>
        <v>2922</v>
      </c>
      <c r="P222" s="24">
        <f t="shared" si="99"/>
        <v>6495</v>
      </c>
      <c r="Q222" s="24">
        <f t="shared" si="99"/>
        <v>572.4</v>
      </c>
      <c r="R222" s="24">
        <f t="shared" si="99"/>
        <v>1155</v>
      </c>
      <c r="S222" s="24">
        <f t="shared" si="99"/>
        <v>3390</v>
      </c>
      <c r="T222" s="24">
        <f t="shared" si="99"/>
        <v>11271</v>
      </c>
      <c r="U222" s="24">
        <f t="shared" si="99"/>
        <v>1530</v>
      </c>
      <c r="V222" s="24">
        <f t="shared" si="99"/>
        <v>330</v>
      </c>
      <c r="W222" s="24">
        <f t="shared" si="99"/>
        <v>2967.2999999999997</v>
      </c>
      <c r="X222" s="24">
        <f t="shared" si="99"/>
        <v>13010.1</v>
      </c>
      <c r="Y222" s="24">
        <f t="shared" si="99"/>
        <v>5796</v>
      </c>
    </row>
    <row r="223" spans="1:35" s="56" customFormat="1" ht="30" customHeight="1" collapsed="1" x14ac:dyDescent="0.2">
      <c r="A223" s="12" t="s">
        <v>133</v>
      </c>
      <c r="B223" s="8">
        <v>0.94799999999999995</v>
      </c>
      <c r="C223" s="8">
        <f>C220/C221</f>
        <v>0.96130018638525372</v>
      </c>
      <c r="D223" s="14">
        <f t="shared" si="95"/>
        <v>1.0140297324738963</v>
      </c>
      <c r="E223" s="160">
        <f t="shared" ref="E223:Y223" si="100">E220/E221</f>
        <v>0.78512396694214881</v>
      </c>
      <c r="F223" s="160">
        <f t="shared" si="100"/>
        <v>1.0407842188067289</v>
      </c>
      <c r="G223" s="160">
        <f t="shared" si="100"/>
        <v>1.0196357640710485</v>
      </c>
      <c r="H223" s="87">
        <f t="shared" si="100"/>
        <v>1.0635531516538381</v>
      </c>
      <c r="I223" s="87">
        <f t="shared" si="100"/>
        <v>1.124230430958663</v>
      </c>
      <c r="J223" s="87">
        <f t="shared" si="100"/>
        <v>0.84576285309557542</v>
      </c>
      <c r="K223" s="87">
        <f t="shared" si="100"/>
        <v>1.3582857142857143</v>
      </c>
      <c r="L223" s="87">
        <f t="shared" si="100"/>
        <v>0.93211736716891358</v>
      </c>
      <c r="M223" s="87">
        <f t="shared" si="100"/>
        <v>0.87990745426939487</v>
      </c>
      <c r="N223" s="87">
        <f t="shared" si="100"/>
        <v>0.93065565740675948</v>
      </c>
      <c r="O223" s="87">
        <f t="shared" si="100"/>
        <v>1.2873380914618029</v>
      </c>
      <c r="P223" s="87">
        <f t="shared" si="100"/>
        <v>1.4295146913172665</v>
      </c>
      <c r="Q223" s="87">
        <f t="shared" si="100"/>
        <v>0.57993920972644375</v>
      </c>
      <c r="R223" s="87">
        <f t="shared" si="100"/>
        <v>1.02803738317757</v>
      </c>
      <c r="S223" s="87">
        <f t="shared" si="100"/>
        <v>1.0796866042423083</v>
      </c>
      <c r="T223" s="87">
        <f t="shared" si="100"/>
        <v>0.62789337344363672</v>
      </c>
      <c r="U223" s="87">
        <f t="shared" si="100"/>
        <v>1.2345679012345678</v>
      </c>
      <c r="V223" s="87">
        <f t="shared" si="100"/>
        <v>1.9434628975265018</v>
      </c>
      <c r="W223" s="87">
        <f t="shared" si="100"/>
        <v>1.3315831987075928</v>
      </c>
      <c r="X223" s="87">
        <f t="shared" si="100"/>
        <v>1.0176463686495365</v>
      </c>
      <c r="Y223" s="87">
        <f t="shared" si="100"/>
        <v>0.95634095634095639</v>
      </c>
    </row>
    <row r="224" spans="1:35" s="111" customFormat="1" ht="30" customHeight="1" outlineLevel="1" x14ac:dyDescent="0.2">
      <c r="A224" s="49" t="s">
        <v>135</v>
      </c>
      <c r="B224" s="22">
        <v>15854</v>
      </c>
      <c r="C224" s="25">
        <f>SUM(E224:Y224)</f>
        <v>13110</v>
      </c>
      <c r="D224" s="8">
        <f t="shared" si="95"/>
        <v>0.82692065093982592</v>
      </c>
      <c r="E224" s="159"/>
      <c r="F224" s="158"/>
      <c r="G224" s="159"/>
      <c r="H224" s="157">
        <v>1000</v>
      </c>
      <c r="I224" s="157">
        <v>3850</v>
      </c>
      <c r="J224" s="158">
        <v>560</v>
      </c>
      <c r="K224" s="158">
        <v>3000</v>
      </c>
      <c r="L224" s="159"/>
      <c r="M224" s="158"/>
      <c r="N224" s="158"/>
      <c r="O224" s="159">
        <v>1000</v>
      </c>
      <c r="P224" s="159">
        <v>3200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95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2490.9</v>
      </c>
      <c r="D226" s="8">
        <f t="shared" si="95"/>
        <v>2.9339222614840992</v>
      </c>
      <c r="E226" s="159"/>
      <c r="F226" s="159">
        <f t="shared" ref="F226:Y226" si="101">F224*0.19</f>
        <v>0</v>
      </c>
      <c r="G226" s="159">
        <f t="shared" si="101"/>
        <v>0</v>
      </c>
      <c r="H226" s="159">
        <f t="shared" si="101"/>
        <v>190</v>
      </c>
      <c r="I226" s="159">
        <f t="shared" si="101"/>
        <v>731.5</v>
      </c>
      <c r="J226" s="159">
        <f t="shared" si="101"/>
        <v>106.4</v>
      </c>
      <c r="K226" s="159">
        <f t="shared" si="101"/>
        <v>570</v>
      </c>
      <c r="L226" s="159">
        <f t="shared" si="101"/>
        <v>0</v>
      </c>
      <c r="M226" s="159">
        <f t="shared" si="101"/>
        <v>0</v>
      </c>
      <c r="N226" s="159">
        <f t="shared" si="101"/>
        <v>0</v>
      </c>
      <c r="O226" s="159">
        <f t="shared" si="101"/>
        <v>190</v>
      </c>
      <c r="P226" s="159">
        <f t="shared" si="101"/>
        <v>608</v>
      </c>
      <c r="Q226" s="159">
        <f t="shared" si="101"/>
        <v>0</v>
      </c>
      <c r="R226" s="159">
        <f t="shared" si="101"/>
        <v>0</v>
      </c>
      <c r="S226" s="159">
        <f t="shared" si="101"/>
        <v>95</v>
      </c>
      <c r="T226" s="159">
        <f t="shared" si="101"/>
        <v>0</v>
      </c>
      <c r="U226" s="159">
        <f t="shared" si="101"/>
        <v>0</v>
      </c>
      <c r="V226" s="159"/>
      <c r="W226" s="159">
        <f t="shared" si="101"/>
        <v>0</v>
      </c>
      <c r="X226" s="159">
        <f t="shared" si="101"/>
        <v>0</v>
      </c>
      <c r="Y226" s="159">
        <f t="shared" si="101"/>
        <v>0</v>
      </c>
    </row>
    <row r="227" spans="1:25" s="56" customFormat="1" ht="30" customHeight="1" collapsed="1" x14ac:dyDescent="0.2">
      <c r="A227" s="12" t="s">
        <v>137</v>
      </c>
      <c r="B227" s="8">
        <v>0.06</v>
      </c>
      <c r="C227" s="8">
        <f>C224/C225</f>
        <v>4.8943295216548881E-2</v>
      </c>
      <c r="D227" s="8">
        <f>C227/B227</f>
        <v>0.81572158694248142</v>
      </c>
      <c r="E227" s="160"/>
      <c r="F227" s="160"/>
      <c r="G227" s="160"/>
      <c r="H227" s="160">
        <f>H224/H225</f>
        <v>3.9840637450199202E-2</v>
      </c>
      <c r="I227" s="160">
        <f t="shared" ref="I227:S227" si="102">I224/I225</f>
        <v>0.55023581534943544</v>
      </c>
      <c r="J227" s="160">
        <f t="shared" si="102"/>
        <v>0.42682926829268292</v>
      </c>
      <c r="K227" s="160">
        <f t="shared" si="102"/>
        <v>0.81037277147487841</v>
      </c>
      <c r="L227" s="160"/>
      <c r="M227" s="160"/>
      <c r="N227" s="160"/>
      <c r="O227" s="160">
        <f t="shared" si="102"/>
        <v>0.10407993338884262</v>
      </c>
      <c r="P227" s="160">
        <f t="shared" si="102"/>
        <v>0.20545746388443017</v>
      </c>
      <c r="Q227" s="160"/>
      <c r="R227" s="160"/>
      <c r="S227" s="160">
        <f t="shared" si="102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120</v>
      </c>
      <c r="C228" s="25">
        <f>SUM(E228:Y228)</f>
        <v>12</v>
      </c>
      <c r="D228" s="8">
        <f t="shared" ref="D228:D233" si="103">C228/B228</f>
        <v>0.1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84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03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03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131776.65</v>
      </c>
      <c r="D233" s="8">
        <f t="shared" si="103"/>
        <v>1.8712957966486792</v>
      </c>
      <c r="E233" s="159">
        <f>E231+E229+E226+E222+E218</f>
        <v>1296</v>
      </c>
      <c r="F233" s="159">
        <f>F231+F229+F226+F222+F218</f>
        <v>3786</v>
      </c>
      <c r="G233" s="159">
        <f t="shared" ref="G233:Y233" si="104">G231+G229+G226+G222+G218</f>
        <v>14017.5</v>
      </c>
      <c r="H233" s="159">
        <f>H231+H229+H226+H222+H218</f>
        <v>9134.35</v>
      </c>
      <c r="I233" s="159">
        <f t="shared" si="104"/>
        <v>5464.75</v>
      </c>
      <c r="J233" s="159">
        <f t="shared" si="104"/>
        <v>5549.9</v>
      </c>
      <c r="K233" s="159">
        <f t="shared" si="104"/>
        <v>3685.95</v>
      </c>
      <c r="L233" s="159">
        <f t="shared" si="104"/>
        <v>7838.1</v>
      </c>
      <c r="M233" s="159">
        <f t="shared" si="104"/>
        <v>4791.3</v>
      </c>
      <c r="N233" s="159">
        <f t="shared" si="104"/>
        <v>5952</v>
      </c>
      <c r="O233" s="159">
        <f>O231+O229+O226+O222+O218</f>
        <v>4131.25</v>
      </c>
      <c r="P233" s="156">
        <f t="shared" si="104"/>
        <v>9290.75</v>
      </c>
      <c r="Q233" s="159">
        <f t="shared" si="104"/>
        <v>4199.3999999999996</v>
      </c>
      <c r="R233" s="159">
        <f t="shared" si="104"/>
        <v>1877.7</v>
      </c>
      <c r="S233" s="159">
        <f t="shared" si="104"/>
        <v>4591.55</v>
      </c>
      <c r="T233" s="159">
        <f t="shared" si="104"/>
        <v>12445.5</v>
      </c>
      <c r="U233" s="159">
        <f t="shared" si="104"/>
        <v>2610</v>
      </c>
      <c r="V233" s="159">
        <f t="shared" si="104"/>
        <v>684.15000000000009</v>
      </c>
      <c r="W233" s="159">
        <f t="shared" si="104"/>
        <v>5610.6</v>
      </c>
      <c r="X233" s="159">
        <f t="shared" si="104"/>
        <v>15806.400000000001</v>
      </c>
      <c r="Y233" s="159">
        <f t="shared" si="104"/>
        <v>9013.5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18.5</v>
      </c>
      <c r="C235" s="47">
        <f>C233/C234*10</f>
        <v>17.888880592962643</v>
      </c>
      <c r="D235" s="8">
        <f>C235/B235</f>
        <v>0.96696651853852122</v>
      </c>
      <c r="E235" s="155">
        <f>E233/E234*10</f>
        <v>19.044819985304922</v>
      </c>
      <c r="F235" s="155">
        <f>F233/F234*10</f>
        <v>17.870291702067405</v>
      </c>
      <c r="G235" s="155">
        <f t="shared" ref="G235:X235" si="105">G233/G234*10</f>
        <v>21.711351702987777</v>
      </c>
      <c r="H235" s="155">
        <f>H233/H234*10</f>
        <v>12.414849951071002</v>
      </c>
      <c r="I235" s="155">
        <f t="shared" si="105"/>
        <v>20.541084047511653</v>
      </c>
      <c r="J235" s="155">
        <f t="shared" si="105"/>
        <v>19.746317512274956</v>
      </c>
      <c r="K235" s="155">
        <f>K233/K234*10</f>
        <v>29.431092302778662</v>
      </c>
      <c r="L235" s="155">
        <f>L233/L234*10</f>
        <v>12.473106301718651</v>
      </c>
      <c r="M235" s="155">
        <f>M233/M234*10</f>
        <v>15.599726509083807</v>
      </c>
      <c r="N235" s="155">
        <f t="shared" si="105"/>
        <v>19.851911146688014</v>
      </c>
      <c r="O235" s="155">
        <f>O233/O234*10</f>
        <v>20.639738209432458</v>
      </c>
      <c r="P235" s="155">
        <f t="shared" si="105"/>
        <v>24.987225001344736</v>
      </c>
      <c r="Q235" s="155">
        <f t="shared" si="105"/>
        <v>19.842184842184839</v>
      </c>
      <c r="R235" s="155">
        <f t="shared" si="105"/>
        <v>13.035962232713134</v>
      </c>
      <c r="S235" s="155">
        <f t="shared" si="105"/>
        <v>21.49702701437333</v>
      </c>
      <c r="T235" s="155">
        <f t="shared" si="105"/>
        <v>13.103836758760108</v>
      </c>
      <c r="U235" s="155">
        <f t="shared" si="105"/>
        <v>19.37351543942993</v>
      </c>
      <c r="V235" s="155">
        <f t="shared" si="105"/>
        <v>23.160121868652681</v>
      </c>
      <c r="W235" s="155">
        <f t="shared" si="105"/>
        <v>25.682504806371877</v>
      </c>
      <c r="X235" s="155">
        <f t="shared" si="105"/>
        <v>19.841084541517606</v>
      </c>
      <c r="Y235" s="155">
        <f>Y233/Y234*10</f>
        <v>17.102766498425108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69"/>
      <c r="B245" s="169"/>
      <c r="C245" s="169"/>
      <c r="D245" s="169"/>
      <c r="E245" s="169"/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</row>
    <row r="246" spans="1:25" ht="20.25" hidden="1" customHeight="1" x14ac:dyDescent="0.25">
      <c r="A246" s="167"/>
      <c r="B246" s="168"/>
      <c r="C246" s="168"/>
      <c r="D246" s="168"/>
      <c r="E246" s="168"/>
      <c r="F246" s="168"/>
      <c r="G246" s="168"/>
      <c r="H246" s="168"/>
      <c r="I246" s="168"/>
      <c r="J246" s="168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24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2023-08-07T07:31:25Z</cp:lastPrinted>
  <dcterms:created xsi:type="dcterms:W3CDTF">2017-06-08T05:54:08Z</dcterms:created>
  <dcterms:modified xsi:type="dcterms:W3CDTF">2023-08-15T11:06:09Z</dcterms:modified>
</cp:coreProperties>
</file>