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9255" activeTab="0"/>
  </bookViews>
  <sheets>
    <sheet name="Доходы-район" sheetId="1" r:id="rId1"/>
  </sheets>
  <definedNames>
    <definedName name="_xlnm.Print_Area" localSheetId="0">'Доходы-район'!$A$2:$F$89</definedName>
  </definedNames>
  <calcPr fullCalcOnLoad="1"/>
</workbook>
</file>

<file path=xl/sharedStrings.xml><?xml version="1.0" encoding="utf-8"?>
<sst xmlns="http://schemas.openxmlformats.org/spreadsheetml/2006/main" count="95" uniqueCount="94">
  <si>
    <t>Единый налог на вмененный доход</t>
  </si>
  <si>
    <t>Единый сельскохозяйственный налог</t>
  </si>
  <si>
    <t>Налог на добычу общераспространенных полезных ископаемых</t>
  </si>
  <si>
    <t>Государственная пошлина</t>
  </si>
  <si>
    <t>Дивиденды по акциям</t>
  </si>
  <si>
    <t>Арендная плата за имущество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</si>
  <si>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</si>
  <si>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</si>
  <si>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Штрафные санкции, возмещение ущерба</t>
  </si>
  <si>
    <t>Неналоговые доходы</t>
  </si>
  <si>
    <t>Наименование показателя</t>
  </si>
  <si>
    <t>тыс.рублей</t>
  </si>
  <si>
    <t>Платежи от государственных и муниципальных предприятий</t>
  </si>
  <si>
    <t>Налог на добычу прочих полезных ископаемых</t>
  </si>
  <si>
    <t>Задолженность и перерасчеты по отмененным налогам</t>
  </si>
  <si>
    <t xml:space="preserve">Налоговые доходы </t>
  </si>
  <si>
    <t xml:space="preserve">Налог на доходы физических лиц </t>
  </si>
  <si>
    <t>Прочие налоговые доходы</t>
  </si>
  <si>
    <t>Патентная система налогообложения</t>
  </si>
  <si>
    <t>Акцизы на нефтепродукты</t>
  </si>
  <si>
    <t>Транспортный налог</t>
  </si>
  <si>
    <t>Доходы от продажи муниципального имущества</t>
  </si>
  <si>
    <t>Доходы от продажи земельных участков</t>
  </si>
  <si>
    <t>Арендная плата за зем.участки</t>
  </si>
  <si>
    <t>Налог на имущество физических лиц</t>
  </si>
  <si>
    <t>Земельный налог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</si>
  <si>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</si>
  <si>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применением упрощенной системы налогообложения</t>
  </si>
  <si>
    <t>Прочие поступления неналоговые доходов от управления и распоряжения имуществом</t>
  </si>
  <si>
    <t>Налоговые и неналоговые доходы (без инициативных платежей)</t>
  </si>
  <si>
    <t>Инициативные платежи</t>
  </si>
  <si>
    <t>Исполнение на 01.02.2023 года</t>
  </si>
  <si>
    <t>Безвозмездные поступления, в том числе:</t>
  </si>
  <si>
    <t xml:space="preserve"> - Дотация</t>
  </si>
  <si>
    <t xml:space="preserve"> - Субсидия</t>
  </si>
  <si>
    <t xml:space="preserve"> - Субвенция</t>
  </si>
  <si>
    <t xml:space="preserve"> - Иные межбюджетные трансферты</t>
  </si>
  <si>
    <t>ИТОГО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</si>
  <si>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</si>
  <si>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</si>
  <si>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(с учетом возвратов)</t>
  </si>
  <si>
    <t xml:space="preserve">Налоговые и неналоговые доходы </t>
  </si>
  <si>
    <t>ИТОГО РАСХОДЫ</t>
  </si>
  <si>
    <t>Плата за нестац.торг.объекты</t>
  </si>
  <si>
    <t xml:space="preserve">Прочие неналоговые доходы </t>
  </si>
  <si>
    <t xml:space="preserve"> - Прочие безвозмездные поступления</t>
  </si>
  <si>
    <t>0104</t>
  </si>
  <si>
    <t>0106</t>
  </si>
  <si>
    <t>0113</t>
  </si>
  <si>
    <t>0203</t>
  </si>
  <si>
    <t>0304</t>
  </si>
  <si>
    <t>0310</t>
  </si>
  <si>
    <t>0314</t>
  </si>
  <si>
    <t>0401</t>
  </si>
  <si>
    <t>0405</t>
  </si>
  <si>
    <t>0409</t>
  </si>
  <si>
    <t>0412</t>
  </si>
  <si>
    <t>0501</t>
  </si>
  <si>
    <t>0502</t>
  </si>
  <si>
    <t>0503</t>
  </si>
  <si>
    <t>0505</t>
  </si>
  <si>
    <t>0605</t>
  </si>
  <si>
    <t>0701</t>
  </si>
  <si>
    <t>0702</t>
  </si>
  <si>
    <t>0703</t>
  </si>
  <si>
    <t>0707</t>
  </si>
  <si>
    <t>0705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</si>
  <si>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</si>
  <si>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</si>
  <si>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</si>
  <si>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</si>
  <si>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</si>
  <si>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</si>
  <si>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</si>
  <si>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</si>
  <si>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</si>
  <si>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0100</t>
  </si>
  <si>
    <t>0300</t>
  </si>
  <si>
    <t>0400</t>
  </si>
  <si>
    <t>0500</t>
  </si>
  <si>
    <t>0700</t>
  </si>
  <si>
    <t>0800</t>
  </si>
  <si>
    <t>1000</t>
  </si>
  <si>
    <t>1100</t>
  </si>
  <si>
    <t>0105</t>
  </si>
  <si>
    <t>0111</t>
  </si>
  <si>
    <t>0406</t>
  </si>
  <si>
    <t>Дефицит (профицит)</t>
  </si>
  <si>
    <t>Х</t>
  </si>
  <si>
    <t>Исполнение на 01.02.2024 года</t>
  </si>
  <si>
    <t>Соотношениефакт 2024/ план 2024</t>
  </si>
  <si>
    <t>Факт на 01.02.2024/ факт на 01.02.2023</t>
  </si>
  <si>
    <t>ИСПОЛНЕНИЕ БЮДЖЕТА ЧЕБОКСАРСКОГО МУНИЦИПАЛЬНОГО ОКРУГА 
НА 01.02.2024 ГОД</t>
  </si>
  <si>
    <t>План  2024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</si>
</sst>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8"/>
      <name val="TimesET"/>
      <family val="0"/>
    </font>
    <font>
      <b/>
      <sz val="12"/>
      <color indexed="8"/>
      <name val="TimesET"/>
      <family val="0"/>
    </font>
    <font>
      <b/>
      <sz val="11"/>
      <name val="TimesET"/>
      <family val="0"/>
    </font>
    <font>
      <b/>
      <sz val="11"/>
      <color indexed="8"/>
      <name val="TimesET"/>
      <family val="0"/>
    </font>
    <font>
      <sz val="11"/>
      <name val="TimesET"/>
      <family val="0"/>
    </font>
    <font>
      <b/>
      <i/>
      <sz val="11"/>
      <name val="TimesET"/>
      <family val="0"/>
    </font>
    <font>
      <b/>
      <i/>
      <sz val="11"/>
      <color indexed="8"/>
      <name val="TimesET"/>
      <family val="0"/>
    </font>
    <font>
      <b/>
      <i/>
      <sz val="8"/>
      <name val="TimesET"/>
      <family val="0"/>
    </font>
    <font>
      <i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E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E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8" fillId="0" borderId="10" xfId="53" applyNumberFormat="1" applyFont="1" applyFill="1" applyBorder="1" applyAlignment="1">
      <alignment horizontal="left" vertical="center" wrapText="1"/>
      <protection/>
    </xf>
    <xf numFmtId="4" fontId="8" fillId="0" borderId="10" xfId="53" applyNumberFormat="1" applyFont="1" applyFill="1" applyBorder="1" applyAlignment="1">
      <alignment horizontal="right" vertical="center" wrapText="1"/>
      <protection/>
    </xf>
    <xf numFmtId="2" fontId="4" fillId="0" borderId="10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50" fillId="0" borderId="0" xfId="0" applyNumberFormat="1" applyFont="1" applyAlignment="1">
      <alignment vertical="center" wrapText="1"/>
    </xf>
    <xf numFmtId="4" fontId="6" fillId="33" borderId="10" xfId="53" applyNumberFormat="1" applyFont="1" applyFill="1" applyBorder="1" applyAlignment="1">
      <alignment horizontal="right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right" vertical="center" wrapText="1"/>
    </xf>
    <xf numFmtId="175" fontId="7" fillId="33" borderId="10" xfId="0" applyNumberFormat="1" applyFont="1" applyFill="1" applyBorder="1" applyAlignment="1">
      <alignment horizontal="right" vertical="center" wrapText="1"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0" xfId="0" applyNumberFormat="1" applyFont="1" applyFill="1" applyBorder="1" applyAlignment="1">
      <alignment vertical="center" wrapText="1"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4" fontId="9" fillId="0" borderId="10" xfId="53" applyNumberFormat="1" applyFont="1" applyFill="1" applyBorder="1" applyAlignment="1">
      <alignment horizontal="right" vertical="center" wrapText="1"/>
      <protection/>
    </xf>
    <xf numFmtId="175" fontId="10" fillId="33" borderId="10" xfId="0" applyNumberFormat="1" applyFont="1" applyFill="1" applyBorder="1" applyAlignment="1">
      <alignment horizontal="right" vertical="center" wrapText="1"/>
    </xf>
    <xf numFmtId="4" fontId="9" fillId="33" borderId="10" xfId="53" applyNumberFormat="1" applyFont="1" applyFill="1" applyBorder="1" applyAlignment="1">
      <alignment horizontal="right" vertical="center" wrapText="1"/>
      <protection/>
    </xf>
    <xf numFmtId="4" fontId="8" fillId="33" borderId="10" xfId="53" applyNumberFormat="1" applyFont="1" applyFill="1" applyBorder="1" applyAlignment="1">
      <alignment horizontal="right" vertical="center" wrapText="1"/>
      <protection/>
    </xf>
    <xf numFmtId="2" fontId="6" fillId="33" borderId="10" xfId="53" applyNumberFormat="1" applyFont="1" applyFill="1" applyBorder="1" applyAlignment="1">
      <alignment horizontal="left" vertical="center" wrapText="1"/>
      <protection/>
    </xf>
    <xf numFmtId="2" fontId="12" fillId="33" borderId="10" xfId="53" applyNumberFormat="1" applyFont="1" applyFill="1" applyBorder="1" applyAlignment="1">
      <alignment horizontal="left" vertical="center" wrapText="1"/>
      <protection/>
    </xf>
    <xf numFmtId="2" fontId="8" fillId="33" borderId="10" xfId="53" applyNumberFormat="1" applyFont="1" applyFill="1" applyBorder="1" applyAlignment="1">
      <alignment horizontal="left" vertical="center" wrapText="1"/>
      <protection/>
    </xf>
    <xf numFmtId="2" fontId="11" fillId="33" borderId="10" xfId="53" applyNumberFormat="1" applyFont="1" applyFill="1" applyBorder="1" applyAlignment="1">
      <alignment horizontal="left" vertical="center" wrapText="1"/>
      <protection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175" fontId="7" fillId="5" borderId="10" xfId="0" applyNumberFormat="1" applyFont="1" applyFill="1" applyBorder="1" applyAlignment="1">
      <alignment horizontal="right" vertical="center" wrapText="1"/>
    </xf>
    <xf numFmtId="2" fontId="6" fillId="5" borderId="10" xfId="53" applyNumberFormat="1" applyFont="1" applyFill="1" applyBorder="1" applyAlignment="1">
      <alignment horizontal="left" vertical="center" wrapText="1"/>
      <protection/>
    </xf>
    <xf numFmtId="2" fontId="7" fillId="5" borderId="10" xfId="0" applyNumberFormat="1" applyFont="1" applyFill="1" applyBorder="1" applyAlignment="1">
      <alignment horizontal="left" vertical="center" wrapText="1"/>
    </xf>
    <xf numFmtId="4" fontId="7" fillId="5" borderId="10" xfId="0" applyNumberFormat="1" applyFont="1" applyFill="1" applyBorder="1" applyAlignment="1">
      <alignment horizontal="right" vertical="center" wrapText="1"/>
    </xf>
    <xf numFmtId="175" fontId="6" fillId="5" borderId="10" xfId="53" applyNumberFormat="1" applyFont="1" applyFill="1" applyBorder="1" applyAlignment="1">
      <alignment horizontal="right" vertical="center" wrapText="1"/>
      <protection/>
    </xf>
    <xf numFmtId="4" fontId="6" fillId="5" borderId="10" xfId="53" applyNumberFormat="1" applyFont="1" applyFill="1" applyBorder="1" applyAlignment="1">
      <alignment horizontal="right" vertical="center" wrapText="1"/>
      <protection/>
    </xf>
    <xf numFmtId="4" fontId="4" fillId="33" borderId="11" xfId="0" applyNumberFormat="1" applyFont="1" applyFill="1" applyBorder="1" applyAlignment="1">
      <alignment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175" fontId="10" fillId="5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123" zoomScaleSheetLayoutView="123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4" sqref="C44"/>
    </sheetView>
  </sheetViews>
  <sheetFormatPr defaultColWidth="9.140625" defaultRowHeight="15"/>
  <cols>
    <col min="1" max="1" width="43.8515625" style="1" customWidth="1"/>
    <col min="2" max="2" width="14.140625" style="1" customWidth="1"/>
    <col min="3" max="3" width="13.7109375" style="1" customWidth="1"/>
    <col min="4" max="4" width="14.57421875" style="1" customWidth="1"/>
    <col min="5" max="5" width="14.28125" style="2" customWidth="1"/>
    <col min="6" max="6" width="13.421875" style="2" customWidth="1"/>
    <col min="7" max="7" width="2.57421875" style="2" customWidth="1"/>
    <col min="8" max="16384" width="9.140625" style="2" customWidth="1"/>
  </cols>
  <sheetData>
    <row r="1" spans="5:6" ht="21" customHeight="1" hidden="1">
      <c r="E1" s="45"/>
      <c r="F1" s="45"/>
    </row>
    <row r="2" spans="1:6" ht="43.5" customHeight="1">
      <c r="A2" s="46" t="s">
        <v>92</v>
      </c>
      <c r="B2" s="46"/>
      <c r="C2" s="46"/>
      <c r="D2" s="46"/>
      <c r="E2" s="46"/>
      <c r="F2" s="46"/>
    </row>
    <row r="3" spans="5:6" ht="15">
      <c r="E3" s="3"/>
      <c r="F3" s="3" t="s">
        <v>11</v>
      </c>
    </row>
    <row r="4" spans="1:6" s="6" customFormat="1" ht="86.25" customHeight="1">
      <c r="A4" s="4" t="s">
        <v>10</v>
      </c>
      <c r="B4" s="5" t="s">
        <v>31</v>
      </c>
      <c r="C4" s="5" t="s">
        <v>93</v>
      </c>
      <c r="D4" s="5" t="s">
        <v>89</v>
      </c>
      <c r="E4" s="13" t="s">
        <v>90</v>
      </c>
      <c r="F4" s="13" t="s">
        <v>91</v>
      </c>
    </row>
    <row r="5" spans="1:6" s="6" customFormat="1" ht="24" customHeight="1">
      <c r="A5" s="30" t="s">
        <v>37</v>
      </c>
      <c r="B5" s="32">
        <f>B36+B38</f>
        <v>-5024.700000000004</v>
      </c>
      <c r="C5" s="33">
        <f>C36+C38</f>
        <v>2069654.9</v>
      </c>
      <c r="D5" s="32">
        <f>D36+D38</f>
        <v>116545.20000000001</v>
      </c>
      <c r="E5" s="28">
        <f>D5/C5*100</f>
        <v>5.631141694202257</v>
      </c>
      <c r="F5" s="28">
        <f aca="true" t="shared" si="0" ref="F5:F16">D5/B5*100</f>
        <v>-2319.4459370708682</v>
      </c>
    </row>
    <row r="6" spans="1:6" s="6" customFormat="1" ht="24" customHeight="1">
      <c r="A6" s="18" t="s">
        <v>15</v>
      </c>
      <c r="B6" s="19">
        <f>SUM(B7:B19)</f>
        <v>34634.8</v>
      </c>
      <c r="C6" s="19">
        <f>SUM(C7:C19)</f>
        <v>520433.9</v>
      </c>
      <c r="D6" s="19">
        <f>SUM(D7:D19)</f>
        <v>28732.399999999998</v>
      </c>
      <c r="E6" s="20">
        <f>D6/C6*100</f>
        <v>5.520854809803896</v>
      </c>
      <c r="F6" s="20">
        <f t="shared" si="0"/>
        <v>82.95818078926396</v>
      </c>
    </row>
    <row r="7" spans="1:6" ht="16.5" customHeight="1">
      <c r="A7" s="7" t="s">
        <v>16</v>
      </c>
      <c r="B7" s="8">
        <v>36309.1</v>
      </c>
      <c r="C7" s="34">
        <v>319970</v>
      </c>
      <c r="D7" s="8">
        <v>15935.9</v>
      </c>
      <c r="E7" s="14">
        <f>D7/C7*100</f>
        <v>4.980435665843673</v>
      </c>
      <c r="F7" s="14">
        <f t="shared" si="0"/>
        <v>43.88954835013812</v>
      </c>
    </row>
    <row r="8" spans="1:7" ht="18" customHeight="1">
      <c r="A8" s="7" t="s">
        <v>19</v>
      </c>
      <c r="B8" s="8">
        <v>1146.9</v>
      </c>
      <c r="C8" s="35">
        <v>31460.9</v>
      </c>
      <c r="D8" s="8">
        <v>2728.1</v>
      </c>
      <c r="E8" s="14">
        <f>D8/C8*100</f>
        <v>8.67139846603244</v>
      </c>
      <c r="F8" s="14">
        <f t="shared" si="0"/>
        <v>237.8672944458976</v>
      </c>
      <c r="G8" s="11"/>
    </row>
    <row r="9" spans="1:6" ht="18.75" customHeight="1">
      <c r="A9" s="7" t="s">
        <v>0</v>
      </c>
      <c r="B9" s="8">
        <v>-3.5</v>
      </c>
      <c r="C9" s="34"/>
      <c r="D9" s="8">
        <v>1</v>
      </c>
      <c r="E9" s="14"/>
      <c r="F9" s="14">
        <f t="shared" si="0"/>
        <v>-28.57142857142857</v>
      </c>
    </row>
    <row r="10" spans="1:6" ht="18" customHeight="1">
      <c r="A10" s="7" t="s">
        <v>1</v>
      </c>
      <c r="B10" s="8"/>
      <c r="C10" s="34">
        <v>19740</v>
      </c>
      <c r="D10" s="8"/>
      <c r="E10" s="14">
        <f aca="true" t="shared" si="1" ref="E10:E16">D10/C10*100</f>
        <v>0</v>
      </c>
      <c r="F10" s="14" t="e">
        <f t="shared" si="0"/>
        <v>#DIV/0!</v>
      </c>
    </row>
    <row r="11" spans="1:6" ht="15">
      <c r="A11" s="7" t="s">
        <v>24</v>
      </c>
      <c r="B11" s="8">
        <v>-1764.2</v>
      </c>
      <c r="C11" s="34">
        <v>18600</v>
      </c>
      <c r="D11" s="8">
        <v>869.8</v>
      </c>
      <c r="E11" s="14">
        <f t="shared" si="1"/>
        <v>4.676344086021505</v>
      </c>
      <c r="F11" s="14">
        <f t="shared" si="0"/>
        <v>-49.302800136039</v>
      </c>
    </row>
    <row r="12" spans="1:6" ht="15">
      <c r="A12" s="7" t="s">
        <v>25</v>
      </c>
      <c r="B12" s="8">
        <v>-325.8</v>
      </c>
      <c r="C12" s="34">
        <v>47180</v>
      </c>
      <c r="D12" s="8">
        <v>942.9</v>
      </c>
      <c r="E12" s="14">
        <f t="shared" si="1"/>
        <v>1.9985163204747773</v>
      </c>
      <c r="F12" s="14">
        <f t="shared" si="0"/>
        <v>-289.41068139963164</v>
      </c>
    </row>
    <row r="13" spans="1:6" ht="15">
      <c r="A13" s="7" t="s">
        <v>20</v>
      </c>
      <c r="B13" s="8">
        <v>178.3</v>
      </c>
      <c r="C13" s="34">
        <v>7140</v>
      </c>
      <c r="D13" s="8">
        <v>172.5</v>
      </c>
      <c r="E13" s="14">
        <f t="shared" si="1"/>
        <v>2.415966386554622</v>
      </c>
      <c r="F13" s="14">
        <f t="shared" si="0"/>
        <v>96.74705552439707</v>
      </c>
    </row>
    <row r="14" spans="1:6" ht="46.5" customHeight="1" hidden="1">
      <c r="A14" s="7" t="s">
        <v>2</v>
      </c>
      <c r="B14" s="8"/>
      <c r="C14" s="34"/>
      <c r="D14" s="8"/>
      <c r="E14" s="14" t="e">
        <f t="shared" si="1"/>
        <v>#DIV/0!</v>
      </c>
      <c r="F14" s="14" t="e">
        <f t="shared" si="0"/>
        <v>#DIV/0!</v>
      </c>
    </row>
    <row r="15" spans="1:6" ht="18.75" customHeight="1">
      <c r="A15" s="7" t="s">
        <v>13</v>
      </c>
      <c r="B15" s="8">
        <v>1</v>
      </c>
      <c r="C15" s="34">
        <v>23</v>
      </c>
      <c r="D15" s="8">
        <v>4.6</v>
      </c>
      <c r="E15" s="14">
        <f t="shared" si="1"/>
        <v>20</v>
      </c>
      <c r="F15" s="14">
        <f t="shared" si="0"/>
        <v>459.99999999999994</v>
      </c>
    </row>
    <row r="16" spans="1:6" ht="19.5" customHeight="1">
      <c r="A16" s="7" t="s">
        <v>3</v>
      </c>
      <c r="B16" s="8">
        <v>70.3</v>
      </c>
      <c r="C16" s="34">
        <v>5090</v>
      </c>
      <c r="D16" s="8">
        <v>439.5</v>
      </c>
      <c r="E16" s="14">
        <f t="shared" si="1"/>
        <v>8.634577603143418</v>
      </c>
      <c r="F16" s="14">
        <f t="shared" si="0"/>
        <v>625.1778093883357</v>
      </c>
    </row>
    <row r="17" spans="1:6" ht="20.25" customHeight="1">
      <c r="A17" s="9" t="s">
        <v>17</v>
      </c>
      <c r="B17" s="8">
        <v>0</v>
      </c>
      <c r="C17" s="34">
        <v>0</v>
      </c>
      <c r="D17" s="8">
        <v>0</v>
      </c>
      <c r="E17" s="14"/>
      <c r="F17" s="14"/>
    </row>
    <row r="18" spans="1:6" ht="15">
      <c r="A18" s="9" t="s">
        <v>18</v>
      </c>
      <c r="B18" s="8">
        <v>-2323.5</v>
      </c>
      <c r="C18" s="34">
        <v>11240</v>
      </c>
      <c r="D18" s="8">
        <v>6971.8</v>
      </c>
      <c r="E18" s="14">
        <f>D18/C18*100</f>
        <v>62.02669039145907</v>
      </c>
      <c r="F18" s="14">
        <f>D18/B18*100</f>
        <v>-300.0559500753174</v>
      </c>
    </row>
    <row r="19" spans="1:6" ht="30">
      <c r="A19" s="9" t="s">
        <v>27</v>
      </c>
      <c r="B19" s="8">
        <v>1346.2</v>
      </c>
      <c r="C19" s="34">
        <v>59990</v>
      </c>
      <c r="D19" s="8">
        <v>666.3</v>
      </c>
      <c r="E19" s="14">
        <f>D19/C19*100</f>
        <v>1.1106851141856975</v>
      </c>
      <c r="F19" s="14">
        <f>D19/B19*100</f>
        <v>49.49487446144703</v>
      </c>
    </row>
    <row r="20" spans="1:6" s="6" customFormat="1" ht="16.5" customHeight="1">
      <c r="A20" s="18" t="s">
        <v>9</v>
      </c>
      <c r="B20" s="19">
        <f>SUM(B21:B35)</f>
        <v>2100.3999999999996</v>
      </c>
      <c r="C20" s="19">
        <f>SUM(C21:C35)</f>
        <v>49308.5</v>
      </c>
      <c r="D20" s="19">
        <f>SUM(D21:D35)</f>
        <v>14686</v>
      </c>
      <c r="E20" s="20">
        <f>D20/C20*100</f>
        <v>29.783911495989535</v>
      </c>
      <c r="F20" s="20">
        <f>D20/B20*100</f>
        <v>699.2001523519331</v>
      </c>
    </row>
    <row r="21" spans="1:6" ht="15">
      <c r="A21" s="7" t="s">
        <v>4</v>
      </c>
      <c r="B21" s="8"/>
      <c r="C21" s="34">
        <v>0</v>
      </c>
      <c r="D21" s="8"/>
      <c r="E21" s="14"/>
      <c r="F21" s="14"/>
    </row>
    <row r="22" spans="1:6" ht="21" customHeight="1">
      <c r="A22" s="7" t="s">
        <v>14</v>
      </c>
      <c r="B22" s="8"/>
      <c r="C22" s="34">
        <v>0</v>
      </c>
      <c r="D22" s="8"/>
      <c r="E22" s="14"/>
      <c r="F22" s="14"/>
    </row>
    <row r="23" spans="1:6" ht="15">
      <c r="A23" s="7" t="s">
        <v>23</v>
      </c>
      <c r="B23" s="8">
        <v>1190.3</v>
      </c>
      <c r="C23" s="34">
        <v>17330</v>
      </c>
      <c r="D23" s="8">
        <v>3481.1</v>
      </c>
      <c r="E23" s="14">
        <f>D23/C23*100</f>
        <v>20.087132140796307</v>
      </c>
      <c r="F23" s="14">
        <f>D23/B23*100</f>
        <v>292.4556834411493</v>
      </c>
    </row>
    <row r="24" spans="1:9" ht="15">
      <c r="A24" s="7" t="s">
        <v>5</v>
      </c>
      <c r="B24" s="8">
        <v>203.1</v>
      </c>
      <c r="C24" s="34">
        <v>4000</v>
      </c>
      <c r="D24" s="8">
        <v>242.8</v>
      </c>
      <c r="E24" s="14">
        <f>D24/C24*100</f>
        <v>6.07</v>
      </c>
      <c r="F24" s="14">
        <f>D24/B24*100</f>
        <v>119.54702117183653</v>
      </c>
      <c r="I24" s="36"/>
    </row>
    <row r="25" spans="1:9" ht="116.25" customHeight="1">
      <c r="A25" s="7" t="s">
        <v>26</v>
      </c>
      <c r="B25" s="8">
        <v>63.1</v>
      </c>
      <c r="C25" s="34">
        <v>2728.5</v>
      </c>
      <c r="D25" s="8">
        <v>45.3</v>
      </c>
      <c r="E25" s="14">
        <f>D25/C25*100</f>
        <v>1.6602528862012091</v>
      </c>
      <c r="F25" s="14">
        <f>D25/B25*100</f>
        <v>71.79080824088747</v>
      </c>
      <c r="I25" s="36"/>
    </row>
    <row r="26" spans="1:6" ht="42.75" customHeight="1">
      <c r="A26" s="7" t="s">
        <v>12</v>
      </c>
      <c r="B26" s="8"/>
      <c r="C26" s="34">
        <v>0</v>
      </c>
      <c r="D26" s="8"/>
      <c r="E26" s="14"/>
      <c r="F26" s="14"/>
    </row>
    <row r="27" spans="1:6" ht="30">
      <c r="A27" s="7" t="s">
        <v>6</v>
      </c>
      <c r="B27" s="8">
        <v>0.6</v>
      </c>
      <c r="C27" s="35">
        <v>2800</v>
      </c>
      <c r="D27" s="8">
        <v>0.1</v>
      </c>
      <c r="E27" s="14">
        <f>D27/C27*100</f>
        <v>0.0035714285714285718</v>
      </c>
      <c r="F27" s="14">
        <f>D27/B27*100</f>
        <v>16.666666666666668</v>
      </c>
    </row>
    <row r="28" spans="1:6" ht="30">
      <c r="A28" s="7" t="s">
        <v>7</v>
      </c>
      <c r="B28" s="8">
        <v>77.9</v>
      </c>
      <c r="C28" s="34">
        <v>5350</v>
      </c>
      <c r="D28" s="8">
        <v>568.5</v>
      </c>
      <c r="E28" s="14">
        <f>D28/B28*100</f>
        <v>729.7817715019255</v>
      </c>
      <c r="F28" s="14">
        <f>D28/B28*100</f>
        <v>729.7817715019255</v>
      </c>
    </row>
    <row r="29" spans="1:6" ht="32.25" customHeight="1">
      <c r="A29" s="7" t="s">
        <v>21</v>
      </c>
      <c r="B29" s="8">
        <v>36.4</v>
      </c>
      <c r="C29" s="34">
        <v>0</v>
      </c>
      <c r="D29" s="8">
        <v>200.6</v>
      </c>
      <c r="E29" s="14">
        <f>D29/B29*100</f>
        <v>551.0989010989011</v>
      </c>
      <c r="F29" s="14">
        <f>D29/B29*100</f>
        <v>551.0989010989011</v>
      </c>
    </row>
    <row r="30" spans="1:6" ht="17.25" customHeight="1">
      <c r="A30" s="7" t="s">
        <v>22</v>
      </c>
      <c r="B30" s="8">
        <v>29.1</v>
      </c>
      <c r="C30" s="35">
        <v>15000</v>
      </c>
      <c r="D30" s="8">
        <v>10295.3</v>
      </c>
      <c r="E30" s="14">
        <f>D30/C30*100</f>
        <v>68.63533333333332</v>
      </c>
      <c r="F30" s="14">
        <f>D30/B30*100</f>
        <v>35379.03780068728</v>
      </c>
    </row>
    <row r="31" spans="1:6" ht="15">
      <c r="A31" s="7" t="s">
        <v>8</v>
      </c>
      <c r="B31" s="8">
        <v>93.6</v>
      </c>
      <c r="C31" s="34">
        <v>2000</v>
      </c>
      <c r="D31" s="8">
        <v>1.1</v>
      </c>
      <c r="E31" s="14">
        <f>D31/C31*100</f>
        <v>0.055</v>
      </c>
      <c r="F31" s="14">
        <f>D31/B31*100</f>
        <v>1.1752136752136755</v>
      </c>
    </row>
    <row r="32" spans="1:6" ht="34.5" customHeight="1">
      <c r="A32" s="7" t="s">
        <v>28</v>
      </c>
      <c r="B32" s="8"/>
      <c r="C32" s="34"/>
      <c r="D32" s="8"/>
      <c r="E32" s="14"/>
      <c r="F32" s="14"/>
    </row>
    <row r="33" spans="1:6" ht="24" customHeight="1">
      <c r="A33" s="7" t="s">
        <v>43</v>
      </c>
      <c r="B33" s="8"/>
      <c r="C33" s="34">
        <v>100</v>
      </c>
      <c r="D33" s="8"/>
      <c r="E33" s="14"/>
      <c r="F33" s="14"/>
    </row>
    <row r="34" spans="1:6" ht="24" customHeight="1">
      <c r="A34" s="7" t="s">
        <v>44</v>
      </c>
      <c r="B34" s="8">
        <v>406.3</v>
      </c>
      <c r="C34" s="17">
        <v>0</v>
      </c>
      <c r="D34" s="8">
        <v>-0.2</v>
      </c>
      <c r="E34" s="14"/>
      <c r="F34" s="14">
        <f aca="true" t="shared" si="2" ref="F34:F39">D34/B34*100</f>
        <v>-0.04922471080482402</v>
      </c>
    </row>
    <row r="35" spans="1:6" ht="18.75" customHeight="1">
      <c r="A35" s="7" t="s">
        <v>30</v>
      </c>
      <c r="B35" s="8"/>
      <c r="C35" s="17"/>
      <c r="D35" s="8">
        <v>-148.6</v>
      </c>
      <c r="E35" s="14"/>
      <c r="F35" s="14" t="e">
        <f t="shared" si="2"/>
        <v>#DIV/0!</v>
      </c>
    </row>
    <row r="36" spans="1:6" s="10" customFormat="1" ht="24.75" customHeight="1">
      <c r="A36" s="27" t="s">
        <v>41</v>
      </c>
      <c r="B36" s="16">
        <f>B6+B20</f>
        <v>36735.200000000004</v>
      </c>
      <c r="C36" s="16">
        <f>C6+C20</f>
        <v>569742.4</v>
      </c>
      <c r="D36" s="16">
        <f>D6+D20</f>
        <v>43418.399999999994</v>
      </c>
      <c r="E36" s="28">
        <f>D36/C36*100</f>
        <v>7.620707182754871</v>
      </c>
      <c r="F36" s="28">
        <f t="shared" si="2"/>
        <v>118.19290489775472</v>
      </c>
    </row>
    <row r="37" spans="1:6" s="10" customFormat="1" ht="32.25" customHeight="1">
      <c r="A37" s="23" t="s">
        <v>29</v>
      </c>
      <c r="B37" s="12">
        <f>B36-B35</f>
        <v>36735.200000000004</v>
      </c>
      <c r="C37" s="12">
        <f>C36-C35</f>
        <v>569742.4</v>
      </c>
      <c r="D37" s="12">
        <f>D36-D35</f>
        <v>43566.99999999999</v>
      </c>
      <c r="E37" s="15">
        <f>D37/C37*100</f>
        <v>7.646789145410275</v>
      </c>
      <c r="F37" s="15">
        <f t="shared" si="2"/>
        <v>118.59742154663644</v>
      </c>
    </row>
    <row r="38" spans="1:6" s="10" customFormat="1" ht="34.5" customHeight="1">
      <c r="A38" s="29" t="s">
        <v>40</v>
      </c>
      <c r="B38" s="16">
        <f>B39+B45+B46</f>
        <v>-41759.90000000001</v>
      </c>
      <c r="C38" s="16">
        <f>C39+C45+C46</f>
        <v>1499912.4999999998</v>
      </c>
      <c r="D38" s="16">
        <f>D39+D45+D46</f>
        <v>73126.80000000002</v>
      </c>
      <c r="E38" s="28">
        <f aca="true" t="shared" si="3" ref="E38:E43">D38/C38*100</f>
        <v>4.87540439858992</v>
      </c>
      <c r="F38" s="28">
        <f t="shared" si="2"/>
        <v>-175.11248829618847</v>
      </c>
    </row>
    <row r="39" spans="1:6" s="10" customFormat="1" ht="23.25" customHeight="1">
      <c r="A39" s="24" t="s">
        <v>32</v>
      </c>
      <c r="B39" s="21">
        <f>B40+B41+B42+B43+B44</f>
        <v>84788.79999999999</v>
      </c>
      <c r="C39" s="21">
        <f>C40+C41+C42+C43</f>
        <v>1499912.4999999998</v>
      </c>
      <c r="D39" s="21">
        <f>D40+D41+D42+D43</f>
        <v>135211.80000000002</v>
      </c>
      <c r="E39" s="20">
        <f t="shared" si="3"/>
        <v>9.014645854341506</v>
      </c>
      <c r="F39" s="20">
        <f t="shared" si="2"/>
        <v>159.46893929386906</v>
      </c>
    </row>
    <row r="40" spans="1:6" s="10" customFormat="1" ht="21" customHeight="1">
      <c r="A40" s="25" t="s">
        <v>33</v>
      </c>
      <c r="B40" s="22">
        <v>33148.6</v>
      </c>
      <c r="C40" s="22">
        <v>197434.8</v>
      </c>
      <c r="D40" s="22">
        <v>16452.9</v>
      </c>
      <c r="E40" s="14">
        <f t="shared" si="3"/>
        <v>8.333333333333334</v>
      </c>
      <c r="F40" s="14">
        <f aca="true" t="shared" si="4" ref="F40:F46">D40/B40*100</f>
        <v>49.63377035530913</v>
      </c>
    </row>
    <row r="41" spans="1:6" s="10" customFormat="1" ht="20.25" customHeight="1">
      <c r="A41" s="25" t="s">
        <v>34</v>
      </c>
      <c r="B41" s="22">
        <v>0</v>
      </c>
      <c r="C41" s="22">
        <v>363336.9</v>
      </c>
      <c r="D41" s="22">
        <v>55142.8</v>
      </c>
      <c r="E41" s="14">
        <f t="shared" si="3"/>
        <v>15.176768448236333</v>
      </c>
      <c r="F41" s="14" t="e">
        <f t="shared" si="4"/>
        <v>#DIV/0!</v>
      </c>
    </row>
    <row r="42" spans="1:6" s="10" customFormat="1" ht="21.75" customHeight="1">
      <c r="A42" s="25" t="s">
        <v>35</v>
      </c>
      <c r="B42" s="22">
        <v>51640.2</v>
      </c>
      <c r="C42" s="22">
        <v>907594.1</v>
      </c>
      <c r="D42" s="22">
        <v>63616.1</v>
      </c>
      <c r="E42" s="14">
        <f t="shared" si="3"/>
        <v>7.009311761722559</v>
      </c>
      <c r="F42" s="14">
        <f t="shared" si="4"/>
        <v>123.19104108814452</v>
      </c>
    </row>
    <row r="43" spans="1:6" s="10" customFormat="1" ht="22.5" customHeight="1">
      <c r="A43" s="25" t="s">
        <v>36</v>
      </c>
      <c r="B43" s="22">
        <v>0</v>
      </c>
      <c r="C43" s="22">
        <v>31546.7</v>
      </c>
      <c r="D43" s="22">
        <v>0</v>
      </c>
      <c r="E43" s="14">
        <f t="shared" si="3"/>
        <v>0</v>
      </c>
      <c r="F43" s="14"/>
    </row>
    <row r="44" spans="1:6" s="10" customFormat="1" ht="22.5" customHeight="1">
      <c r="A44" s="25" t="s">
        <v>45</v>
      </c>
      <c r="B44" s="22"/>
      <c r="C44" s="22"/>
      <c r="D44" s="22"/>
      <c r="E44" s="15"/>
      <c r="F44" s="14" t="e">
        <f t="shared" si="4"/>
        <v>#DIV/0!</v>
      </c>
    </row>
    <row r="45" spans="1:6" s="10" customFormat="1" ht="54.75" customHeight="1">
      <c r="A45" s="26" t="s">
        <v>38</v>
      </c>
      <c r="B45" s="21">
        <v>0</v>
      </c>
      <c r="C45" s="21">
        <v>0</v>
      </c>
      <c r="D45" s="21">
        <v>15810.9</v>
      </c>
      <c r="E45" s="15"/>
      <c r="F45" s="20" t="e">
        <f t="shared" si="4"/>
        <v>#DIV/0!</v>
      </c>
    </row>
    <row r="46" spans="1:6" s="10" customFormat="1" ht="40.5" customHeight="1">
      <c r="A46" s="26" t="s">
        <v>39</v>
      </c>
      <c r="B46" s="21">
        <v>-126548.7</v>
      </c>
      <c r="C46" s="21">
        <v>0</v>
      </c>
      <c r="D46" s="21">
        <v>-77895.9</v>
      </c>
      <c r="E46" s="15"/>
      <c r="F46" s="20">
        <f t="shared" si="4"/>
        <v>61.55408945330928</v>
      </c>
    </row>
    <row r="47" spans="1:6" ht="21" customHeight="1">
      <c r="A47" s="30" t="s">
        <v>42</v>
      </c>
      <c r="B47" s="31">
        <f>B48+B55+B59+B65+B54+B70+B71+B78+B81+B86</f>
        <v>62018.2</v>
      </c>
      <c r="C47" s="31">
        <f>C48+C55+C59+C65+C54+C70+C71+C78+C81+C86</f>
        <v>2107242.5</v>
      </c>
      <c r="D47" s="31">
        <f>D48+D55+D59+D65+D54+D70+D71+D78+D81+D86</f>
        <v>143669.7</v>
      </c>
      <c r="E47" s="28">
        <f>D47/C47*100</f>
        <v>6.8179006450372945</v>
      </c>
      <c r="F47" s="37">
        <f>D47/B47*100</f>
        <v>231.65731994801527</v>
      </c>
    </row>
    <row r="48" spans="1:6" ht="21" customHeight="1">
      <c r="A48" s="40" t="s">
        <v>76</v>
      </c>
      <c r="B48" s="41">
        <f>B49+B51+B53+B50+B52</f>
        <v>3486.4</v>
      </c>
      <c r="C48" s="41">
        <f>C49+C51+C53+C50+C52</f>
        <v>139976.4</v>
      </c>
      <c r="D48" s="41">
        <f>D49+D51+D53+D50+D52</f>
        <v>2697.3</v>
      </c>
      <c r="E48" s="14">
        <f>D48/C48*100</f>
        <v>1.926967688838976</v>
      </c>
      <c r="F48" s="14">
        <f aca="true" t="shared" si="5" ref="F48:F85">D48/B48*100</f>
        <v>77.3663377696191</v>
      </c>
    </row>
    <row r="49" spans="1:6" ht="15">
      <c r="A49" s="38" t="s">
        <v>46</v>
      </c>
      <c r="B49" s="39">
        <v>1283.7</v>
      </c>
      <c r="C49" s="39">
        <v>97181.8</v>
      </c>
      <c r="D49" s="39">
        <v>1472.4</v>
      </c>
      <c r="E49" s="14">
        <f aca="true" t="shared" si="6" ref="E49:E88">D49/C49*100</f>
        <v>1.5150985060988786</v>
      </c>
      <c r="F49" s="14">
        <f t="shared" si="5"/>
        <v>114.69969619069877</v>
      </c>
    </row>
    <row r="50" spans="1:6" ht="15">
      <c r="A50" s="38" t="s">
        <v>84</v>
      </c>
      <c r="B50" s="39">
        <v>0</v>
      </c>
      <c r="C50" s="39">
        <v>11.3</v>
      </c>
      <c r="D50" s="39">
        <v>0</v>
      </c>
      <c r="E50" s="14">
        <f t="shared" si="6"/>
        <v>0</v>
      </c>
      <c r="F50" s="14"/>
    </row>
    <row r="51" spans="1:6" ht="15">
      <c r="A51" s="38" t="s">
        <v>47</v>
      </c>
      <c r="B51" s="39">
        <v>398.3</v>
      </c>
      <c r="C51" s="39">
        <v>7758.4</v>
      </c>
      <c r="D51" s="39">
        <v>586.4</v>
      </c>
      <c r="E51" s="14">
        <f t="shared" si="6"/>
        <v>7.558259434935039</v>
      </c>
      <c r="F51" s="14">
        <f t="shared" si="5"/>
        <v>147.22570926437356</v>
      </c>
    </row>
    <row r="52" spans="1:6" ht="15">
      <c r="A52" s="38" t="s">
        <v>85</v>
      </c>
      <c r="B52" s="39">
        <v>0</v>
      </c>
      <c r="C52" s="39">
        <v>1707.9</v>
      </c>
      <c r="D52" s="39">
        <v>0</v>
      </c>
      <c r="E52" s="14">
        <f t="shared" si="6"/>
        <v>0</v>
      </c>
      <c r="F52" s="14"/>
    </row>
    <row r="53" spans="1:6" ht="15">
      <c r="A53" s="38" t="s">
        <v>48</v>
      </c>
      <c r="B53" s="39">
        <v>1804.4</v>
      </c>
      <c r="C53" s="39">
        <v>33317</v>
      </c>
      <c r="D53" s="39">
        <v>638.5</v>
      </c>
      <c r="E53" s="14">
        <f t="shared" si="6"/>
        <v>1.9164390551370172</v>
      </c>
      <c r="F53" s="14">
        <f t="shared" si="5"/>
        <v>35.385723786300154</v>
      </c>
    </row>
    <row r="54" spans="1:6" ht="15">
      <c r="A54" s="40" t="s">
        <v>49</v>
      </c>
      <c r="B54" s="41">
        <v>36</v>
      </c>
      <c r="C54" s="41">
        <v>3990.6</v>
      </c>
      <c r="D54" s="41">
        <v>40.2</v>
      </c>
      <c r="E54" s="20">
        <f t="shared" si="6"/>
        <v>1.0073673131859873</v>
      </c>
      <c r="F54" s="20">
        <f t="shared" si="5"/>
        <v>111.66666666666667</v>
      </c>
    </row>
    <row r="55" spans="1:6" ht="15">
      <c r="A55" s="40" t="s">
        <v>77</v>
      </c>
      <c r="B55" s="41">
        <f>B56+B57+B58</f>
        <v>222.89999999999998</v>
      </c>
      <c r="C55" s="41">
        <f>C56+C57+C58</f>
        <v>43060.4</v>
      </c>
      <c r="D55" s="41">
        <f>D56+D57+D58</f>
        <v>305.59999999999997</v>
      </c>
      <c r="E55" s="20">
        <f t="shared" si="6"/>
        <v>0.709700792375361</v>
      </c>
      <c r="F55" s="20">
        <f t="shared" si="5"/>
        <v>137.1018393898609</v>
      </c>
    </row>
    <row r="56" spans="1:6" ht="15">
      <c r="A56" s="38" t="s">
        <v>50</v>
      </c>
      <c r="B56" s="39">
        <v>116.3</v>
      </c>
      <c r="C56" s="39">
        <v>2766</v>
      </c>
      <c r="D56" s="39">
        <v>41.8</v>
      </c>
      <c r="E56" s="14">
        <f t="shared" si="6"/>
        <v>1.5112075198843093</v>
      </c>
      <c r="F56" s="14">
        <f t="shared" si="5"/>
        <v>35.94153052450559</v>
      </c>
    </row>
    <row r="57" spans="1:6" ht="15">
      <c r="A57" s="38" t="s">
        <v>51</v>
      </c>
      <c r="B57" s="39">
        <v>106.6</v>
      </c>
      <c r="C57" s="39">
        <v>10044.4</v>
      </c>
      <c r="D57" s="39">
        <v>261.9</v>
      </c>
      <c r="E57" s="14">
        <f t="shared" si="6"/>
        <v>2.6074230416948745</v>
      </c>
      <c r="F57" s="14">
        <f t="shared" si="5"/>
        <v>245.68480300187616</v>
      </c>
    </row>
    <row r="58" spans="1:6" ht="15">
      <c r="A58" s="38" t="s">
        <v>52</v>
      </c>
      <c r="B58" s="39">
        <v>0</v>
      </c>
      <c r="C58" s="39">
        <v>30250</v>
      </c>
      <c r="D58" s="39">
        <v>1.9</v>
      </c>
      <c r="E58" s="14">
        <f t="shared" si="6"/>
        <v>0.00628099173553719</v>
      </c>
      <c r="F58" s="14" t="e">
        <f t="shared" si="5"/>
        <v>#DIV/0!</v>
      </c>
    </row>
    <row r="59" spans="1:6" ht="15">
      <c r="A59" s="40" t="s">
        <v>78</v>
      </c>
      <c r="B59" s="41">
        <f>B60+B61+B63+B64+B62</f>
        <v>15</v>
      </c>
      <c r="C59" s="41">
        <f>C60+C61+C63+C64+C62</f>
        <v>314701.7</v>
      </c>
      <c r="D59" s="41">
        <f>D60+D61+D63+D64+D62</f>
        <v>29.8</v>
      </c>
      <c r="E59" s="20">
        <f t="shared" si="6"/>
        <v>0.009469284722643698</v>
      </c>
      <c r="F59" s="20">
        <f t="shared" si="5"/>
        <v>198.66666666666669</v>
      </c>
    </row>
    <row r="60" spans="1:6" ht="15">
      <c r="A60" s="38" t="s">
        <v>53</v>
      </c>
      <c r="B60" s="39">
        <v>0</v>
      </c>
      <c r="C60" s="39">
        <v>2418</v>
      </c>
      <c r="D60" s="39">
        <v>0</v>
      </c>
      <c r="E60" s="14">
        <f t="shared" si="6"/>
        <v>0</v>
      </c>
      <c r="F60" s="20"/>
    </row>
    <row r="61" spans="1:6" ht="15">
      <c r="A61" s="38" t="s">
        <v>54</v>
      </c>
      <c r="B61" s="39">
        <v>0</v>
      </c>
      <c r="C61" s="39">
        <v>1193.7</v>
      </c>
      <c r="D61" s="39">
        <v>0</v>
      </c>
      <c r="E61" s="14">
        <f t="shared" si="6"/>
        <v>0</v>
      </c>
      <c r="F61" s="20"/>
    </row>
    <row r="62" spans="1:6" ht="15">
      <c r="A62" s="38" t="s">
        <v>86</v>
      </c>
      <c r="B62" s="39">
        <v>0</v>
      </c>
      <c r="C62" s="39">
        <v>0</v>
      </c>
      <c r="D62" s="39">
        <v>0</v>
      </c>
      <c r="E62" s="14" t="e">
        <f t="shared" si="6"/>
        <v>#DIV/0!</v>
      </c>
      <c r="F62" s="20"/>
    </row>
    <row r="63" spans="1:6" ht="15">
      <c r="A63" s="38" t="s">
        <v>55</v>
      </c>
      <c r="B63" s="39">
        <v>0</v>
      </c>
      <c r="C63" s="39">
        <v>309079.3</v>
      </c>
      <c r="D63" s="39">
        <v>0</v>
      </c>
      <c r="E63" s="14">
        <f t="shared" si="6"/>
        <v>0</v>
      </c>
      <c r="F63" s="14" t="e">
        <f t="shared" si="5"/>
        <v>#DIV/0!</v>
      </c>
    </row>
    <row r="64" spans="1:6" ht="15">
      <c r="A64" s="38" t="s">
        <v>56</v>
      </c>
      <c r="B64" s="39">
        <v>15</v>
      </c>
      <c r="C64" s="39">
        <v>2010.7</v>
      </c>
      <c r="D64" s="39">
        <v>29.8</v>
      </c>
      <c r="E64" s="14">
        <f t="shared" si="6"/>
        <v>1.4820709205749243</v>
      </c>
      <c r="F64" s="14">
        <f t="shared" si="5"/>
        <v>198.66666666666669</v>
      </c>
    </row>
    <row r="65" spans="1:6" ht="15">
      <c r="A65" s="40" t="s">
        <v>79</v>
      </c>
      <c r="B65" s="41">
        <f>B66+B67+B68+B69</f>
        <v>786.6</v>
      </c>
      <c r="C65" s="41">
        <f>C66+C67+C68+C69</f>
        <v>196268.8</v>
      </c>
      <c r="D65" s="41">
        <f>D66+D67+D68+D69</f>
        <v>3087.8</v>
      </c>
      <c r="E65" s="20">
        <f t="shared" si="6"/>
        <v>1.5732505624938862</v>
      </c>
      <c r="F65" s="20">
        <f t="shared" si="5"/>
        <v>392.5502161200102</v>
      </c>
    </row>
    <row r="66" spans="1:6" ht="15">
      <c r="A66" s="38" t="s">
        <v>57</v>
      </c>
      <c r="B66" s="39">
        <v>0</v>
      </c>
      <c r="C66" s="39">
        <v>5157</v>
      </c>
      <c r="D66" s="39">
        <v>831.9</v>
      </c>
      <c r="E66" s="14">
        <f t="shared" si="6"/>
        <v>16.131471785922045</v>
      </c>
      <c r="F66" s="14" t="e">
        <f t="shared" si="5"/>
        <v>#DIV/0!</v>
      </c>
    </row>
    <row r="67" spans="1:6" ht="15">
      <c r="A67" s="38" t="s">
        <v>58</v>
      </c>
      <c r="B67" s="39">
        <v>0</v>
      </c>
      <c r="C67" s="39">
        <v>75051.4</v>
      </c>
      <c r="D67" s="39">
        <v>1594.7</v>
      </c>
      <c r="E67" s="14">
        <f t="shared" si="6"/>
        <v>2.1248104632292004</v>
      </c>
      <c r="F67" s="14" t="e">
        <f t="shared" si="5"/>
        <v>#DIV/0!</v>
      </c>
    </row>
    <row r="68" spans="1:6" ht="15">
      <c r="A68" s="38" t="s">
        <v>59</v>
      </c>
      <c r="B68" s="39">
        <v>786.6</v>
      </c>
      <c r="C68" s="39">
        <v>116060.4</v>
      </c>
      <c r="D68" s="39">
        <v>661.2</v>
      </c>
      <c r="E68" s="14">
        <f t="shared" si="6"/>
        <v>0.5697033613532265</v>
      </c>
      <c r="F68" s="14">
        <f t="shared" si="5"/>
        <v>84.05797101449276</v>
      </c>
    </row>
    <row r="69" spans="1:6" ht="15">
      <c r="A69" s="38" t="s">
        <v>60</v>
      </c>
      <c r="B69" s="39">
        <v>0</v>
      </c>
      <c r="C69" s="39">
        <v>0</v>
      </c>
      <c r="D69" s="39">
        <v>0</v>
      </c>
      <c r="E69" s="14"/>
      <c r="F69" s="20"/>
    </row>
    <row r="70" spans="1:6" ht="15">
      <c r="A70" s="40" t="s">
        <v>61</v>
      </c>
      <c r="B70" s="41">
        <v>0</v>
      </c>
      <c r="C70" s="41">
        <v>4303.1</v>
      </c>
      <c r="D70" s="41">
        <v>36.3</v>
      </c>
      <c r="E70" s="20">
        <f t="shared" si="6"/>
        <v>0.8435778857103017</v>
      </c>
      <c r="F70" s="20"/>
    </row>
    <row r="71" spans="1:6" ht="15">
      <c r="A71" s="40" t="s">
        <v>80</v>
      </c>
      <c r="B71" s="41">
        <f>B72+B73+B74+B75+B76+B77</f>
        <v>52144.799999999996</v>
      </c>
      <c r="C71" s="41">
        <f>C72+C73+C74+C75+C76+C77</f>
        <v>1108218.7</v>
      </c>
      <c r="D71" s="41">
        <f>D72+D73+D74+D75+D76+D77</f>
        <v>76874.8</v>
      </c>
      <c r="E71" s="20">
        <f t="shared" si="6"/>
        <v>6.936789642694173</v>
      </c>
      <c r="F71" s="20">
        <f t="shared" si="5"/>
        <v>147.4256301683006</v>
      </c>
    </row>
    <row r="72" spans="1:6" ht="15">
      <c r="A72" s="38" t="s">
        <v>62</v>
      </c>
      <c r="B72" s="39">
        <v>16587.7</v>
      </c>
      <c r="C72" s="39">
        <v>243310.7</v>
      </c>
      <c r="D72" s="39">
        <v>17037.3</v>
      </c>
      <c r="E72" s="14">
        <f t="shared" si="6"/>
        <v>7.002281445082358</v>
      </c>
      <c r="F72" s="14">
        <f t="shared" si="5"/>
        <v>102.7104420745492</v>
      </c>
    </row>
    <row r="73" spans="1:6" ht="15">
      <c r="A73" s="38" t="s">
        <v>63</v>
      </c>
      <c r="B73" s="39">
        <v>31332.5</v>
      </c>
      <c r="C73" s="39">
        <v>743785.5</v>
      </c>
      <c r="D73" s="39">
        <v>53167.2</v>
      </c>
      <c r="E73" s="14">
        <f t="shared" si="6"/>
        <v>7.148189901524028</v>
      </c>
      <c r="F73" s="14">
        <f t="shared" si="5"/>
        <v>169.6870661453762</v>
      </c>
    </row>
    <row r="74" spans="1:6" ht="15">
      <c r="A74" s="38" t="s">
        <v>64</v>
      </c>
      <c r="B74" s="39">
        <v>4076</v>
      </c>
      <c r="C74" s="39">
        <v>102273.5</v>
      </c>
      <c r="D74" s="39">
        <v>6505</v>
      </c>
      <c r="E74" s="14">
        <f t="shared" si="6"/>
        <v>6.360396388116178</v>
      </c>
      <c r="F74" s="14">
        <f t="shared" si="5"/>
        <v>159.5927379784102</v>
      </c>
    </row>
    <row r="75" spans="1:6" ht="15">
      <c r="A75" s="38" t="s">
        <v>66</v>
      </c>
      <c r="B75" s="39">
        <v>0</v>
      </c>
      <c r="C75" s="39">
        <v>50</v>
      </c>
      <c r="D75" s="39">
        <v>0</v>
      </c>
      <c r="E75" s="14">
        <f t="shared" si="6"/>
        <v>0</v>
      </c>
      <c r="F75" s="14"/>
    </row>
    <row r="76" spans="1:6" ht="15">
      <c r="A76" s="38" t="s">
        <v>65</v>
      </c>
      <c r="B76" s="39">
        <v>0</v>
      </c>
      <c r="C76" s="39">
        <v>0</v>
      </c>
      <c r="D76" s="39">
        <v>0</v>
      </c>
      <c r="E76" s="14"/>
      <c r="F76" s="14"/>
    </row>
    <row r="77" spans="1:6" ht="15">
      <c r="A77" s="38" t="s">
        <v>67</v>
      </c>
      <c r="B77" s="39">
        <v>148.6</v>
      </c>
      <c r="C77" s="39">
        <v>18799</v>
      </c>
      <c r="D77" s="39">
        <v>165.3</v>
      </c>
      <c r="E77" s="14">
        <f t="shared" si="6"/>
        <v>0.8793020905367308</v>
      </c>
      <c r="F77" s="14">
        <f t="shared" si="5"/>
        <v>111.23822341857337</v>
      </c>
    </row>
    <row r="78" spans="1:6" ht="15">
      <c r="A78" s="40" t="s">
        <v>81</v>
      </c>
      <c r="B78" s="41">
        <f>B79+B80</f>
        <v>5342.9</v>
      </c>
      <c r="C78" s="41">
        <f>C79+C80</f>
        <v>144417.4</v>
      </c>
      <c r="D78" s="41">
        <f>D79+D80</f>
        <v>60122.9</v>
      </c>
      <c r="E78" s="20">
        <f t="shared" si="6"/>
        <v>41.63134082181234</v>
      </c>
      <c r="F78" s="20">
        <f t="shared" si="5"/>
        <v>1125.2858934286626</v>
      </c>
    </row>
    <row r="79" spans="1:6" ht="15">
      <c r="A79" s="38" t="s">
        <v>68</v>
      </c>
      <c r="B79" s="39">
        <v>5288.9</v>
      </c>
      <c r="C79" s="39">
        <v>138974.9</v>
      </c>
      <c r="D79" s="39">
        <v>60055.9</v>
      </c>
      <c r="E79" s="14">
        <f t="shared" si="6"/>
        <v>43.21348675192427</v>
      </c>
      <c r="F79" s="14">
        <f t="shared" si="5"/>
        <v>1135.5083287640155</v>
      </c>
    </row>
    <row r="80" spans="1:6" ht="15">
      <c r="A80" s="38" t="s">
        <v>69</v>
      </c>
      <c r="B80" s="39">
        <v>54</v>
      </c>
      <c r="C80" s="39">
        <v>5442.5</v>
      </c>
      <c r="D80" s="39">
        <v>67</v>
      </c>
      <c r="E80" s="14">
        <f t="shared" si="6"/>
        <v>1.2310519062930638</v>
      </c>
      <c r="F80" s="14">
        <f t="shared" si="5"/>
        <v>124.07407407407408</v>
      </c>
    </row>
    <row r="81" spans="1:6" ht="15">
      <c r="A81" s="40" t="s">
        <v>82</v>
      </c>
      <c r="B81" s="41">
        <f>B82+B83+B84+B85</f>
        <v>-16.4</v>
      </c>
      <c r="C81" s="41">
        <f>C82+C83+C84+C85</f>
        <v>148805.4</v>
      </c>
      <c r="D81" s="41">
        <f>D82+D83+D84+D85</f>
        <v>245</v>
      </c>
      <c r="E81" s="20">
        <f t="shared" si="6"/>
        <v>0.16464456263011962</v>
      </c>
      <c r="F81" s="20">
        <f t="shared" si="5"/>
        <v>-1493.9024390243906</v>
      </c>
    </row>
    <row r="82" spans="1:6" ht="15">
      <c r="A82" s="38" t="s">
        <v>70</v>
      </c>
      <c r="B82" s="39">
        <v>0</v>
      </c>
      <c r="C82" s="39">
        <v>1028.5</v>
      </c>
      <c r="D82" s="39">
        <v>0</v>
      </c>
      <c r="E82" s="14">
        <f t="shared" si="6"/>
        <v>0</v>
      </c>
      <c r="F82" s="14"/>
    </row>
    <row r="83" spans="1:6" ht="15">
      <c r="A83" s="38" t="s">
        <v>71</v>
      </c>
      <c r="B83" s="39">
        <v>-16.4</v>
      </c>
      <c r="C83" s="39">
        <v>14896.9</v>
      </c>
      <c r="D83" s="39">
        <v>245</v>
      </c>
      <c r="E83" s="14">
        <f t="shared" si="6"/>
        <v>1.6446374749108876</v>
      </c>
      <c r="F83" s="14"/>
    </row>
    <row r="84" spans="1:6" ht="15">
      <c r="A84" s="38" t="s">
        <v>72</v>
      </c>
      <c r="B84" s="39">
        <v>0</v>
      </c>
      <c r="C84" s="39">
        <v>132752.7</v>
      </c>
      <c r="D84" s="39">
        <v>0</v>
      </c>
      <c r="E84" s="14">
        <f t="shared" si="6"/>
        <v>0</v>
      </c>
      <c r="F84" s="14" t="e">
        <f t="shared" si="5"/>
        <v>#DIV/0!</v>
      </c>
    </row>
    <row r="85" spans="1:6" ht="15">
      <c r="A85" s="38" t="s">
        <v>73</v>
      </c>
      <c r="B85" s="39">
        <v>0</v>
      </c>
      <c r="C85" s="39">
        <v>127.3</v>
      </c>
      <c r="D85" s="39">
        <v>0</v>
      </c>
      <c r="E85" s="14">
        <f t="shared" si="6"/>
        <v>0</v>
      </c>
      <c r="F85" s="14" t="e">
        <f t="shared" si="5"/>
        <v>#DIV/0!</v>
      </c>
    </row>
    <row r="86" spans="1:6" ht="15">
      <c r="A86" s="40" t="s">
        <v>83</v>
      </c>
      <c r="B86" s="41">
        <f>B87+B88</f>
        <v>0</v>
      </c>
      <c r="C86" s="41">
        <f>C87+C88</f>
        <v>3500</v>
      </c>
      <c r="D86" s="41">
        <f>D87+D88</f>
        <v>230</v>
      </c>
      <c r="E86" s="20">
        <f t="shared" si="6"/>
        <v>6.571428571428571</v>
      </c>
      <c r="F86" s="20"/>
    </row>
    <row r="87" spans="1:6" ht="15">
      <c r="A87" s="38" t="s">
        <v>74</v>
      </c>
      <c r="B87" s="39">
        <v>0</v>
      </c>
      <c r="C87" s="39">
        <v>2130</v>
      </c>
      <c r="D87" s="39">
        <v>115</v>
      </c>
      <c r="E87" s="14">
        <f t="shared" si="6"/>
        <v>5.39906103286385</v>
      </c>
      <c r="F87" s="20"/>
    </row>
    <row r="88" spans="1:6" ht="15">
      <c r="A88" s="38" t="s">
        <v>75</v>
      </c>
      <c r="B88" s="39">
        <v>0</v>
      </c>
      <c r="C88" s="39">
        <v>1370</v>
      </c>
      <c r="D88" s="39">
        <v>115</v>
      </c>
      <c r="E88" s="14">
        <f t="shared" si="6"/>
        <v>8.394160583941606</v>
      </c>
      <c r="F88" s="20"/>
    </row>
    <row r="89" spans="1:6" ht="15">
      <c r="A89" s="42" t="s">
        <v>87</v>
      </c>
      <c r="B89" s="43">
        <f>B5-B47</f>
        <v>-67042.9</v>
      </c>
      <c r="C89" s="43">
        <f>C5-C47</f>
        <v>-37587.60000000009</v>
      </c>
      <c r="D89" s="43">
        <f>D5-D47</f>
        <v>-27124.5</v>
      </c>
      <c r="E89" s="44" t="s">
        <v>88</v>
      </c>
      <c r="F89" s="44" t="s">
        <v>88</v>
      </c>
    </row>
  </sheetData>
  <sheetProtection/>
  <mergeCells count="2">
    <mergeCell ref="E1:F1"/>
    <mergeCell ref="A2:F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</dc:creator>
  <cp:keywords/>
  <dc:description/>
  <cp:lastModifiedBy>chfin01</cp:lastModifiedBy>
  <cp:lastPrinted>2024-02-07T15:59:46Z</cp:lastPrinted>
  <dcterms:created xsi:type="dcterms:W3CDTF">2008-11-10T05:44:55Z</dcterms:created>
  <dcterms:modified xsi:type="dcterms:W3CDTF">2024-02-07T16:02:00Z</dcterms:modified>
  <cp:category/>
  <cp:version/>
  <cp:contentType/>
  <cp:contentStatus/>
</cp:coreProperties>
</file>