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6295" windowHeight="14310"/>
  </bookViews>
  <sheets>
    <sheet name="-" sheetId="18" r:id="rId1"/>
  </sheets>
  <definedNames>
    <definedName name="_xlnm.Print_Titles" localSheetId="0">'-'!$3:$3</definedName>
    <definedName name="_xlnm.Print_Area" localSheetId="0">'-'!$A$1:$D$108</definedName>
  </definedNames>
  <calcPr calcId="152511"/>
</workbook>
</file>

<file path=xl/calcChain.xml><?xml version="1.0" encoding="utf-8"?>
<calcChain xmlns="http://schemas.openxmlformats.org/spreadsheetml/2006/main">
  <c r="C35" i="18" l="1"/>
  <c r="B35" i="18"/>
  <c r="C31" i="18"/>
  <c r="B31" i="18"/>
  <c r="B30" i="18"/>
  <c r="B20" i="18"/>
  <c r="C15" i="18"/>
  <c r="B15" i="18"/>
  <c r="C10" i="18"/>
  <c r="B10" i="18"/>
  <c r="B6" i="18"/>
  <c r="C6" i="18"/>
  <c r="D9" i="18" l="1"/>
  <c r="D61" i="18" l="1"/>
  <c r="C58" i="18"/>
  <c r="B58" i="18"/>
  <c r="D32" i="18" l="1"/>
  <c r="D38" i="18"/>
  <c r="D24" i="18"/>
  <c r="D13" i="18"/>
  <c r="B39" i="18"/>
  <c r="C39" i="18"/>
  <c r="D51" i="18" l="1"/>
  <c r="D52" i="18"/>
  <c r="D53" i="18"/>
  <c r="D54" i="18"/>
  <c r="D55" i="18"/>
  <c r="D56" i="18"/>
  <c r="D57" i="18"/>
  <c r="D33" i="18" l="1"/>
  <c r="D31" i="18"/>
  <c r="D41" i="18"/>
  <c r="B49" i="18" l="1"/>
  <c r="C49" i="18"/>
  <c r="D49" i="18" l="1"/>
  <c r="D104" i="18" l="1"/>
  <c r="D105" i="18"/>
  <c r="B94" i="18" l="1"/>
  <c r="C94" i="18"/>
  <c r="D96" i="18"/>
  <c r="B76" i="18"/>
  <c r="C76" i="18"/>
  <c r="D80" i="18"/>
  <c r="D106" i="18" l="1"/>
  <c r="C90" i="18" l="1"/>
  <c r="B90" i="18"/>
  <c r="C85" i="18"/>
  <c r="B85" i="18"/>
  <c r="C83" i="18"/>
  <c r="B83" i="18"/>
  <c r="C73" i="18"/>
  <c r="B73" i="18"/>
  <c r="C68" i="18"/>
  <c r="B68" i="18"/>
  <c r="C63" i="18"/>
  <c r="B63" i="18"/>
  <c r="B99" i="18" l="1"/>
  <c r="D100" i="18" l="1"/>
  <c r="D98" i="18"/>
  <c r="D95" i="18"/>
  <c r="D93" i="18"/>
  <c r="D92" i="18"/>
  <c r="D91" i="18"/>
  <c r="D89" i="18"/>
  <c r="D88" i="18"/>
  <c r="D87" i="18"/>
  <c r="D86" i="18"/>
  <c r="D84" i="18"/>
  <c r="D82" i="18"/>
  <c r="D81" i="18"/>
  <c r="D79" i="18"/>
  <c r="D78" i="18"/>
  <c r="D77" i="18"/>
  <c r="D74" i="18"/>
  <c r="D72" i="18"/>
  <c r="D71" i="18"/>
  <c r="D70" i="18"/>
  <c r="D69" i="18"/>
  <c r="D67" i="18"/>
  <c r="D66" i="18"/>
  <c r="D64" i="18"/>
  <c r="D60" i="18"/>
  <c r="D59" i="18"/>
  <c r="D42" i="18"/>
  <c r="D40" i="18"/>
  <c r="D34" i="18"/>
  <c r="D30" i="18"/>
  <c r="D29" i="18"/>
  <c r="D28" i="18"/>
  <c r="D26" i="18"/>
  <c r="D25" i="18"/>
  <c r="C23" i="18"/>
  <c r="B23" i="18"/>
  <c r="D20" i="18"/>
  <c r="D19" i="18"/>
  <c r="D18" i="18"/>
  <c r="D17" i="18"/>
  <c r="D16" i="18"/>
  <c r="D14" i="18"/>
  <c r="D11" i="18"/>
  <c r="D8" i="18"/>
  <c r="D7" i="18"/>
  <c r="C5" i="18"/>
  <c r="B5" i="18"/>
  <c r="B22" i="18" l="1"/>
  <c r="B47" i="18" s="1"/>
  <c r="B101" i="18" s="1"/>
  <c r="D63" i="18"/>
  <c r="D73" i="18"/>
  <c r="D94" i="18"/>
  <c r="D10" i="18"/>
  <c r="D23" i="18"/>
  <c r="D35" i="18"/>
  <c r="D85" i="18"/>
  <c r="D15" i="18"/>
  <c r="C99" i="18"/>
  <c r="D58" i="18"/>
  <c r="D68" i="18"/>
  <c r="D76" i="18"/>
  <c r="D83" i="18"/>
  <c r="D90" i="18"/>
  <c r="D6" i="18"/>
  <c r="C22" i="18"/>
  <c r="D39" i="18"/>
  <c r="C47" i="18" l="1"/>
  <c r="D5" i="18"/>
  <c r="B4" i="18"/>
  <c r="D99" i="18"/>
  <c r="D22" i="18"/>
  <c r="C4" i="18"/>
  <c r="D47" i="18" l="1"/>
  <c r="C101" i="18"/>
  <c r="D4" i="18"/>
  <c r="D107" i="18" l="1"/>
  <c r="D101" i="18"/>
</calcChain>
</file>

<file path=xl/sharedStrings.xml><?xml version="1.0" encoding="utf-8"?>
<sst xmlns="http://schemas.openxmlformats.org/spreadsheetml/2006/main" count="109" uniqueCount="108">
  <si>
    <t>(рубли)</t>
  </si>
  <si>
    <t>НАЛОГОВЫЕ И НЕНАЛОГОВЫЕ ДОХОДЫ</t>
  </si>
  <si>
    <t>НАЛОГОВЫЕ ДОХОДЫ</t>
  </si>
  <si>
    <t xml:space="preserve">Налоги на прибыль, доходы </t>
  </si>
  <si>
    <t>Налог на доходы физических лиц</t>
  </si>
  <si>
    <t>Акцизы на нефтепродукты</t>
  </si>
  <si>
    <t>Налоги на совокупный доход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</si>
  <si>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</si>
  <si>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</si>
  <si>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</si>
  <si>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Налоги на имущество</t>
  </si>
  <si>
    <t>Налог на имущество физических лиц</t>
  </si>
  <si>
    <t>Транспортный налог</t>
  </si>
  <si>
    <t>Земельный налог</t>
  </si>
  <si>
    <t>Налоги, сборы и регулярные платежи за пользование природными ресурсами</t>
  </si>
  <si>
    <t>Государственная пошлина</t>
  </si>
  <si>
    <t>НЕНАЛОГОВЫЕ ДОХОДЫ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</si>
  <si>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</si>
  <si>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</si>
  <si>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Доходы, получаемые в виде арендной платы за земли</t>
  </si>
  <si>
    <t>Доходы от сдачи в аренду имущества</t>
  </si>
  <si>
    <t xml:space="preserve">Доходы от перечисления части прибыли, остающейся после уплаты налогов МУПов, созданных городскими округами </t>
  </si>
  <si>
    <t>Плата за негативное воздействие на окружающую среду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</si>
  <si>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</si>
  <si>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</si>
  <si>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Доходы от реализации имущества</t>
  </si>
  <si>
    <t>Доходы от продажи земельных участков</t>
  </si>
  <si>
    <t>Штрафы, санкции, возмещение ущерба</t>
  </si>
  <si>
    <t>Прочие неналоговые доходы</t>
  </si>
  <si>
    <t>Невыясненные поступления</t>
  </si>
  <si>
    <t>БЕЗВОЗМЕЗДНЫЕ ПОСТУПЛЕНИЯ</t>
  </si>
  <si>
    <t>Дотации бюджетам городских округов на выравнивание бюджетной обеспеченности</t>
  </si>
  <si>
    <t>Субсидии,субвенции и иные межбюджетные трансферты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</si>
  <si>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</si>
  <si>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ДОХОДЫ БЮДЖЕТА - ИТОГО</t>
  </si>
  <si>
    <t>РАСХОДЫ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</si>
  <si>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</si>
  <si>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</si>
  <si>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</si>
  <si>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</si>
  <si>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 xml:space="preserve">Обеспечение деятельности финансовых, налоговых и таможенных органов и органов финансового надзора 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</si>
  <si>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</si>
  <si>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</si>
  <si>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</si>
  <si>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Национальная безопасность и правоохранительная деятельность</t>
  </si>
  <si>
    <t>Органы юстиции</t>
  </si>
  <si>
    <t>Национальная экономика</t>
  </si>
  <si>
    <t>Сельское хозяйство и рыболовство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</si>
  <si>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</si>
  <si>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</si>
  <si>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</si>
  <si>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</si>
  <si>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</si>
  <si>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</si>
  <si>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</si>
  <si>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</si>
  <si>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</si>
  <si>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</si>
  <si>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</si>
  <si>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</si>
  <si>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</si>
  <si>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</si>
  <si>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</si>
  <si>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</si>
  <si>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</si>
  <si>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</si>
  <si>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</si>
  <si>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</si>
  <si>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</si>
  <si>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</si>
  <si>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</si>
  <si>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</si>
  <si>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</si>
  <si>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</si>
  <si>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</si>
  <si>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</si>
  <si>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</si>
  <si>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</si>
  <si>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Обслуживание муниципального долга</t>
  </si>
  <si>
    <t>РАСХОДЫ БЮДЖЕТА - ИТОГО</t>
  </si>
  <si>
    <t>ДЕФИЦИТ / ПРОФИЦИТ</t>
  </si>
  <si>
    <t>Кредиты кредитных организаций</t>
  </si>
  <si>
    <t>Получение кредитов от других бюджетов бюджетной системы Российской Федерации</t>
  </si>
  <si>
    <t>Погашение кредитов от других бюджетов бюджетной системы Российской Федерации</t>
  </si>
  <si>
    <t>Изменение остатков средств на счетах по учету средств бюджетов</t>
  </si>
  <si>
    <t>Прочие межбюджетные трансферты общего характера</t>
  </si>
  <si>
    <t>Налог, взимаемый в связи с применением упрощенной системы налогообложения</t>
  </si>
  <si>
    <t>Гражданская оборона</t>
  </si>
  <si>
    <t>Источники финансирования дефицита бюджета, в том числе:</t>
  </si>
  <si>
    <t>Дефицит/профицит без учета возврата МБТ</t>
  </si>
  <si>
    <t>Инициативные платежи, зачисляемые в бюджеты ГО</t>
  </si>
  <si>
    <t>Задолженность и перерасчеты по отмененным налогам</t>
  </si>
  <si>
    <t>Проф.подготовка, переподготовка и повышение квалификации</t>
  </si>
  <si>
    <t>Переодическая печать и издательства</t>
  </si>
  <si>
    <t>% исполне-ния</t>
  </si>
  <si>
    <t>Утвержденный 
план</t>
  </si>
  <si>
    <t>Иные дотации</t>
  </si>
  <si>
    <t>Функционирование высшего должностного лица субъекта Российской Федерации и муниципального образования</t>
  </si>
  <si>
    <t xml:space="preserve">Доходы от возврата остатков субсидий прошлых лет </t>
  </si>
  <si>
    <t>Возврат излишне уплаченных сумм</t>
  </si>
  <si>
    <t>Прочие безвозмездные поступления от негосударственных организаций (Сбер)</t>
  </si>
  <si>
    <t>Другие вопросы в области национальной безопасности и правоохранительной деятельности</t>
  </si>
  <si>
    <t>Прочие поступления от использования имущества (найм жилья, рекламная деятельность, нестационарные объекты)</t>
  </si>
  <si>
    <t>Защита населения и территории от чрезвычайных ситуаций природного и техногенного характера, пожарная безопасность</t>
  </si>
  <si>
    <t>Туристический налог</t>
  </si>
  <si>
    <t xml:space="preserve"> Сводка об исполнении бюджета города Новочебоксарска на 1 июня 2025 года                                                        </t>
  </si>
  <si>
    <t>в 13,7 раз</t>
  </si>
  <si>
    <t xml:space="preserve">Исполнено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</si>
</sst>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\ _₽_-;\-* #,##0\ _₽_-;_-* &quot;-&quot;\ _₽_-;_-@_-"/>
    <numFmt numFmtId="43" formatCode="_-* #,##0.00\ _₽_-;\-* #,##0.00\ _₽_-;_-* &quot;-&quot;??\ _₽_-;_-@_-"/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4" fillId="0" borderId="0" xfId="0" applyFont="1"/>
    <xf numFmtId="164" fontId="4" fillId="0" borderId="0" xfId="0" applyNumberFormat="1" applyFont="1"/>
    <xf numFmtId="4" fontId="4" fillId="0" borderId="0" xfId="0" applyNumberFormat="1" applyFont="1"/>
    <xf numFmtId="0" fontId="3" fillId="0" borderId="0" xfId="0" applyFont="1" applyAlignment="1">
      <alignment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0" fontId="2" fillId="0" borderId="0" xfId="0" applyFont="1" applyFill="1"/>
    <xf numFmtId="4" fontId="3" fillId="0" borderId="0" xfId="0" applyNumberFormat="1" applyFont="1" applyFill="1" applyAlignment="1">
      <alignment horizontal="right"/>
    </xf>
    <xf numFmtId="4" fontId="2" fillId="0" borderId="0" xfId="0" applyNumberFormat="1" applyFont="1" applyFill="1"/>
    <xf numFmtId="0" fontId="4" fillId="0" borderId="0" xfId="0" applyFont="1" applyFill="1"/>
    <xf numFmtId="164" fontId="3" fillId="0" borderId="0" xfId="0" applyNumberFormat="1" applyFont="1" applyFill="1" applyAlignment="1">
      <alignment horizontal="right"/>
    </xf>
    <xf numFmtId="4" fontId="3" fillId="0" borderId="5" xfId="1" applyNumberFormat="1" applyFont="1" applyFill="1" applyBorder="1" applyAlignment="1"/>
    <xf numFmtId="4" fontId="3" fillId="0" borderId="5" xfId="1" applyNumberFormat="1" applyFont="1" applyFill="1" applyBorder="1"/>
    <xf numFmtId="4" fontId="2" fillId="0" borderId="5" xfId="1" applyNumberFormat="1" applyFont="1" applyFill="1" applyBorder="1" applyAlignment="1"/>
    <xf numFmtId="4" fontId="2" fillId="0" borderId="5" xfId="1" applyNumberFormat="1" applyFont="1" applyFill="1" applyBorder="1" applyAlignment="1">
      <alignment wrapText="1"/>
    </xf>
    <xf numFmtId="4" fontId="3" fillId="0" borderId="5" xfId="1" applyNumberFormat="1" applyFont="1" applyFill="1" applyBorder="1" applyAlignment="1">
      <alignment wrapText="1"/>
    </xf>
    <xf numFmtId="4" fontId="3" fillId="0" borderId="5" xfId="0" applyNumberFormat="1" applyFont="1" applyFill="1" applyBorder="1" applyAlignment="1">
      <alignment horizontal="right"/>
    </xf>
    <xf numFmtId="4" fontId="3" fillId="0" borderId="5" xfId="0" applyNumberFormat="1" applyFont="1" applyFill="1" applyBorder="1" applyAlignment="1">
      <alignment wrapText="1"/>
    </xf>
    <xf numFmtId="4" fontId="2" fillId="0" borderId="5" xfId="0" applyNumberFormat="1" applyFont="1" applyFill="1" applyBorder="1" applyAlignment="1">
      <alignment horizontal="right"/>
    </xf>
    <xf numFmtId="4" fontId="4" fillId="0" borderId="5" xfId="1" applyNumberFormat="1" applyFont="1" applyFill="1" applyBorder="1"/>
    <xf numFmtId="4" fontId="2" fillId="0" borderId="5" xfId="0" applyNumberFormat="1" applyFont="1" applyFill="1" applyBorder="1" applyAlignment="1">
      <alignment wrapText="1"/>
    </xf>
    <xf numFmtId="4" fontId="2" fillId="0" borderId="5" xfId="0" applyNumberFormat="1" applyFont="1" applyFill="1" applyBorder="1"/>
    <xf numFmtId="4" fontId="3" fillId="0" borderId="7" xfId="0" applyNumberFormat="1" applyFont="1" applyFill="1" applyBorder="1" applyAlignment="1">
      <alignment horizontal="right"/>
    </xf>
    <xf numFmtId="4" fontId="2" fillId="0" borderId="7" xfId="0" applyNumberFormat="1" applyFont="1" applyFill="1" applyBorder="1" applyAlignment="1">
      <alignment horizontal="right"/>
    </xf>
    <xf numFmtId="0" fontId="6" fillId="0" borderId="0" xfId="0" applyFont="1" applyAlignment="1">
      <alignment horizontal="center" wrapText="1"/>
    </xf>
    <xf numFmtId="0" fontId="2" fillId="0" borderId="0" xfId="0" applyFont="1" applyFill="1" applyBorder="1" applyAlignment="1">
      <alignment horizontal="right"/>
    </xf>
    <xf numFmtId="0" fontId="3" fillId="0" borderId="14" xfId="0" applyFont="1" applyBorder="1" applyAlignment="1">
      <alignment wrapText="1"/>
    </xf>
    <xf numFmtId="4" fontId="3" fillId="0" borderId="15" xfId="0" applyNumberFormat="1" applyFont="1" applyFill="1" applyBorder="1" applyAlignment="1">
      <alignment horizontal="right"/>
    </xf>
    <xf numFmtId="4" fontId="3" fillId="0" borderId="16" xfId="0" applyNumberFormat="1" applyFont="1" applyFill="1" applyBorder="1" applyAlignment="1">
      <alignment horizontal="right"/>
    </xf>
    <xf numFmtId="164" fontId="3" fillId="0" borderId="16" xfId="0" applyNumberFormat="1" applyFont="1" applyFill="1" applyBorder="1" applyAlignment="1">
      <alignment horizontal="right"/>
    </xf>
    <xf numFmtId="4" fontId="3" fillId="0" borderId="5" xfId="0" applyNumberFormat="1" applyFont="1" applyFill="1" applyBorder="1" applyAlignment="1">
      <alignment wrapText="1" shrinkToFit="1"/>
    </xf>
    <xf numFmtId="4" fontId="2" fillId="0" borderId="5" xfId="0" applyNumberFormat="1" applyFont="1" applyFill="1" applyBorder="1" applyAlignment="1"/>
    <xf numFmtId="4" fontId="3" fillId="0" borderId="5" xfId="0" applyNumberFormat="1" applyFont="1" applyFill="1" applyBorder="1" applyAlignment="1"/>
    <xf numFmtId="4" fontId="2" fillId="0" borderId="5" xfId="1" applyNumberFormat="1" applyFont="1" applyFill="1" applyBorder="1"/>
    <xf numFmtId="0" fontId="3" fillId="0" borderId="11" xfId="0" applyFont="1" applyBorder="1" applyAlignment="1">
      <alignment horizontal="center" wrapText="1"/>
    </xf>
    <xf numFmtId="164" fontId="3" fillId="0" borderId="6" xfId="2" applyNumberFormat="1" applyFont="1" applyFill="1" applyBorder="1" applyAlignment="1">
      <alignment horizontal="right"/>
    </xf>
    <xf numFmtId="0" fontId="3" fillId="0" borderId="11" xfId="0" applyFont="1" applyBorder="1" applyAlignment="1">
      <alignment horizontal="center" wrapText="1" shrinkToFit="1"/>
    </xf>
    <xf numFmtId="0" fontId="3" fillId="0" borderId="11" xfId="0" applyFont="1" applyBorder="1" applyAlignment="1">
      <alignment wrapText="1" shrinkToFit="1"/>
    </xf>
    <xf numFmtId="0" fontId="2" fillId="0" borderId="11" xfId="0" applyFont="1" applyBorder="1" applyAlignment="1">
      <alignment wrapText="1" shrinkToFit="1"/>
    </xf>
    <xf numFmtId="164" fontId="2" fillId="0" borderId="6" xfId="2" applyNumberFormat="1" applyFont="1" applyFill="1" applyBorder="1" applyAlignment="1">
      <alignment horizontal="right"/>
    </xf>
    <xf numFmtId="0" fontId="2" fillId="0" borderId="11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2" fillId="0" borderId="11" xfId="0" applyFont="1" applyBorder="1" applyAlignment="1">
      <alignment vertical="top" wrapText="1"/>
    </xf>
    <xf numFmtId="0" fontId="4" fillId="0" borderId="11" xfId="0" applyFont="1" applyBorder="1"/>
    <xf numFmtId="0" fontId="3" fillId="0" borderId="13" xfId="0" applyFont="1" applyBorder="1" applyAlignment="1">
      <alignment horizontal="center" wrapText="1"/>
    </xf>
    <xf numFmtId="4" fontId="3" fillId="0" borderId="7" xfId="0" applyNumberFormat="1" applyFont="1" applyFill="1" applyBorder="1" applyAlignment="1">
      <alignment wrapText="1"/>
    </xf>
    <xf numFmtId="164" fontId="3" fillId="0" borderId="8" xfId="2" applyNumberFormat="1" applyFont="1" applyFill="1" applyBorder="1" applyAlignment="1">
      <alignment horizontal="right"/>
    </xf>
    <xf numFmtId="0" fontId="3" fillId="0" borderId="17" xfId="0" applyFont="1" applyBorder="1" applyAlignment="1">
      <alignment horizontal="center" wrapText="1"/>
    </xf>
    <xf numFmtId="4" fontId="3" fillId="0" borderId="9" xfId="0" applyNumberFormat="1" applyFont="1" applyFill="1" applyBorder="1" applyAlignment="1">
      <alignment wrapText="1"/>
    </xf>
    <xf numFmtId="164" fontId="3" fillId="0" borderId="10" xfId="2" applyNumberFormat="1" applyFont="1" applyFill="1" applyBorder="1" applyAlignment="1">
      <alignment horizontal="right"/>
    </xf>
    <xf numFmtId="0" fontId="8" fillId="0" borderId="18" xfId="0" applyFont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wrapText="1"/>
    </xf>
    <xf numFmtId="0" fontId="0" fillId="0" borderId="3" xfId="0" applyBorder="1" applyAlignment="1"/>
    <xf numFmtId="0" fontId="0" fillId="0" borderId="4" xfId="0" applyBorder="1" applyAlignment="1"/>
    <xf numFmtId="0" fontId="3" fillId="2" borderId="11" xfId="0" applyFont="1" applyFill="1" applyBorder="1" applyAlignment="1">
      <alignment wrapText="1"/>
    </xf>
    <xf numFmtId="0" fontId="2" fillId="2" borderId="11" xfId="0" applyFont="1" applyFill="1" applyBorder="1" applyAlignment="1">
      <alignment wrapText="1"/>
    </xf>
    <xf numFmtId="0" fontId="2" fillId="2" borderId="11" xfId="0" applyFont="1" applyFill="1" applyBorder="1" applyAlignment="1">
      <alignment vertical="top" wrapText="1"/>
    </xf>
    <xf numFmtId="164" fontId="2" fillId="0" borderId="6" xfId="0" applyNumberFormat="1" applyFont="1" applyFill="1" applyBorder="1" applyAlignment="1">
      <alignment horizontal="right"/>
    </xf>
    <xf numFmtId="164" fontId="3" fillId="0" borderId="6" xfId="0" applyNumberFormat="1" applyFont="1" applyFill="1" applyBorder="1" applyAlignment="1">
      <alignment horizontal="right"/>
    </xf>
    <xf numFmtId="0" fontId="3" fillId="2" borderId="11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wrapText="1"/>
    </xf>
    <xf numFmtId="4" fontId="2" fillId="0" borderId="7" xfId="0" applyNumberFormat="1" applyFont="1" applyFill="1" applyBorder="1" applyAlignment="1">
      <alignment wrapText="1"/>
    </xf>
    <xf numFmtId="164" fontId="2" fillId="0" borderId="8" xfId="0" applyNumberFormat="1" applyFont="1" applyFill="1" applyBorder="1" applyAlignment="1">
      <alignment horizontal="right"/>
    </xf>
  </cellXfs>
  <cellStyles count="3">
    <cellStyle name="Обычный" xfId="0" builtinId="0"/>
    <cellStyle name="Финансовый" xfId="1" builtinId="3"/>
    <cellStyle name="Финансовый [0]" xfId="2" builtin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0"/>
  <sheetViews>
    <sheetView tabSelected="1" zoomScale="80" zoomScaleNormal="80" workbookViewId="0">
      <selection activeCell="A109" sqref="A109"/>
    </sheetView>
  </sheetViews>
  <sheetFormatPr defaultColWidth="9.140625" defaultRowHeight="15.75" x14ac:dyDescent="0.25"/>
  <cols>
    <col min="1" max="1" width="69" style="3" customWidth="1"/>
    <col min="2" max="2" width="22" style="12" customWidth="1"/>
    <col min="3" max="3" width="20.42578125" style="12" customWidth="1"/>
    <col min="4" max="4" width="14.85546875" style="12" customWidth="1"/>
    <col min="5" max="5" width="17.28515625" style="3" bestFit="1" customWidth="1"/>
    <col min="6" max="6" width="17.85546875" style="3" customWidth="1"/>
    <col min="7" max="7" width="9.140625" style="3"/>
    <col min="8" max="8" width="15" style="3" bestFit="1" customWidth="1"/>
    <col min="9" max="10" width="9.140625" style="3"/>
    <col min="11" max="11" width="15" style="3" bestFit="1" customWidth="1"/>
    <col min="12" max="16384" width="9.140625" style="3"/>
  </cols>
  <sheetData>
    <row r="1" spans="1:4" ht="20.25" customHeight="1" x14ac:dyDescent="0.3">
      <c r="A1" s="27" t="s">
        <v>105</v>
      </c>
      <c r="B1" s="27"/>
      <c r="C1" s="27"/>
      <c r="D1" s="27"/>
    </row>
    <row r="2" spans="1:4" ht="33.75" customHeight="1" thickBot="1" x14ac:dyDescent="0.3">
      <c r="A2" s="1"/>
      <c r="B2" s="8"/>
      <c r="C2" s="9"/>
      <c r="D2" s="28" t="s">
        <v>0</v>
      </c>
    </row>
    <row r="3" spans="1:4" ht="43.5" customHeight="1" thickBot="1" x14ac:dyDescent="0.3">
      <c r="A3" s="53"/>
      <c r="B3" s="54" t="s">
        <v>95</v>
      </c>
      <c r="C3" s="54" t="s">
        <v>107</v>
      </c>
      <c r="D3" s="55" t="s">
        <v>94</v>
      </c>
    </row>
    <row r="4" spans="1:4" ht="34.5" customHeight="1" x14ac:dyDescent="0.25">
      <c r="A4" s="50" t="s">
        <v>1</v>
      </c>
      <c r="B4" s="51">
        <f>B5+B22</f>
        <v>1243000399.5799999</v>
      </c>
      <c r="C4" s="51">
        <f>C5+C22</f>
        <v>468426838.41000003</v>
      </c>
      <c r="D4" s="52">
        <f t="shared" ref="D4:D13" si="0">C4/B4*100</f>
        <v>37.685171989347531</v>
      </c>
    </row>
    <row r="5" spans="1:4" ht="41.25" customHeight="1" x14ac:dyDescent="0.25">
      <c r="A5" s="39" t="s">
        <v>2</v>
      </c>
      <c r="B5" s="33">
        <f>B6+B8+B9+B10+B15+B19+B20+B21</f>
        <v>1070121020</v>
      </c>
      <c r="C5" s="33">
        <f>C6+C8+C9+C10+C15+C19+C20+C21</f>
        <v>373378546.98000002</v>
      </c>
      <c r="D5" s="38">
        <f t="shared" si="0"/>
        <v>34.891245008905628</v>
      </c>
    </row>
    <row r="6" spans="1:4" ht="21.75" customHeight="1" x14ac:dyDescent="0.25">
      <c r="A6" s="40" t="s">
        <v>3</v>
      </c>
      <c r="B6" s="33">
        <f>B7</f>
        <v>717605000</v>
      </c>
      <c r="C6" s="19">
        <f>C7</f>
        <v>221986032.44</v>
      </c>
      <c r="D6" s="38">
        <f t="shared" si="0"/>
        <v>30.934292882574677</v>
      </c>
    </row>
    <row r="7" spans="1:4" ht="21.75" customHeight="1" x14ac:dyDescent="0.25">
      <c r="A7" s="41" t="s">
        <v>4</v>
      </c>
      <c r="B7" s="34">
        <v>717605000</v>
      </c>
      <c r="C7" s="16">
        <v>221986032.44</v>
      </c>
      <c r="D7" s="42">
        <f t="shared" si="0"/>
        <v>30.934292882574677</v>
      </c>
    </row>
    <row r="8" spans="1:4" ht="21.75" customHeight="1" x14ac:dyDescent="0.25">
      <c r="A8" s="40" t="s">
        <v>5</v>
      </c>
      <c r="B8" s="15">
        <v>3583900</v>
      </c>
      <c r="C8" s="14">
        <v>1448137.4</v>
      </c>
      <c r="D8" s="38">
        <f t="shared" si="0"/>
        <v>40.406746840034593</v>
      </c>
    </row>
    <row r="9" spans="1:4" ht="21.75" customHeight="1" x14ac:dyDescent="0.25">
      <c r="A9" s="40" t="s">
        <v>104</v>
      </c>
      <c r="B9" s="35">
        <v>1214000</v>
      </c>
      <c r="C9" s="14">
        <v>239989</v>
      </c>
      <c r="D9" s="38">
        <f t="shared" si="0"/>
        <v>19.768451400329489</v>
      </c>
    </row>
    <row r="10" spans="1:4" ht="21.75" customHeight="1" x14ac:dyDescent="0.25">
      <c r="A10" s="40" t="s">
        <v>6</v>
      </c>
      <c r="B10" s="35">
        <f>B11+B12+B13+B14</f>
        <v>141191120</v>
      </c>
      <c r="C10" s="15">
        <f t="shared" ref="C10" si="1">C11+C12+C13+C14</f>
        <v>77464066.109999999</v>
      </c>
      <c r="D10" s="38">
        <f t="shared" si="0"/>
        <v>54.86468703555861</v>
      </c>
    </row>
    <row r="11" spans="1:4" ht="32.25" customHeight="1" x14ac:dyDescent="0.25">
      <c r="A11" s="41" t="s">
        <v>86</v>
      </c>
      <c r="B11" s="34">
        <v>117151000</v>
      </c>
      <c r="C11" s="16">
        <v>56827955.780000001</v>
      </c>
      <c r="D11" s="42">
        <f t="shared" si="0"/>
        <v>48.508297650041399</v>
      </c>
    </row>
    <row r="12" spans="1:4" ht="33.75" customHeight="1" x14ac:dyDescent="0.25">
      <c r="A12" s="41" t="s">
        <v>7</v>
      </c>
      <c r="B12" s="34">
        <v>1120</v>
      </c>
      <c r="C12" s="16">
        <v>15382.98</v>
      </c>
      <c r="D12" s="42" t="s">
        <v>106</v>
      </c>
    </row>
    <row r="13" spans="1:4" ht="20.25" customHeight="1" x14ac:dyDescent="0.25">
      <c r="A13" s="41" t="s">
        <v>8</v>
      </c>
      <c r="B13" s="34">
        <v>369000</v>
      </c>
      <c r="C13" s="16">
        <v>246829</v>
      </c>
      <c r="D13" s="42">
        <f t="shared" si="0"/>
        <v>66.891327913279127</v>
      </c>
    </row>
    <row r="14" spans="1:4" ht="31.5" x14ac:dyDescent="0.25">
      <c r="A14" s="41" t="s">
        <v>9</v>
      </c>
      <c r="B14" s="34">
        <v>23670000</v>
      </c>
      <c r="C14" s="16">
        <v>20373898.350000001</v>
      </c>
      <c r="D14" s="42">
        <f t="shared" ref="D14:D20" si="2">C14/B14*100</f>
        <v>86.074771229404305</v>
      </c>
    </row>
    <row r="15" spans="1:4" x14ac:dyDescent="0.25">
      <c r="A15" s="40" t="s">
        <v>10</v>
      </c>
      <c r="B15" s="35">
        <f>B16+B17+B18</f>
        <v>162653000</v>
      </c>
      <c r="C15" s="15">
        <f t="shared" ref="C15" si="3">C16+C17+C18</f>
        <v>52162736.57</v>
      </c>
      <c r="D15" s="38">
        <f t="shared" si="2"/>
        <v>32.069950489692786</v>
      </c>
    </row>
    <row r="16" spans="1:4" ht="21.75" customHeight="1" x14ac:dyDescent="0.25">
      <c r="A16" s="41" t="s">
        <v>11</v>
      </c>
      <c r="B16" s="34">
        <v>51095000</v>
      </c>
      <c r="C16" s="16">
        <v>2321556.13</v>
      </c>
      <c r="D16" s="42">
        <f t="shared" si="2"/>
        <v>4.5436072609844409</v>
      </c>
    </row>
    <row r="17" spans="1:4" ht="23.25" customHeight="1" x14ac:dyDescent="0.25">
      <c r="A17" s="41" t="s">
        <v>12</v>
      </c>
      <c r="B17" s="34">
        <v>11385000</v>
      </c>
      <c r="C17" s="16">
        <v>1560277.68</v>
      </c>
      <c r="D17" s="42">
        <f t="shared" si="2"/>
        <v>13.704678787878787</v>
      </c>
    </row>
    <row r="18" spans="1:4" ht="21.75" customHeight="1" x14ac:dyDescent="0.25">
      <c r="A18" s="43" t="s">
        <v>13</v>
      </c>
      <c r="B18" s="34">
        <v>100173000</v>
      </c>
      <c r="C18" s="16">
        <v>48280902.759999998</v>
      </c>
      <c r="D18" s="42">
        <f t="shared" si="2"/>
        <v>48.197521048585948</v>
      </c>
    </row>
    <row r="19" spans="1:4" ht="33" customHeight="1" x14ac:dyDescent="0.25">
      <c r="A19" s="44" t="s">
        <v>14</v>
      </c>
      <c r="B19" s="35">
        <v>24000</v>
      </c>
      <c r="C19" s="14">
        <v>10783.8</v>
      </c>
      <c r="D19" s="38">
        <f t="shared" si="2"/>
        <v>44.932499999999997</v>
      </c>
    </row>
    <row r="20" spans="1:4" ht="21.75" customHeight="1" x14ac:dyDescent="0.25">
      <c r="A20" s="44" t="s">
        <v>15</v>
      </c>
      <c r="B20" s="35">
        <f>43600000+250000</f>
        <v>43850000</v>
      </c>
      <c r="C20" s="14">
        <v>20066801.66</v>
      </c>
      <c r="D20" s="38">
        <f t="shared" si="2"/>
        <v>45.762375507411626</v>
      </c>
    </row>
    <row r="21" spans="1:4" ht="21.75" hidden="1" customHeight="1" thickBot="1" x14ac:dyDescent="0.25">
      <c r="A21" s="44" t="s">
        <v>91</v>
      </c>
      <c r="B21" s="14">
        <v>0</v>
      </c>
      <c r="C21" s="14">
        <v>0</v>
      </c>
      <c r="D21" s="38">
        <v>0</v>
      </c>
    </row>
    <row r="22" spans="1:4" ht="43.5" customHeight="1" x14ac:dyDescent="0.25">
      <c r="A22" s="37" t="s">
        <v>16</v>
      </c>
      <c r="B22" s="20">
        <f>B23+B29+B30+B31+B34+B35</f>
        <v>172879379.57999998</v>
      </c>
      <c r="C22" s="20">
        <f>C23+C29+C30+C31+C34+C35</f>
        <v>95048291.429999992</v>
      </c>
      <c r="D22" s="38">
        <f t="shared" ref="D22:D38" si="4">C22/B22*100</f>
        <v>54.979542187688367</v>
      </c>
    </row>
    <row r="23" spans="1:4" ht="33.75" customHeight="1" x14ac:dyDescent="0.25">
      <c r="A23" s="44" t="s">
        <v>17</v>
      </c>
      <c r="B23" s="20">
        <f>B24+B25+B26+B27+B28</f>
        <v>121482762</v>
      </c>
      <c r="C23" s="20">
        <f>C24+C25+C26+C27+C28</f>
        <v>59197068.990000002</v>
      </c>
      <c r="D23" s="38">
        <f t="shared" si="4"/>
        <v>48.728780952477848</v>
      </c>
    </row>
    <row r="24" spans="1:4" ht="54.75" customHeight="1" x14ac:dyDescent="0.25">
      <c r="A24" s="45" t="s">
        <v>18</v>
      </c>
      <c r="B24" s="17">
        <v>2226750</v>
      </c>
      <c r="C24" s="17">
        <v>2649995.08</v>
      </c>
      <c r="D24" s="42">
        <f t="shared" si="4"/>
        <v>119.0073012237566</v>
      </c>
    </row>
    <row r="25" spans="1:4" ht="23.25" customHeight="1" x14ac:dyDescent="0.25">
      <c r="A25" s="43" t="s">
        <v>19</v>
      </c>
      <c r="B25" s="17">
        <v>96700000</v>
      </c>
      <c r="C25" s="17">
        <v>47808963.090000004</v>
      </c>
      <c r="D25" s="42">
        <f t="shared" si="4"/>
        <v>49.440499576008278</v>
      </c>
    </row>
    <row r="26" spans="1:4" ht="25.5" customHeight="1" x14ac:dyDescent="0.25">
      <c r="A26" s="43" t="s">
        <v>20</v>
      </c>
      <c r="B26" s="17">
        <v>4409560</v>
      </c>
      <c r="C26" s="17">
        <v>1622064.7</v>
      </c>
      <c r="D26" s="42">
        <f t="shared" si="4"/>
        <v>36.785182648608931</v>
      </c>
    </row>
    <row r="27" spans="1:4" ht="37.5" hidden="1" customHeight="1" x14ac:dyDescent="0.25">
      <c r="A27" s="43" t="s">
        <v>21</v>
      </c>
      <c r="B27" s="17">
        <v>0</v>
      </c>
      <c r="C27" s="17">
        <v>0</v>
      </c>
      <c r="D27" s="42">
        <v>0</v>
      </c>
    </row>
    <row r="28" spans="1:4" ht="31.5" x14ac:dyDescent="0.25">
      <c r="A28" s="43" t="s">
        <v>102</v>
      </c>
      <c r="B28" s="17">
        <v>18146452</v>
      </c>
      <c r="C28" s="17">
        <v>7116046.1200000001</v>
      </c>
      <c r="D28" s="42">
        <f t="shared" si="4"/>
        <v>39.214531413633921</v>
      </c>
    </row>
    <row r="29" spans="1:4" ht="22.7" customHeight="1" x14ac:dyDescent="0.25">
      <c r="A29" s="44" t="s">
        <v>22</v>
      </c>
      <c r="B29" s="15">
        <v>12000000</v>
      </c>
      <c r="C29" s="14">
        <v>6689608.4400000004</v>
      </c>
      <c r="D29" s="38">
        <f t="shared" si="4"/>
        <v>55.746737000000003</v>
      </c>
    </row>
    <row r="30" spans="1:4" ht="30.75" customHeight="1" x14ac:dyDescent="0.25">
      <c r="A30" s="44" t="s">
        <v>23</v>
      </c>
      <c r="B30" s="18">
        <f>5699966.1+9800+8</f>
        <v>5709774.0999999996</v>
      </c>
      <c r="C30" s="18">
        <v>4379873.57</v>
      </c>
      <c r="D30" s="38">
        <f t="shared" si="4"/>
        <v>76.708351211302755</v>
      </c>
    </row>
    <row r="31" spans="1:4" ht="25.5" customHeight="1" x14ac:dyDescent="0.25">
      <c r="A31" s="44" t="s">
        <v>24</v>
      </c>
      <c r="B31" s="18">
        <f t="shared" ref="B31:C31" si="5">B32+B33</f>
        <v>21824535.190000001</v>
      </c>
      <c r="C31" s="18">
        <f t="shared" si="5"/>
        <v>21652954.129999999</v>
      </c>
      <c r="D31" s="38">
        <f t="shared" si="4"/>
        <v>99.21381574220824</v>
      </c>
    </row>
    <row r="32" spans="1:4" ht="27.75" customHeight="1" x14ac:dyDescent="0.25">
      <c r="A32" s="43" t="s">
        <v>25</v>
      </c>
      <c r="B32" s="17">
        <v>300000</v>
      </c>
      <c r="C32" s="17">
        <v>281352.48</v>
      </c>
      <c r="D32" s="42">
        <f t="shared" si="4"/>
        <v>93.78416</v>
      </c>
    </row>
    <row r="33" spans="1:4" ht="24.75" customHeight="1" x14ac:dyDescent="0.25">
      <c r="A33" s="43" t="s">
        <v>26</v>
      </c>
      <c r="B33" s="17">
        <v>21524535.190000001</v>
      </c>
      <c r="C33" s="17">
        <v>21371601.649999999</v>
      </c>
      <c r="D33" s="42">
        <f t="shared" si="4"/>
        <v>99.289492020849522</v>
      </c>
    </row>
    <row r="34" spans="1:4" ht="24.75" customHeight="1" x14ac:dyDescent="0.25">
      <c r="A34" s="44" t="s">
        <v>27</v>
      </c>
      <c r="B34" s="18">
        <v>8964300</v>
      </c>
      <c r="C34" s="18">
        <v>1563719.08</v>
      </c>
      <c r="D34" s="38">
        <f t="shared" si="4"/>
        <v>17.443850384302177</v>
      </c>
    </row>
    <row r="35" spans="1:4" ht="27" customHeight="1" x14ac:dyDescent="0.25">
      <c r="A35" s="44" t="s">
        <v>28</v>
      </c>
      <c r="B35" s="18">
        <f t="shared" ref="B35:C35" si="6">B36+B37+B38</f>
        <v>2898008.29</v>
      </c>
      <c r="C35" s="18">
        <f t="shared" si="6"/>
        <v>1565067.2200000002</v>
      </c>
      <c r="D35" s="38">
        <f t="shared" si="4"/>
        <v>54.004925569070764</v>
      </c>
    </row>
    <row r="36" spans="1:4" ht="24.75" customHeight="1" x14ac:dyDescent="0.25">
      <c r="A36" s="43" t="s">
        <v>29</v>
      </c>
      <c r="B36" s="17">
        <v>0</v>
      </c>
      <c r="C36" s="17">
        <v>222785.65</v>
      </c>
      <c r="D36" s="42">
        <v>0</v>
      </c>
    </row>
    <row r="37" spans="1:4" ht="26.25" customHeight="1" x14ac:dyDescent="0.25">
      <c r="A37" s="43" t="s">
        <v>28</v>
      </c>
      <c r="B37" s="36">
        <v>0</v>
      </c>
      <c r="C37" s="16">
        <v>96629.97</v>
      </c>
      <c r="D37" s="42">
        <v>0</v>
      </c>
    </row>
    <row r="38" spans="1:4" ht="27.75" customHeight="1" x14ac:dyDescent="0.25">
      <c r="A38" s="46" t="s">
        <v>90</v>
      </c>
      <c r="B38" s="36">
        <v>2898008.29</v>
      </c>
      <c r="C38" s="16">
        <v>1245651.6000000001</v>
      </c>
      <c r="D38" s="42">
        <f t="shared" si="4"/>
        <v>42.98302404096988</v>
      </c>
    </row>
    <row r="39" spans="1:4" ht="44.25" customHeight="1" x14ac:dyDescent="0.25">
      <c r="A39" s="37" t="s">
        <v>30</v>
      </c>
      <c r="B39" s="20">
        <f t="shared" ref="B39:C39" si="7">B40+B41+B42+B43+B44+B45+B46</f>
        <v>2590878843.5199995</v>
      </c>
      <c r="C39" s="20">
        <f t="shared" si="7"/>
        <v>1246736917.3799999</v>
      </c>
      <c r="D39" s="38">
        <f>C39/B39*100</f>
        <v>48.120232271693872</v>
      </c>
    </row>
    <row r="40" spans="1:4" ht="31.7" customHeight="1" x14ac:dyDescent="0.25">
      <c r="A40" s="43" t="s">
        <v>31</v>
      </c>
      <c r="B40" s="17">
        <v>52585400</v>
      </c>
      <c r="C40" s="17">
        <v>21910500</v>
      </c>
      <c r="D40" s="42">
        <f>C40/B40*100</f>
        <v>41.666508194289669</v>
      </c>
    </row>
    <row r="41" spans="1:4" ht="21" customHeight="1" x14ac:dyDescent="0.25">
      <c r="A41" s="43" t="s">
        <v>96</v>
      </c>
      <c r="B41" s="17">
        <v>21587000</v>
      </c>
      <c r="C41" s="17">
        <v>8994500</v>
      </c>
      <c r="D41" s="42">
        <f>C41/B41*100</f>
        <v>41.666280631861767</v>
      </c>
    </row>
    <row r="42" spans="1:4" ht="22.5" customHeight="1" x14ac:dyDescent="0.25">
      <c r="A42" s="43" t="s">
        <v>32</v>
      </c>
      <c r="B42" s="17">
        <v>2489716237.4899998</v>
      </c>
      <c r="C42" s="17">
        <v>1188841711.3499999</v>
      </c>
      <c r="D42" s="42">
        <f>C42/B42*100</f>
        <v>47.750088682737882</v>
      </c>
    </row>
    <row r="43" spans="1:4" ht="34.5" hidden="1" customHeight="1" x14ac:dyDescent="0.25">
      <c r="A43" s="45" t="s">
        <v>100</v>
      </c>
      <c r="B43" s="17">
        <v>0</v>
      </c>
      <c r="C43" s="17">
        <v>0</v>
      </c>
      <c r="D43" s="42">
        <v>0</v>
      </c>
    </row>
    <row r="44" spans="1:4" ht="19.5" hidden="1" customHeight="1" x14ac:dyDescent="0.25">
      <c r="A44" s="45" t="s">
        <v>99</v>
      </c>
      <c r="B44" s="17">
        <v>0</v>
      </c>
      <c r="C44" s="17">
        <v>0</v>
      </c>
      <c r="D44" s="42">
        <v>0</v>
      </c>
    </row>
    <row r="45" spans="1:4" ht="47.25" customHeight="1" x14ac:dyDescent="0.25">
      <c r="A45" s="43" t="s">
        <v>33</v>
      </c>
      <c r="B45" s="17">
        <v>-13419536.130000001</v>
      </c>
      <c r="C45" s="17">
        <v>-13419536.130000001</v>
      </c>
      <c r="D45" s="42">
        <v>0</v>
      </c>
    </row>
    <row r="46" spans="1:4" ht="23.25" customHeight="1" x14ac:dyDescent="0.25">
      <c r="A46" s="43" t="s">
        <v>98</v>
      </c>
      <c r="B46" s="17">
        <v>40409742.159999996</v>
      </c>
      <c r="C46" s="17">
        <v>40409742.159999996</v>
      </c>
      <c r="D46" s="42">
        <v>0</v>
      </c>
    </row>
    <row r="47" spans="1:4" ht="37.5" customHeight="1" thickBot="1" x14ac:dyDescent="0.3">
      <c r="A47" s="47" t="s">
        <v>34</v>
      </c>
      <c r="B47" s="48">
        <f>B5+B22+B39</f>
        <v>3833879243.0999994</v>
      </c>
      <c r="C47" s="25">
        <f>C5+C22+C39</f>
        <v>1715163755.79</v>
      </c>
      <c r="D47" s="49">
        <f>C47/B47*100</f>
        <v>44.737031268704023</v>
      </c>
    </row>
    <row r="48" spans="1:4" ht="20.25" customHeight="1" x14ac:dyDescent="0.25">
      <c r="A48" s="56" t="s">
        <v>35</v>
      </c>
      <c r="B48" s="57"/>
      <c r="C48" s="57"/>
      <c r="D48" s="58"/>
    </row>
    <row r="49" spans="1:4" ht="20.25" customHeight="1" x14ac:dyDescent="0.25">
      <c r="A49" s="59" t="s">
        <v>36</v>
      </c>
      <c r="B49" s="20">
        <f>B50+B51+B52+B53+B54+B55+B56+B57</f>
        <v>241385977.59999999</v>
      </c>
      <c r="C49" s="20">
        <f>C50+C51+C52+C53+C54+C55+C56+C57</f>
        <v>72136369.640000001</v>
      </c>
      <c r="D49" s="38">
        <f>C49/B49*100</f>
        <v>29.884241975122915</v>
      </c>
    </row>
    <row r="50" spans="1:4" ht="31.5" customHeight="1" x14ac:dyDescent="0.25">
      <c r="A50" s="60" t="s">
        <v>97</v>
      </c>
      <c r="B50" s="23">
        <v>0</v>
      </c>
      <c r="C50" s="21">
        <v>0</v>
      </c>
      <c r="D50" s="38">
        <v>0</v>
      </c>
    </row>
    <row r="51" spans="1:4" ht="49.7" customHeight="1" x14ac:dyDescent="0.25">
      <c r="A51" s="60" t="s">
        <v>37</v>
      </c>
      <c r="B51" s="23">
        <v>7084652</v>
      </c>
      <c r="C51" s="21">
        <v>2256440.66</v>
      </c>
      <c r="D51" s="42">
        <f>C51/B51*100</f>
        <v>31.849703556363817</v>
      </c>
    </row>
    <row r="52" spans="1:4" ht="46.5" customHeight="1" x14ac:dyDescent="0.25">
      <c r="A52" s="60" t="s">
        <v>38</v>
      </c>
      <c r="B52" s="22">
        <v>91861580.609999999</v>
      </c>
      <c r="C52" s="22">
        <v>34559077.590000004</v>
      </c>
      <c r="D52" s="42">
        <f t="shared" ref="D52:D57" si="8">C52/B52*100</f>
        <v>37.620817495750693</v>
      </c>
    </row>
    <row r="53" spans="1:4" x14ac:dyDescent="0.25">
      <c r="A53" s="60" t="s">
        <v>39</v>
      </c>
      <c r="B53" s="23">
        <v>28900</v>
      </c>
      <c r="C53" s="21">
        <v>0</v>
      </c>
      <c r="D53" s="42">
        <f t="shared" si="8"/>
        <v>0</v>
      </c>
    </row>
    <row r="54" spans="1:4" ht="30.2" customHeight="1" x14ac:dyDescent="0.25">
      <c r="A54" s="60" t="s">
        <v>40</v>
      </c>
      <c r="B54" s="23">
        <v>9909954</v>
      </c>
      <c r="C54" s="21">
        <v>4118721.58</v>
      </c>
      <c r="D54" s="42">
        <f t="shared" si="8"/>
        <v>41.561460123831054</v>
      </c>
    </row>
    <row r="55" spans="1:4" ht="19.5" customHeight="1" x14ac:dyDescent="0.25">
      <c r="A55" s="60" t="s">
        <v>41</v>
      </c>
      <c r="B55" s="23">
        <v>7566500</v>
      </c>
      <c r="C55" s="21">
        <v>0</v>
      </c>
      <c r="D55" s="42">
        <f t="shared" si="8"/>
        <v>0</v>
      </c>
    </row>
    <row r="56" spans="1:4" x14ac:dyDescent="0.25">
      <c r="A56" s="60" t="s">
        <v>42</v>
      </c>
      <c r="B56" s="23">
        <v>2500000</v>
      </c>
      <c r="C56" s="21">
        <v>0</v>
      </c>
      <c r="D56" s="42">
        <f t="shared" si="8"/>
        <v>0</v>
      </c>
    </row>
    <row r="57" spans="1:4" x14ac:dyDescent="0.25">
      <c r="A57" s="60" t="s">
        <v>43</v>
      </c>
      <c r="B57" s="23">
        <v>122434390.98999999</v>
      </c>
      <c r="C57" s="21">
        <v>31202129.809999999</v>
      </c>
      <c r="D57" s="42">
        <f t="shared" si="8"/>
        <v>25.484775607327908</v>
      </c>
    </row>
    <row r="58" spans="1:4" ht="21.75" customHeight="1" x14ac:dyDescent="0.25">
      <c r="A58" s="59" t="s">
        <v>44</v>
      </c>
      <c r="B58" s="20">
        <f>B59+B60+B61+B62</f>
        <v>32351059.440000001</v>
      </c>
      <c r="C58" s="20">
        <f>C59+C60+C61+C62</f>
        <v>10117872.57</v>
      </c>
      <c r="D58" s="38">
        <f t="shared" ref="D58:D107" si="9">C58/B58*100</f>
        <v>31.275243361860049</v>
      </c>
    </row>
    <row r="59" spans="1:4" x14ac:dyDescent="0.25">
      <c r="A59" s="60" t="s">
        <v>45</v>
      </c>
      <c r="B59" s="23">
        <v>7265300</v>
      </c>
      <c r="C59" s="21">
        <v>2737930.31</v>
      </c>
      <c r="D59" s="42">
        <f t="shared" si="9"/>
        <v>37.685027596933367</v>
      </c>
    </row>
    <row r="60" spans="1:4" ht="18.75" customHeight="1" x14ac:dyDescent="0.25">
      <c r="A60" s="60" t="s">
        <v>87</v>
      </c>
      <c r="B60" s="23">
        <v>24486800</v>
      </c>
      <c r="C60" s="21">
        <v>7379942.2599999998</v>
      </c>
      <c r="D60" s="42">
        <f t="shared" si="9"/>
        <v>30.138451165525915</v>
      </c>
    </row>
    <row r="61" spans="1:4" ht="34.5" customHeight="1" x14ac:dyDescent="0.25">
      <c r="A61" s="61" t="s">
        <v>103</v>
      </c>
      <c r="B61" s="23">
        <v>499399</v>
      </c>
      <c r="C61" s="21">
        <v>0</v>
      </c>
      <c r="D61" s="42">
        <f t="shared" si="9"/>
        <v>0</v>
      </c>
    </row>
    <row r="62" spans="1:4" ht="30.75" customHeight="1" x14ac:dyDescent="0.25">
      <c r="A62" s="60" t="s">
        <v>101</v>
      </c>
      <c r="B62" s="23">
        <v>99560.44</v>
      </c>
      <c r="C62" s="21">
        <v>0</v>
      </c>
      <c r="D62" s="42">
        <v>0</v>
      </c>
    </row>
    <row r="63" spans="1:4" x14ac:dyDescent="0.25">
      <c r="A63" s="59" t="s">
        <v>46</v>
      </c>
      <c r="B63" s="20">
        <f>B64+B65+B66+B67</f>
        <v>292851038.51999998</v>
      </c>
      <c r="C63" s="20">
        <f>C64+C65+C66+C67</f>
        <v>40022303.289999999</v>
      </c>
      <c r="D63" s="38">
        <f t="shared" si="9"/>
        <v>13.666437207210624</v>
      </c>
    </row>
    <row r="64" spans="1:4" x14ac:dyDescent="0.25">
      <c r="A64" s="60" t="s">
        <v>47</v>
      </c>
      <c r="B64" s="23">
        <v>1006100</v>
      </c>
      <c r="C64" s="23">
        <v>330003.40000000002</v>
      </c>
      <c r="D64" s="42">
        <f t="shared" si="9"/>
        <v>32.800258423615944</v>
      </c>
    </row>
    <row r="65" spans="1:10" x14ac:dyDescent="0.25">
      <c r="A65" s="60" t="s">
        <v>48</v>
      </c>
      <c r="B65" s="23">
        <v>0</v>
      </c>
      <c r="C65" s="23">
        <v>0</v>
      </c>
      <c r="D65" s="42">
        <v>0</v>
      </c>
    </row>
    <row r="66" spans="1:10" x14ac:dyDescent="0.25">
      <c r="A66" s="60" t="s">
        <v>49</v>
      </c>
      <c r="B66" s="24">
        <v>291470746.51999998</v>
      </c>
      <c r="C66" s="21">
        <v>39438107.890000001</v>
      </c>
      <c r="D66" s="42">
        <f t="shared" si="9"/>
        <v>13.530725934204124</v>
      </c>
    </row>
    <row r="67" spans="1:10" ht="20.25" customHeight="1" x14ac:dyDescent="0.25">
      <c r="A67" s="60" t="s">
        <v>50</v>
      </c>
      <c r="B67" s="23">
        <v>374192</v>
      </c>
      <c r="C67" s="24">
        <v>254192</v>
      </c>
      <c r="D67" s="42">
        <f t="shared" si="9"/>
        <v>67.930901783041861</v>
      </c>
    </row>
    <row r="68" spans="1:10" x14ac:dyDescent="0.25">
      <c r="A68" s="59" t="s">
        <v>51</v>
      </c>
      <c r="B68" s="20">
        <f>B69+B70+B72+B71</f>
        <v>275732459.99000001</v>
      </c>
      <c r="C68" s="20">
        <f>C69+C70+C72+C71</f>
        <v>57228472.810000002</v>
      </c>
      <c r="D68" s="38">
        <f t="shared" si="9"/>
        <v>20.755072802119674</v>
      </c>
    </row>
    <row r="69" spans="1:10" x14ac:dyDescent="0.25">
      <c r="A69" s="60" t="s">
        <v>52</v>
      </c>
      <c r="B69" s="23">
        <v>56909643</v>
      </c>
      <c r="C69" s="24">
        <v>7217165.3300000001</v>
      </c>
      <c r="D69" s="42">
        <f t="shared" si="9"/>
        <v>12.681796879309188</v>
      </c>
    </row>
    <row r="70" spans="1:10" x14ac:dyDescent="0.25">
      <c r="A70" s="60" t="s">
        <v>53</v>
      </c>
      <c r="B70" s="23">
        <v>19820468.25</v>
      </c>
      <c r="C70" s="21">
        <v>448961.19</v>
      </c>
      <c r="D70" s="42">
        <f t="shared" si="9"/>
        <v>2.2651391699588128</v>
      </c>
    </row>
    <row r="71" spans="1:10" x14ac:dyDescent="0.25">
      <c r="A71" s="60" t="s">
        <v>54</v>
      </c>
      <c r="B71" s="23">
        <v>184577248.74000001</v>
      </c>
      <c r="C71" s="24">
        <v>43570950.789999999</v>
      </c>
      <c r="D71" s="42">
        <f t="shared" si="9"/>
        <v>23.605807913723485</v>
      </c>
    </row>
    <row r="72" spans="1:10" ht="17.45" customHeight="1" x14ac:dyDescent="0.25">
      <c r="A72" s="60" t="s">
        <v>55</v>
      </c>
      <c r="B72" s="23">
        <v>14425100</v>
      </c>
      <c r="C72" s="24">
        <v>5991395.5</v>
      </c>
      <c r="D72" s="42">
        <f t="shared" si="9"/>
        <v>41.534516225190814</v>
      </c>
    </row>
    <row r="73" spans="1:10" x14ac:dyDescent="0.25">
      <c r="A73" s="59" t="s">
        <v>56</v>
      </c>
      <c r="B73" s="20">
        <f>B74+B75</f>
        <v>34327943.780000001</v>
      </c>
      <c r="C73" s="20">
        <f>C74+C75</f>
        <v>22260452.460000001</v>
      </c>
      <c r="D73" s="38">
        <f t="shared" si="9"/>
        <v>64.846448720209366</v>
      </c>
    </row>
    <row r="74" spans="1:10" ht="30.2" customHeight="1" x14ac:dyDescent="0.25">
      <c r="A74" s="60" t="s">
        <v>57</v>
      </c>
      <c r="B74" s="23">
        <v>34327943.780000001</v>
      </c>
      <c r="C74" s="21">
        <v>22260452.460000001</v>
      </c>
      <c r="D74" s="42">
        <f t="shared" si="9"/>
        <v>64.846448720209366</v>
      </c>
    </row>
    <row r="75" spans="1:10" ht="19.5" hidden="1" customHeight="1" x14ac:dyDescent="0.25">
      <c r="A75" s="60" t="s">
        <v>58</v>
      </c>
      <c r="B75" s="23">
        <v>0</v>
      </c>
      <c r="C75" s="21">
        <v>0</v>
      </c>
      <c r="D75" s="42">
        <v>0</v>
      </c>
    </row>
    <row r="76" spans="1:10" x14ac:dyDescent="0.25">
      <c r="A76" s="59" t="s">
        <v>59</v>
      </c>
      <c r="B76" s="20">
        <f t="shared" ref="B76:C76" si="10">B77+B78+B79+B80+B81+B82</f>
        <v>2458952065.2500005</v>
      </c>
      <c r="C76" s="20">
        <f t="shared" si="10"/>
        <v>1195991589.71</v>
      </c>
      <c r="D76" s="38">
        <f t="shared" si="9"/>
        <v>48.638263698255713</v>
      </c>
      <c r="F76" s="5"/>
      <c r="H76" s="4"/>
      <c r="J76" s="4"/>
    </row>
    <row r="77" spans="1:10" x14ac:dyDescent="0.25">
      <c r="A77" s="60" t="s">
        <v>60</v>
      </c>
      <c r="B77" s="23">
        <v>992921703.70000005</v>
      </c>
      <c r="C77" s="21">
        <v>507114978.17000002</v>
      </c>
      <c r="D77" s="42">
        <f t="shared" si="9"/>
        <v>51.073007698421613</v>
      </c>
    </row>
    <row r="78" spans="1:10" x14ac:dyDescent="0.25">
      <c r="A78" s="60" t="s">
        <v>61</v>
      </c>
      <c r="B78" s="23">
        <v>1159031993.9400001</v>
      </c>
      <c r="C78" s="21">
        <v>591687882.52999997</v>
      </c>
      <c r="D78" s="62">
        <f t="shared" si="9"/>
        <v>51.050176839262477</v>
      </c>
    </row>
    <row r="79" spans="1:10" ht="15" customHeight="1" x14ac:dyDescent="0.25">
      <c r="A79" s="60" t="s">
        <v>62</v>
      </c>
      <c r="B79" s="23">
        <v>223021967.61000001</v>
      </c>
      <c r="C79" s="21">
        <v>77397626</v>
      </c>
      <c r="D79" s="62">
        <f t="shared" si="9"/>
        <v>34.70403692937807</v>
      </c>
    </row>
    <row r="80" spans="1:10" ht="15" customHeight="1" x14ac:dyDescent="0.25">
      <c r="A80" s="60" t="s">
        <v>92</v>
      </c>
      <c r="B80" s="23">
        <v>155000</v>
      </c>
      <c r="C80" s="21">
        <v>26000</v>
      </c>
      <c r="D80" s="62">
        <f t="shared" si="9"/>
        <v>16.7741935483871</v>
      </c>
    </row>
    <row r="81" spans="1:6" x14ac:dyDescent="0.25">
      <c r="A81" s="60" t="s">
        <v>63</v>
      </c>
      <c r="B81" s="23">
        <v>31171100</v>
      </c>
      <c r="C81" s="21">
        <v>6899423.3300000001</v>
      </c>
      <c r="D81" s="62">
        <f t="shared" si="9"/>
        <v>22.134038676851315</v>
      </c>
    </row>
    <row r="82" spans="1:6" x14ac:dyDescent="0.25">
      <c r="A82" s="60" t="s">
        <v>64</v>
      </c>
      <c r="B82" s="23">
        <v>52650300</v>
      </c>
      <c r="C82" s="21">
        <v>12865679.68</v>
      </c>
      <c r="D82" s="62">
        <f t="shared" si="9"/>
        <v>24.436099471418014</v>
      </c>
    </row>
    <row r="83" spans="1:6" x14ac:dyDescent="0.25">
      <c r="A83" s="59" t="s">
        <v>65</v>
      </c>
      <c r="B83" s="20">
        <f>B84</f>
        <v>172140888.75999999</v>
      </c>
      <c r="C83" s="20">
        <f>C84</f>
        <v>53240094.200000003</v>
      </c>
      <c r="D83" s="63">
        <f t="shared" si="9"/>
        <v>30.928209203234513</v>
      </c>
      <c r="F83" s="5"/>
    </row>
    <row r="84" spans="1:6" x14ac:dyDescent="0.25">
      <c r="A84" s="60" t="s">
        <v>66</v>
      </c>
      <c r="B84" s="23">
        <v>172140888.75999999</v>
      </c>
      <c r="C84" s="21">
        <v>53240094.200000003</v>
      </c>
      <c r="D84" s="62">
        <f t="shared" si="9"/>
        <v>30.928209203234513</v>
      </c>
    </row>
    <row r="85" spans="1:6" x14ac:dyDescent="0.25">
      <c r="A85" s="59" t="s">
        <v>67</v>
      </c>
      <c r="B85" s="20">
        <f>B86+B87+B88+B89</f>
        <v>393152188.52999997</v>
      </c>
      <c r="C85" s="20">
        <f>C86+C87+C88+C89</f>
        <v>190444393.22999999</v>
      </c>
      <c r="D85" s="63">
        <f t="shared" si="9"/>
        <v>48.440374691051197</v>
      </c>
    </row>
    <row r="86" spans="1:6" x14ac:dyDescent="0.25">
      <c r="A86" s="60" t="s">
        <v>68</v>
      </c>
      <c r="B86" s="23">
        <v>2441434</v>
      </c>
      <c r="C86" s="21">
        <v>1078478.3799999999</v>
      </c>
      <c r="D86" s="62">
        <f t="shared" si="9"/>
        <v>44.173972345760724</v>
      </c>
    </row>
    <row r="87" spans="1:6" x14ac:dyDescent="0.25">
      <c r="A87" s="60" t="s">
        <v>69</v>
      </c>
      <c r="B87" s="23">
        <v>1023752.5</v>
      </c>
      <c r="C87" s="21">
        <v>944452.5</v>
      </c>
      <c r="D87" s="62">
        <f t="shared" si="9"/>
        <v>92.253987169750502</v>
      </c>
    </row>
    <row r="88" spans="1:6" x14ac:dyDescent="0.25">
      <c r="A88" s="60" t="s">
        <v>70</v>
      </c>
      <c r="B88" s="23">
        <v>380748007.88999999</v>
      </c>
      <c r="C88" s="21">
        <v>182488836.12</v>
      </c>
      <c r="D88" s="62">
        <f t="shared" si="9"/>
        <v>47.929032414720332</v>
      </c>
    </row>
    <row r="89" spans="1:6" ht="18.75" customHeight="1" x14ac:dyDescent="0.25">
      <c r="A89" s="60" t="s">
        <v>71</v>
      </c>
      <c r="B89" s="23">
        <v>8938994.1400000006</v>
      </c>
      <c r="C89" s="21">
        <v>5932626.2300000004</v>
      </c>
      <c r="D89" s="62">
        <f t="shared" si="9"/>
        <v>66.367939581175293</v>
      </c>
    </row>
    <row r="90" spans="1:6" x14ac:dyDescent="0.25">
      <c r="A90" s="59" t="s">
        <v>72</v>
      </c>
      <c r="B90" s="20">
        <f>B91+B92+B93</f>
        <v>101680200</v>
      </c>
      <c r="C90" s="20">
        <f>C91+C92+C93</f>
        <v>45375418.75</v>
      </c>
      <c r="D90" s="63">
        <f t="shared" si="9"/>
        <v>44.625619097916804</v>
      </c>
    </row>
    <row r="91" spans="1:6" x14ac:dyDescent="0.25">
      <c r="A91" s="60" t="s">
        <v>73</v>
      </c>
      <c r="B91" s="23">
        <v>94893600</v>
      </c>
      <c r="C91" s="21">
        <v>43985415</v>
      </c>
      <c r="D91" s="62">
        <f t="shared" si="9"/>
        <v>46.352351475758113</v>
      </c>
    </row>
    <row r="92" spans="1:6" x14ac:dyDescent="0.25">
      <c r="A92" s="60" t="s">
        <v>74</v>
      </c>
      <c r="B92" s="23">
        <v>6786600</v>
      </c>
      <c r="C92" s="21">
        <v>1390003.75</v>
      </c>
      <c r="D92" s="62">
        <f t="shared" si="9"/>
        <v>20.481592402675862</v>
      </c>
    </row>
    <row r="93" spans="1:6" hidden="1" x14ac:dyDescent="0.25">
      <c r="A93" s="60" t="s">
        <v>75</v>
      </c>
      <c r="B93" s="23"/>
      <c r="C93" s="21"/>
      <c r="D93" s="62" t="e">
        <f t="shared" si="9"/>
        <v>#DIV/0!</v>
      </c>
    </row>
    <row r="94" spans="1:6" x14ac:dyDescent="0.25">
      <c r="A94" s="59" t="s">
        <v>76</v>
      </c>
      <c r="B94" s="19">
        <f t="shared" ref="B94:C94" si="11">B95+B96</f>
        <v>1808757</v>
      </c>
      <c r="C94" s="19">
        <f t="shared" si="11"/>
        <v>436411.27</v>
      </c>
      <c r="D94" s="63">
        <f t="shared" si="9"/>
        <v>24.127689346882971</v>
      </c>
    </row>
    <row r="95" spans="1:6" x14ac:dyDescent="0.25">
      <c r="A95" s="60" t="s">
        <v>77</v>
      </c>
      <c r="B95" s="23">
        <v>497600</v>
      </c>
      <c r="C95" s="21">
        <v>110180</v>
      </c>
      <c r="D95" s="62">
        <f t="shared" si="9"/>
        <v>22.14228295819936</v>
      </c>
    </row>
    <row r="96" spans="1:6" x14ac:dyDescent="0.25">
      <c r="A96" s="60" t="s">
        <v>93</v>
      </c>
      <c r="B96" s="23">
        <v>1311157</v>
      </c>
      <c r="C96" s="21">
        <v>326231.27</v>
      </c>
      <c r="D96" s="62">
        <f t="shared" si="9"/>
        <v>24.881175175818001</v>
      </c>
    </row>
    <row r="97" spans="1:6" x14ac:dyDescent="0.25">
      <c r="A97" s="59" t="s">
        <v>78</v>
      </c>
      <c r="B97" s="20">
        <v>1740846.03</v>
      </c>
      <c r="C97" s="19">
        <v>0</v>
      </c>
      <c r="D97" s="63">
        <v>0</v>
      </c>
    </row>
    <row r="98" spans="1:6" hidden="1" x14ac:dyDescent="0.25">
      <c r="A98" s="59" t="s">
        <v>85</v>
      </c>
      <c r="B98" s="20"/>
      <c r="C98" s="19"/>
      <c r="D98" s="63" t="e">
        <f t="shared" si="9"/>
        <v>#DIV/0!</v>
      </c>
    </row>
    <row r="99" spans="1:6" ht="25.5" customHeight="1" x14ac:dyDescent="0.25">
      <c r="A99" s="64" t="s">
        <v>79</v>
      </c>
      <c r="B99" s="20">
        <f>B49+B58+B63+B68+B73+B76+B83+B85+B90+B94+B97+B98</f>
        <v>4006123424.9000001</v>
      </c>
      <c r="C99" s="20">
        <f>C49+C58+C63+C68+C73+C76+C83+C85+C90+C94+C97+C98</f>
        <v>1687253377.9300001</v>
      </c>
      <c r="D99" s="63">
        <f t="shared" si="9"/>
        <v>42.116859591566801</v>
      </c>
      <c r="E99" s="5"/>
      <c r="F99" s="5"/>
    </row>
    <row r="100" spans="1:6" ht="9.75" hidden="1" customHeight="1" x14ac:dyDescent="0.25">
      <c r="A100" s="60"/>
      <c r="B100" s="23"/>
      <c r="C100" s="21"/>
      <c r="D100" s="63" t="e">
        <f t="shared" si="9"/>
        <v>#DIV/0!</v>
      </c>
    </row>
    <row r="101" spans="1:6" ht="27" customHeight="1" x14ac:dyDescent="0.25">
      <c r="A101" s="64" t="s">
        <v>80</v>
      </c>
      <c r="B101" s="20">
        <f>B47-B99</f>
        <v>-172244181.80000067</v>
      </c>
      <c r="C101" s="19">
        <f>C47-C99</f>
        <v>27910377.859999895</v>
      </c>
      <c r="D101" s="63">
        <f t="shared" si="9"/>
        <v>-16.203959732240889</v>
      </c>
    </row>
    <row r="102" spans="1:6" ht="31.5" x14ac:dyDescent="0.25">
      <c r="A102" s="60" t="s">
        <v>88</v>
      </c>
      <c r="B102" s="23"/>
      <c r="C102" s="21"/>
      <c r="D102" s="62"/>
    </row>
    <row r="103" spans="1:6" x14ac:dyDescent="0.25">
      <c r="A103" s="60" t="s">
        <v>81</v>
      </c>
      <c r="B103" s="23">
        <v>13000000</v>
      </c>
      <c r="C103" s="23">
        <v>0</v>
      </c>
      <c r="D103" s="62">
        <v>0</v>
      </c>
      <c r="F103" s="5"/>
    </row>
    <row r="104" spans="1:6" ht="31.5" hidden="1" x14ac:dyDescent="0.25">
      <c r="A104" s="60" t="s">
        <v>82</v>
      </c>
      <c r="B104" s="23">
        <v>0</v>
      </c>
      <c r="C104" s="21">
        <v>0</v>
      </c>
      <c r="D104" s="62" t="e">
        <f t="shared" si="9"/>
        <v>#DIV/0!</v>
      </c>
    </row>
    <row r="105" spans="1:6" ht="31.5" hidden="1" x14ac:dyDescent="0.25">
      <c r="A105" s="60" t="s">
        <v>83</v>
      </c>
      <c r="B105" s="23">
        <v>0</v>
      </c>
      <c r="C105" s="21">
        <v>0</v>
      </c>
      <c r="D105" s="62" t="e">
        <f t="shared" si="9"/>
        <v>#DIV/0!</v>
      </c>
    </row>
    <row r="106" spans="1:6" ht="30.75" customHeight="1" thickBot="1" x14ac:dyDescent="0.3">
      <c r="A106" s="65" t="s">
        <v>84</v>
      </c>
      <c r="B106" s="66">
        <v>159244181.80000001</v>
      </c>
      <c r="C106" s="26">
        <v>-27910377.859999999</v>
      </c>
      <c r="D106" s="67">
        <f t="shared" si="9"/>
        <v>-17.526780284540351</v>
      </c>
      <c r="F106" s="5"/>
    </row>
    <row r="107" spans="1:6" s="7" customFormat="1" ht="26.25" hidden="1" customHeight="1" thickBot="1" x14ac:dyDescent="0.3">
      <c r="A107" s="29" t="s">
        <v>89</v>
      </c>
      <c r="B107" s="30"/>
      <c r="C107" s="31"/>
      <c r="D107" s="32" t="e">
        <f t="shared" si="9"/>
        <v>#DIV/0!</v>
      </c>
    </row>
    <row r="108" spans="1:6" s="7" customFormat="1" ht="18.75" customHeight="1" x14ac:dyDescent="0.25">
      <c r="A108" s="6"/>
      <c r="B108" s="10"/>
      <c r="C108" s="10"/>
      <c r="D108" s="13"/>
    </row>
    <row r="109" spans="1:6" ht="42.75" customHeight="1" x14ac:dyDescent="0.25">
      <c r="A109" s="2"/>
      <c r="B109" s="11"/>
      <c r="C109" s="9"/>
      <c r="D109" s="9"/>
    </row>
    <row r="110" spans="1:6" x14ac:dyDescent="0.25">
      <c r="A110" s="2"/>
      <c r="B110" s="9"/>
      <c r="C110" s="9"/>
      <c r="D110" s="9"/>
    </row>
  </sheetData>
  <mergeCells count="2">
    <mergeCell ref="B48:D48"/>
    <mergeCell ref="A1:D1"/>
  </mergeCells>
  <pageMargins left="1.1811023622047245" right="0" top="0.31496062992125984" bottom="0.11811023622047245" header="0" footer="0"/>
  <pageSetup paperSize="9" scale="65" fitToHeight="2" orientation="portrait" r:id="rId1"/>
  <rowBreaks count="1" manualBreakCount="1">
    <brk id="4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-</vt:lpstr>
      <vt:lpstr>'-'!Заголовки_для_печати</vt:lpstr>
      <vt:lpstr>'-'!Область_печати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2025-06-05T05:42:17Z</dcterms:modified>
</cp:coreProperties>
</file>