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ms_econom3\Desktop\Оксана\КПСЭР округа\Свод\согласование\МИНЭК\11.02.2026\06-02-2026_16-17-38\"/>
    </mc:Choice>
  </mc:AlternateContent>
  <bookViews>
    <workbookView xWindow="14385" yWindow="105" windowWidth="14430" windowHeight="12195" firstSheet="3" activeTab="8"/>
  </bookViews>
  <sheets>
    <sheet name="Строительство и ЖКХ" sheetId="18" r:id="rId1"/>
    <sheet name="Транспорт и дорожное хозяйство" sheetId="4" r:id="rId2"/>
    <sheet name="Потреб рынок и сфера услуг" sheetId="5" r:id="rId3"/>
    <sheet name="Здравоохранение" sheetId="6" r:id="rId4"/>
    <sheet name="Образование" sheetId="8" r:id="rId5"/>
    <sheet name="Физическая культура и спорт" sheetId="7" r:id="rId6"/>
    <sheet name="Культура" sheetId="19" r:id="rId7"/>
    <sheet name="Соц сфера и рынок труда " sheetId="15" r:id="rId8"/>
    <sheet name="Экология" sheetId="16" r:id="rId9"/>
    <sheet name="Безопасность жизнедеятельности" sheetId="13" r:id="rId10"/>
    <sheet name="Свод по округу" sheetId="20" r:id="rId11"/>
  </sheets>
  <calcPr calcId="152511"/>
</workbook>
</file>

<file path=xl/calcChain.xml><?xml version="1.0" encoding="utf-8"?>
<calcChain xmlns="http://schemas.openxmlformats.org/spreadsheetml/2006/main">
  <c r="C59" i="20" l="1"/>
  <c r="C58" i="20"/>
  <c r="C57" i="20"/>
  <c r="C56" i="20"/>
  <c r="I55" i="20"/>
  <c r="H55" i="20"/>
  <c r="G55" i="20"/>
  <c r="F55" i="20"/>
  <c r="E55" i="20"/>
  <c r="D55" i="20"/>
  <c r="C55" i="20" s="1"/>
  <c r="C54" i="20"/>
  <c r="C53" i="20"/>
  <c r="C52" i="20"/>
  <c r="C51" i="20"/>
  <c r="I50" i="20"/>
  <c r="C50" i="20" s="1"/>
  <c r="H50" i="20"/>
  <c r="G50" i="20"/>
  <c r="F50" i="20"/>
  <c r="E50" i="20"/>
  <c r="D50" i="20"/>
  <c r="C49" i="20"/>
  <c r="C48" i="20"/>
  <c r="C47" i="20"/>
  <c r="C46" i="20"/>
  <c r="I45" i="20"/>
  <c r="H45" i="20"/>
  <c r="G45" i="20"/>
  <c r="F45" i="20"/>
  <c r="E45" i="20"/>
  <c r="D45" i="20"/>
  <c r="C45" i="20" s="1"/>
  <c r="C44" i="20"/>
  <c r="C43" i="20"/>
  <c r="C42" i="20"/>
  <c r="C41" i="20"/>
  <c r="C40" i="20"/>
  <c r="C39" i="20"/>
  <c r="C38" i="20"/>
  <c r="C37" i="20"/>
  <c r="C36" i="20"/>
  <c r="I35" i="20"/>
  <c r="H35" i="20"/>
  <c r="G35" i="20"/>
  <c r="F35" i="20"/>
  <c r="E35" i="20"/>
  <c r="D35" i="20"/>
  <c r="C35" i="20" s="1"/>
  <c r="C34" i="20"/>
  <c r="C33" i="20"/>
  <c r="C32" i="20"/>
  <c r="C31" i="20"/>
  <c r="I30" i="20"/>
  <c r="H30" i="20"/>
  <c r="G30" i="20"/>
  <c r="F30" i="20"/>
  <c r="E30" i="20"/>
  <c r="D30" i="20"/>
  <c r="C30" i="20" s="1"/>
  <c r="C29" i="20"/>
  <c r="C28" i="20"/>
  <c r="C27" i="20"/>
  <c r="C26" i="20"/>
  <c r="I25" i="20"/>
  <c r="H25" i="20"/>
  <c r="G25" i="20"/>
  <c r="F25" i="20"/>
  <c r="E25" i="20"/>
  <c r="D25" i="20"/>
  <c r="C25" i="20"/>
  <c r="C24" i="20"/>
  <c r="C23" i="20"/>
  <c r="C22" i="20"/>
  <c r="C21" i="20"/>
  <c r="I20" i="20"/>
  <c r="H20" i="20"/>
  <c r="G20" i="20"/>
  <c r="F20" i="20"/>
  <c r="E20" i="20"/>
  <c r="D20" i="20"/>
  <c r="C20" i="20" s="1"/>
  <c r="C19" i="20"/>
  <c r="C18" i="20"/>
  <c r="C17" i="20"/>
  <c r="C16" i="20"/>
  <c r="I15" i="20"/>
  <c r="H15" i="20"/>
  <c r="G15" i="20"/>
  <c r="F15" i="20"/>
  <c r="E15" i="20"/>
  <c r="D15" i="20"/>
  <c r="C15" i="20" s="1"/>
  <c r="C14" i="20"/>
  <c r="C13" i="20"/>
  <c r="C12" i="20"/>
  <c r="C11" i="20"/>
  <c r="C10" i="20"/>
  <c r="I9" i="20"/>
  <c r="H9" i="20"/>
  <c r="G9" i="20"/>
  <c r="F9" i="20"/>
  <c r="E9" i="20"/>
  <c r="E5" i="20" s="1"/>
  <c r="D9" i="20"/>
  <c r="C9" i="20" s="1"/>
  <c r="I8" i="20"/>
  <c r="H8" i="20"/>
  <c r="G8" i="20"/>
  <c r="F8" i="20"/>
  <c r="E8" i="20"/>
  <c r="D8" i="20"/>
  <c r="C8" i="20" s="1"/>
  <c r="I7" i="20"/>
  <c r="H7" i="20"/>
  <c r="G7" i="20"/>
  <c r="F7" i="20"/>
  <c r="E7" i="20"/>
  <c r="D7" i="20"/>
  <c r="C7" i="20"/>
  <c r="I6" i="20"/>
  <c r="H6" i="20"/>
  <c r="G6" i="20"/>
  <c r="F6" i="20"/>
  <c r="F5" i="20" s="1"/>
  <c r="E6" i="20"/>
  <c r="D6" i="20"/>
  <c r="D5" i="20" s="1"/>
  <c r="I5" i="20"/>
  <c r="H5" i="20"/>
  <c r="G5" i="20"/>
  <c r="C5" i="20" l="1"/>
  <c r="C6" i="20"/>
  <c r="I10" i="18"/>
  <c r="J10" i="18"/>
  <c r="K10" i="18"/>
  <c r="L10" i="18"/>
  <c r="M10" i="18"/>
  <c r="N10" i="18"/>
  <c r="H9" i="18"/>
  <c r="H8" i="18"/>
  <c r="H7" i="18"/>
  <c r="H6" i="18"/>
  <c r="I5" i="18"/>
  <c r="J5" i="18"/>
  <c r="K5" i="18"/>
  <c r="L5" i="18"/>
  <c r="M5" i="18"/>
  <c r="N5" i="18"/>
  <c r="I27" i="16"/>
  <c r="J27" i="16"/>
  <c r="K27" i="16"/>
  <c r="L27" i="16"/>
  <c r="M27" i="16"/>
  <c r="N27" i="16"/>
  <c r="I28" i="16"/>
  <c r="J28" i="16"/>
  <c r="K28" i="16"/>
  <c r="L28" i="16"/>
  <c r="M28" i="16"/>
  <c r="N28" i="16"/>
  <c r="I29" i="16"/>
  <c r="J29" i="16"/>
  <c r="K29" i="16"/>
  <c r="L29" i="16"/>
  <c r="M29" i="16"/>
  <c r="N29" i="16"/>
  <c r="J26" i="16"/>
  <c r="K26" i="16"/>
  <c r="L26" i="16"/>
  <c r="M26" i="16"/>
  <c r="N26" i="16"/>
  <c r="I26" i="16"/>
  <c r="I72" i="19"/>
  <c r="J72" i="19"/>
  <c r="K72" i="19"/>
  <c r="L72" i="19"/>
  <c r="M72" i="19"/>
  <c r="N72" i="19"/>
  <c r="I73" i="19"/>
  <c r="J73" i="19"/>
  <c r="K73" i="19"/>
  <c r="L73" i="19"/>
  <c r="M73" i="19"/>
  <c r="N73" i="19"/>
  <c r="I74" i="19"/>
  <c r="J74" i="19"/>
  <c r="K74" i="19"/>
  <c r="L74" i="19"/>
  <c r="M74" i="19"/>
  <c r="N74" i="19"/>
  <c r="J71" i="19"/>
  <c r="K71" i="19"/>
  <c r="L71" i="19"/>
  <c r="M71" i="19"/>
  <c r="N71" i="19"/>
  <c r="I71" i="19"/>
  <c r="I41" i="7"/>
  <c r="J41" i="7"/>
  <c r="K41" i="7"/>
  <c r="L41" i="7"/>
  <c r="M41" i="7"/>
  <c r="N41" i="7"/>
  <c r="I42" i="7"/>
  <c r="J42" i="7"/>
  <c r="K42" i="7"/>
  <c r="L42" i="7"/>
  <c r="M42" i="7"/>
  <c r="N42" i="7"/>
  <c r="I43" i="7"/>
  <c r="J43" i="7"/>
  <c r="K43" i="7"/>
  <c r="L43" i="7"/>
  <c r="M43" i="7"/>
  <c r="N43" i="7"/>
  <c r="J40" i="7"/>
  <c r="K40" i="7"/>
  <c r="L40" i="7"/>
  <c r="M40" i="7"/>
  <c r="N40" i="7"/>
  <c r="I40" i="7"/>
  <c r="I52" i="8"/>
  <c r="J52" i="8"/>
  <c r="K52" i="8"/>
  <c r="L52" i="8"/>
  <c r="M52" i="8"/>
  <c r="N52" i="8"/>
  <c r="I53" i="8"/>
  <c r="H53" i="8" s="1"/>
  <c r="J53" i="8"/>
  <c r="K53" i="8"/>
  <c r="L53" i="8"/>
  <c r="M53" i="8"/>
  <c r="N53" i="8"/>
  <c r="I54" i="8"/>
  <c r="H54" i="8" s="1"/>
  <c r="J54" i="8"/>
  <c r="K54" i="8"/>
  <c r="L54" i="8"/>
  <c r="M54" i="8"/>
  <c r="N54" i="8"/>
  <c r="J51" i="8"/>
  <c r="K51" i="8"/>
  <c r="K50" i="8" s="1"/>
  <c r="L51" i="8"/>
  <c r="L50" i="8" s="1"/>
  <c r="M51" i="8"/>
  <c r="M50" i="8" s="1"/>
  <c r="N51" i="8"/>
  <c r="N50" i="8" s="1"/>
  <c r="I51" i="8"/>
  <c r="I50" i="8" s="1"/>
  <c r="I52" i="6"/>
  <c r="J52" i="6"/>
  <c r="K52" i="6"/>
  <c r="L52" i="6"/>
  <c r="M52" i="6"/>
  <c r="N52" i="6"/>
  <c r="I53" i="6"/>
  <c r="J53" i="6"/>
  <c r="K53" i="6"/>
  <c r="L53" i="6"/>
  <c r="M53" i="6"/>
  <c r="N53" i="6"/>
  <c r="I54" i="6"/>
  <c r="J54" i="6"/>
  <c r="K54" i="6"/>
  <c r="L54" i="6"/>
  <c r="M54" i="6"/>
  <c r="N54" i="6"/>
  <c r="J51" i="6"/>
  <c r="K51" i="6"/>
  <c r="L51" i="6"/>
  <c r="M51" i="6"/>
  <c r="N51" i="6"/>
  <c r="J39" i="4"/>
  <c r="K39" i="4"/>
  <c r="L39" i="4"/>
  <c r="M39" i="4"/>
  <c r="N39" i="4"/>
  <c r="J40" i="4"/>
  <c r="K40" i="4"/>
  <c r="L40" i="4"/>
  <c r="M40" i="4"/>
  <c r="N40" i="4"/>
  <c r="I41" i="4"/>
  <c r="J41" i="4"/>
  <c r="K41" i="4"/>
  <c r="L41" i="4"/>
  <c r="N41" i="4"/>
  <c r="J38" i="4"/>
  <c r="J37" i="4" s="1"/>
  <c r="K38" i="4"/>
  <c r="K37" i="4" s="1"/>
  <c r="L38" i="4"/>
  <c r="L37" i="4" s="1"/>
  <c r="M38" i="4"/>
  <c r="N38" i="4"/>
  <c r="N37" i="4" s="1"/>
  <c r="I38" i="4"/>
  <c r="I32" i="18"/>
  <c r="J32" i="18"/>
  <c r="K32" i="18"/>
  <c r="L32" i="18"/>
  <c r="M32" i="18"/>
  <c r="N32" i="18"/>
  <c r="I33" i="18"/>
  <c r="J33" i="18"/>
  <c r="K33" i="18"/>
  <c r="L33" i="18"/>
  <c r="M33" i="18"/>
  <c r="N33" i="18"/>
  <c r="I34" i="18"/>
  <c r="J34" i="18"/>
  <c r="K34" i="18"/>
  <c r="L34" i="18"/>
  <c r="M34" i="18"/>
  <c r="N34" i="18"/>
  <c r="J31" i="18"/>
  <c r="K31" i="18"/>
  <c r="L31" i="18"/>
  <c r="M31" i="18"/>
  <c r="N31" i="18"/>
  <c r="I31" i="18"/>
  <c r="N25" i="8"/>
  <c r="M25" i="8"/>
  <c r="L25" i="8"/>
  <c r="K25" i="8"/>
  <c r="J25" i="8"/>
  <c r="I25" i="8"/>
  <c r="H26" i="8"/>
  <c r="H27" i="8"/>
  <c r="H28" i="8"/>
  <c r="H29" i="8"/>
  <c r="H51" i="8" l="1"/>
  <c r="H38" i="4"/>
  <c r="H52" i="8"/>
  <c r="J50" i="8"/>
  <c r="H50" i="8" s="1"/>
  <c r="H25" i="8"/>
  <c r="H53" i="6" l="1"/>
  <c r="H54" i="6"/>
  <c r="K50" i="6"/>
  <c r="I51" i="6"/>
  <c r="M50" i="6"/>
  <c r="J45" i="6"/>
  <c r="K45" i="6"/>
  <c r="L45" i="6"/>
  <c r="M45" i="6"/>
  <c r="N45" i="6"/>
  <c r="I45" i="6"/>
  <c r="J40" i="6"/>
  <c r="K40" i="6"/>
  <c r="L40" i="6"/>
  <c r="M40" i="6"/>
  <c r="N40" i="6"/>
  <c r="I40" i="6"/>
  <c r="J35" i="6"/>
  <c r="K35" i="6"/>
  <c r="L35" i="6"/>
  <c r="M35" i="6"/>
  <c r="N35" i="6"/>
  <c r="I35" i="6"/>
  <c r="J30" i="6"/>
  <c r="K30" i="6"/>
  <c r="L30" i="6"/>
  <c r="M30" i="6"/>
  <c r="N30" i="6"/>
  <c r="I30" i="6"/>
  <c r="J25" i="6"/>
  <c r="K25" i="6"/>
  <c r="L25" i="6"/>
  <c r="M25" i="6"/>
  <c r="N25" i="6"/>
  <c r="I25" i="6"/>
  <c r="J20" i="6"/>
  <c r="K20" i="6"/>
  <c r="L20" i="6"/>
  <c r="M20" i="6"/>
  <c r="N20" i="6"/>
  <c r="I20" i="6"/>
  <c r="J15" i="6"/>
  <c r="K15" i="6"/>
  <c r="L15" i="6"/>
  <c r="M15" i="6"/>
  <c r="N15" i="6"/>
  <c r="I15" i="6"/>
  <c r="J10" i="6"/>
  <c r="K10" i="6"/>
  <c r="L10" i="6"/>
  <c r="M10" i="6"/>
  <c r="N10" i="6"/>
  <c r="I10" i="6"/>
  <c r="H11" i="6"/>
  <c r="H12" i="6"/>
  <c r="H13" i="6"/>
  <c r="H14" i="6"/>
  <c r="H16" i="6"/>
  <c r="H17" i="6"/>
  <c r="H18" i="6"/>
  <c r="H19" i="6"/>
  <c r="H21" i="6"/>
  <c r="H22" i="6"/>
  <c r="H23" i="6"/>
  <c r="H24" i="6"/>
  <c r="H26" i="6"/>
  <c r="H27" i="6"/>
  <c r="H28" i="6"/>
  <c r="H29" i="6"/>
  <c r="H31" i="6"/>
  <c r="H32" i="6"/>
  <c r="H33" i="6"/>
  <c r="H34" i="6"/>
  <c r="H36" i="6"/>
  <c r="H37" i="6"/>
  <c r="H38" i="6"/>
  <c r="H39" i="6"/>
  <c r="H41" i="6"/>
  <c r="H42" i="6"/>
  <c r="H43" i="6"/>
  <c r="H44" i="6"/>
  <c r="H46" i="6"/>
  <c r="H47" i="6"/>
  <c r="H48" i="6"/>
  <c r="H49" i="6"/>
  <c r="H6" i="6"/>
  <c r="H7" i="6"/>
  <c r="H8" i="6"/>
  <c r="H9" i="6"/>
  <c r="J5" i="6"/>
  <c r="K5" i="6"/>
  <c r="L5" i="6"/>
  <c r="M5" i="6"/>
  <c r="N5" i="6"/>
  <c r="I5" i="6"/>
  <c r="H5" i="6" s="1"/>
  <c r="H38" i="8"/>
  <c r="H39" i="8"/>
  <c r="H37" i="8"/>
  <c r="I50" i="6" l="1"/>
  <c r="H52" i="6"/>
  <c r="L50" i="6"/>
  <c r="N50" i="6"/>
  <c r="J50" i="6"/>
  <c r="H51" i="6"/>
  <c r="H45" i="6"/>
  <c r="H40" i="6"/>
  <c r="H35" i="6"/>
  <c r="H30" i="6"/>
  <c r="H25" i="6"/>
  <c r="H20" i="6"/>
  <c r="H15" i="6"/>
  <c r="H10" i="6"/>
  <c r="H17" i="18"/>
  <c r="H18" i="18"/>
  <c r="H19" i="18"/>
  <c r="H16" i="18"/>
  <c r="H50" i="6" l="1"/>
  <c r="H27" i="4"/>
  <c r="H22" i="4"/>
  <c r="M21" i="4"/>
  <c r="M41" i="4" s="1"/>
  <c r="H21" i="4"/>
  <c r="H15" i="4"/>
  <c r="I15" i="4" s="1"/>
  <c r="I14" i="4"/>
  <c r="I12" i="4"/>
  <c r="H10" i="4"/>
  <c r="I10" i="4" s="1"/>
  <c r="I9" i="4"/>
  <c r="I5" i="4"/>
  <c r="I39" i="4" l="1"/>
  <c r="M37" i="4"/>
  <c r="H41" i="4"/>
  <c r="I40" i="4"/>
  <c r="H40" i="4" s="1"/>
  <c r="H29" i="18"/>
  <c r="H28" i="18"/>
  <c r="H27" i="18"/>
  <c r="H26" i="18"/>
  <c r="H25" i="18" s="1"/>
  <c r="N25" i="18"/>
  <c r="M25" i="18"/>
  <c r="L25" i="18"/>
  <c r="K25" i="18"/>
  <c r="J25" i="18"/>
  <c r="I25" i="18"/>
  <c r="I20" i="18"/>
  <c r="J20" i="18"/>
  <c r="L20" i="18"/>
  <c r="M20" i="18"/>
  <c r="N20" i="18"/>
  <c r="H21" i="18"/>
  <c r="H22" i="18"/>
  <c r="H23" i="18"/>
  <c r="H24" i="18"/>
  <c r="H39" i="4" l="1"/>
  <c r="H37" i="4" s="1"/>
  <c r="I37" i="4"/>
  <c r="H20" i="18"/>
  <c r="N14" i="15" l="1"/>
  <c r="M14" i="15"/>
  <c r="L14" i="15"/>
  <c r="K14" i="15"/>
  <c r="J14" i="15"/>
  <c r="I14" i="15"/>
  <c r="N13" i="15"/>
  <c r="M13" i="15"/>
  <c r="L13" i="15"/>
  <c r="K13" i="15"/>
  <c r="J13" i="15"/>
  <c r="I13" i="15"/>
  <c r="N12" i="15"/>
  <c r="M12" i="15"/>
  <c r="L12" i="15"/>
  <c r="K12" i="15"/>
  <c r="J12" i="15"/>
  <c r="I12" i="15"/>
  <c r="N11" i="15"/>
  <c r="M11" i="15"/>
  <c r="L11" i="15"/>
  <c r="K11" i="15"/>
  <c r="J11" i="15"/>
  <c r="I11" i="15"/>
  <c r="H69" i="19" l="1"/>
  <c r="H68" i="19"/>
  <c r="H67" i="19"/>
  <c r="H66" i="19"/>
  <c r="N65" i="19"/>
  <c r="M65" i="19"/>
  <c r="L65" i="19"/>
  <c r="K65" i="19"/>
  <c r="J65" i="19"/>
  <c r="I65" i="19"/>
  <c r="H64" i="19"/>
  <c r="H63" i="19"/>
  <c r="H62" i="19"/>
  <c r="H61" i="19"/>
  <c r="N60" i="19"/>
  <c r="M60" i="19"/>
  <c r="L60" i="19"/>
  <c r="K60" i="19"/>
  <c r="J60" i="19"/>
  <c r="I60" i="19"/>
  <c r="H59" i="19"/>
  <c r="H58" i="19"/>
  <c r="H57" i="19"/>
  <c r="H56" i="19"/>
  <c r="N55" i="19"/>
  <c r="M55" i="19"/>
  <c r="L55" i="19"/>
  <c r="K55" i="19"/>
  <c r="J55" i="19"/>
  <c r="I55" i="19"/>
  <c r="H54" i="19"/>
  <c r="H53" i="19"/>
  <c r="H52" i="19"/>
  <c r="H51" i="19"/>
  <c r="N50" i="19"/>
  <c r="M50" i="19"/>
  <c r="L50" i="19"/>
  <c r="K50" i="19"/>
  <c r="J50" i="19"/>
  <c r="I50" i="19"/>
  <c r="H49" i="19"/>
  <c r="H48" i="19"/>
  <c r="H47" i="19"/>
  <c r="H46" i="19"/>
  <c r="N45" i="19"/>
  <c r="M45" i="19"/>
  <c r="L45" i="19"/>
  <c r="K45" i="19"/>
  <c r="J45" i="19"/>
  <c r="I45" i="19"/>
  <c r="H44" i="19"/>
  <c r="H43" i="19"/>
  <c r="H42" i="19"/>
  <c r="H41" i="19"/>
  <c r="N40" i="19"/>
  <c r="M40" i="19"/>
  <c r="L40" i="19"/>
  <c r="K40" i="19"/>
  <c r="J40" i="19"/>
  <c r="I40" i="19"/>
  <c r="H39" i="19"/>
  <c r="H38" i="19"/>
  <c r="H37" i="19"/>
  <c r="H36" i="19"/>
  <c r="N35" i="19"/>
  <c r="M35" i="19"/>
  <c r="L35" i="19"/>
  <c r="K35" i="19"/>
  <c r="J35" i="19"/>
  <c r="I35" i="19"/>
  <c r="H34" i="19"/>
  <c r="H33" i="19"/>
  <c r="H32" i="19"/>
  <c r="H31" i="19"/>
  <c r="N30" i="19"/>
  <c r="M30" i="19"/>
  <c r="L30" i="19"/>
  <c r="K30" i="19"/>
  <c r="J30" i="19"/>
  <c r="I30" i="19"/>
  <c r="H29" i="19"/>
  <c r="H28" i="19"/>
  <c r="H27" i="19"/>
  <c r="H26" i="19"/>
  <c r="N25" i="19"/>
  <c r="M25" i="19"/>
  <c r="L25" i="19"/>
  <c r="K25" i="19"/>
  <c r="J25" i="19"/>
  <c r="I25" i="19"/>
  <c r="H24" i="19"/>
  <c r="H23" i="19"/>
  <c r="H22" i="19"/>
  <c r="H21" i="19"/>
  <c r="N20" i="19"/>
  <c r="M20" i="19"/>
  <c r="L20" i="19"/>
  <c r="K20" i="19"/>
  <c r="J20" i="19"/>
  <c r="I20" i="19"/>
  <c r="H19" i="19"/>
  <c r="H18" i="19"/>
  <c r="H17" i="19"/>
  <c r="H16" i="19"/>
  <c r="N15" i="19"/>
  <c r="M15" i="19"/>
  <c r="L15" i="19"/>
  <c r="K15" i="19"/>
  <c r="J15" i="19"/>
  <c r="I15" i="19"/>
  <c r="H14" i="19"/>
  <c r="H13" i="19"/>
  <c r="H12" i="19"/>
  <c r="H11" i="19"/>
  <c r="N10" i="19"/>
  <c r="M10" i="19"/>
  <c r="L10" i="19"/>
  <c r="K10" i="19"/>
  <c r="J10" i="19"/>
  <c r="I10" i="19"/>
  <c r="H9" i="19"/>
  <c r="H8" i="19"/>
  <c r="H7" i="19"/>
  <c r="H6" i="19"/>
  <c r="N5" i="19"/>
  <c r="M5" i="19"/>
  <c r="L5" i="19"/>
  <c r="K5" i="19"/>
  <c r="J5" i="19"/>
  <c r="I5" i="19"/>
  <c r="N15" i="18"/>
  <c r="M15" i="18"/>
  <c r="L15" i="18"/>
  <c r="K15" i="18"/>
  <c r="J15" i="18"/>
  <c r="I15" i="18"/>
  <c r="H14" i="18"/>
  <c r="H13" i="18"/>
  <c r="H12" i="18"/>
  <c r="H11" i="18"/>
  <c r="H10" i="18" l="1"/>
  <c r="H33" i="18"/>
  <c r="K30" i="18"/>
  <c r="H72" i="19"/>
  <c r="H60" i="19"/>
  <c r="H71" i="19"/>
  <c r="K70" i="19"/>
  <c r="M70" i="19"/>
  <c r="J70" i="19"/>
  <c r="L70" i="19"/>
  <c r="H20" i="19"/>
  <c r="H40" i="19"/>
  <c r="H50" i="19"/>
  <c r="H55" i="19"/>
  <c r="H10" i="19"/>
  <c r="H15" i="19"/>
  <c r="H74" i="19"/>
  <c r="H30" i="19"/>
  <c r="H35" i="19"/>
  <c r="N70" i="19"/>
  <c r="H5" i="19"/>
  <c r="H25" i="19"/>
  <c r="H45" i="19"/>
  <c r="H65" i="19"/>
  <c r="H73" i="19"/>
  <c r="I70" i="19"/>
  <c r="H5" i="18"/>
  <c r="H31" i="18"/>
  <c r="H32" i="18"/>
  <c r="H15" i="18"/>
  <c r="J30" i="18"/>
  <c r="L30" i="18"/>
  <c r="N30" i="18"/>
  <c r="H34" i="18"/>
  <c r="M30" i="18"/>
  <c r="I30" i="18"/>
  <c r="H70" i="19" l="1"/>
  <c r="H30" i="18"/>
  <c r="N16" i="13" l="1"/>
  <c r="M16" i="13"/>
  <c r="L16" i="13"/>
  <c r="K16" i="13"/>
  <c r="J16" i="13"/>
  <c r="I16" i="13"/>
  <c r="J15" i="13"/>
  <c r="I15" i="13"/>
  <c r="N14" i="13"/>
  <c r="M14" i="13"/>
  <c r="L14" i="13"/>
  <c r="K14" i="13"/>
  <c r="J14" i="13"/>
  <c r="I14" i="13"/>
  <c r="N13" i="13"/>
  <c r="M13" i="13"/>
  <c r="L13" i="13"/>
  <c r="K13" i="13"/>
  <c r="J13" i="13"/>
  <c r="I13" i="13"/>
  <c r="H11" i="13"/>
  <c r="H10" i="13"/>
  <c r="H9" i="13"/>
  <c r="H8" i="13"/>
  <c r="N5" i="13"/>
  <c r="M5" i="13"/>
  <c r="L5" i="13"/>
  <c r="K5" i="13"/>
  <c r="J5" i="13"/>
  <c r="I5" i="13"/>
  <c r="H24" i="16"/>
  <c r="H23" i="16"/>
  <c r="H22" i="16"/>
  <c r="H21" i="16"/>
  <c r="N20" i="16"/>
  <c r="M20" i="16"/>
  <c r="L20" i="16"/>
  <c r="K20" i="16"/>
  <c r="J20" i="16"/>
  <c r="I20" i="16"/>
  <c r="H19" i="16"/>
  <c r="H18" i="16"/>
  <c r="H17" i="16"/>
  <c r="H16" i="16"/>
  <c r="N15" i="16"/>
  <c r="M15" i="16"/>
  <c r="L15" i="16"/>
  <c r="K15" i="16"/>
  <c r="J15" i="16"/>
  <c r="I15" i="16"/>
  <c r="H14" i="16"/>
  <c r="H13" i="16"/>
  <c r="H12" i="16"/>
  <c r="H11" i="16"/>
  <c r="N10" i="16"/>
  <c r="M10" i="16"/>
  <c r="L10" i="16"/>
  <c r="K10" i="16"/>
  <c r="J10" i="16"/>
  <c r="I10" i="16"/>
  <c r="H9" i="16"/>
  <c r="H8" i="16"/>
  <c r="H7" i="16"/>
  <c r="H6" i="16"/>
  <c r="N5" i="16"/>
  <c r="M5" i="16"/>
  <c r="L5" i="16"/>
  <c r="K5" i="16"/>
  <c r="J5" i="16"/>
  <c r="I5" i="16"/>
  <c r="H9" i="15"/>
  <c r="H8" i="15"/>
  <c r="H13" i="15" s="1"/>
  <c r="H7" i="15"/>
  <c r="H12" i="15" s="1"/>
  <c r="H6" i="15"/>
  <c r="H11" i="15" s="1"/>
  <c r="N5" i="15"/>
  <c r="N10" i="15" s="1"/>
  <c r="M5" i="15"/>
  <c r="M10" i="15" s="1"/>
  <c r="L5" i="15"/>
  <c r="L10" i="15" s="1"/>
  <c r="K5" i="15"/>
  <c r="K10" i="15" s="1"/>
  <c r="J5" i="15"/>
  <c r="J10" i="15" s="1"/>
  <c r="I5" i="15"/>
  <c r="I10" i="15" s="1"/>
  <c r="H49" i="8"/>
  <c r="H48" i="8"/>
  <c r="H47" i="8"/>
  <c r="H46" i="8"/>
  <c r="N45" i="8"/>
  <c r="M45" i="8"/>
  <c r="L45" i="8"/>
  <c r="K45" i="8"/>
  <c r="J45" i="8"/>
  <c r="I45" i="8"/>
  <c r="H44" i="8"/>
  <c r="H43" i="8"/>
  <c r="H42" i="8"/>
  <c r="H41" i="8"/>
  <c r="N40" i="8"/>
  <c r="M40" i="8"/>
  <c r="L40" i="8"/>
  <c r="K40" i="8"/>
  <c r="J40" i="8"/>
  <c r="I40" i="8"/>
  <c r="H36" i="8"/>
  <c r="N35" i="8"/>
  <c r="M35" i="8"/>
  <c r="L35" i="8"/>
  <c r="K35" i="8"/>
  <c r="J35" i="8"/>
  <c r="I35" i="8"/>
  <c r="H34" i="8"/>
  <c r="H33" i="8"/>
  <c r="H32" i="8"/>
  <c r="H31" i="8"/>
  <c r="N30" i="8"/>
  <c r="M30" i="8"/>
  <c r="L30" i="8"/>
  <c r="K30" i="8"/>
  <c r="J30" i="8"/>
  <c r="I30" i="8"/>
  <c r="H24" i="8"/>
  <c r="H23" i="8"/>
  <c r="H22" i="8"/>
  <c r="H21" i="8"/>
  <c r="N20" i="8"/>
  <c r="M20" i="8"/>
  <c r="L20" i="8"/>
  <c r="K20" i="8"/>
  <c r="J20" i="8"/>
  <c r="I20" i="8"/>
  <c r="H19" i="8"/>
  <c r="H18" i="8"/>
  <c r="H17" i="8"/>
  <c r="H16" i="8"/>
  <c r="N15" i="8"/>
  <c r="M15" i="8"/>
  <c r="L15" i="8"/>
  <c r="K15" i="8"/>
  <c r="J15" i="8"/>
  <c r="I15" i="8"/>
  <c r="H14" i="8"/>
  <c r="H13" i="8"/>
  <c r="H12" i="8"/>
  <c r="H11" i="8"/>
  <c r="N10" i="8"/>
  <c r="M10" i="8"/>
  <c r="L10" i="8"/>
  <c r="K10" i="8"/>
  <c r="J10" i="8"/>
  <c r="I10" i="8"/>
  <c r="H9" i="8"/>
  <c r="H8" i="8"/>
  <c r="H7" i="8"/>
  <c r="H6" i="8"/>
  <c r="N5" i="8"/>
  <c r="M5" i="8"/>
  <c r="L5" i="8"/>
  <c r="K5" i="8"/>
  <c r="J5" i="8"/>
  <c r="I5" i="8"/>
  <c r="H38" i="7"/>
  <c r="H37" i="7"/>
  <c r="H36" i="7"/>
  <c r="H35" i="7"/>
  <c r="N34" i="7"/>
  <c r="M34" i="7"/>
  <c r="L34" i="7"/>
  <c r="K34" i="7"/>
  <c r="J34" i="7"/>
  <c r="I34" i="7"/>
  <c r="H33" i="7"/>
  <c r="H32" i="7"/>
  <c r="H31" i="7"/>
  <c r="H30" i="7"/>
  <c r="N29" i="7"/>
  <c r="M29" i="7"/>
  <c r="L29" i="7"/>
  <c r="K29" i="7"/>
  <c r="J29" i="7"/>
  <c r="I29" i="7"/>
  <c r="H28" i="7"/>
  <c r="H27" i="7"/>
  <c r="H26" i="7"/>
  <c r="H25" i="7"/>
  <c r="N24" i="7"/>
  <c r="M24" i="7"/>
  <c r="L24" i="7"/>
  <c r="K24" i="7"/>
  <c r="J24" i="7"/>
  <c r="I24" i="7"/>
  <c r="H23" i="7"/>
  <c r="H22" i="7"/>
  <c r="H21" i="7"/>
  <c r="H20" i="7"/>
  <c r="N19" i="7"/>
  <c r="M19" i="7"/>
  <c r="L19" i="7"/>
  <c r="K19" i="7"/>
  <c r="J19" i="7"/>
  <c r="I19" i="7"/>
  <c r="H18" i="7"/>
  <c r="H17" i="7"/>
  <c r="H16" i="7"/>
  <c r="H15" i="7"/>
  <c r="N14" i="7"/>
  <c r="M14" i="7"/>
  <c r="L14" i="7"/>
  <c r="K14" i="7"/>
  <c r="J14" i="7"/>
  <c r="I14" i="7"/>
  <c r="H13" i="7"/>
  <c r="H12" i="7"/>
  <c r="H11" i="7"/>
  <c r="H10" i="7"/>
  <c r="N9" i="7"/>
  <c r="M9" i="7"/>
  <c r="L9" i="7"/>
  <c r="K9" i="7"/>
  <c r="J9" i="7"/>
  <c r="I9" i="7"/>
  <c r="H8" i="7"/>
  <c r="H7" i="7"/>
  <c r="H6" i="7"/>
  <c r="H5" i="7"/>
  <c r="N4" i="7"/>
  <c r="M4" i="7"/>
  <c r="L4" i="7"/>
  <c r="K4" i="7"/>
  <c r="J4" i="7"/>
  <c r="I4" i="7"/>
  <c r="N14" i="5"/>
  <c r="M14" i="5"/>
  <c r="L14" i="5"/>
  <c r="K14" i="5"/>
  <c r="K10" i="5" s="1"/>
  <c r="J14" i="5"/>
  <c r="I14" i="5"/>
  <c r="N13" i="5"/>
  <c r="M13" i="5"/>
  <c r="L13" i="5"/>
  <c r="K13" i="5"/>
  <c r="J13" i="5"/>
  <c r="I13" i="5"/>
  <c r="N12" i="5"/>
  <c r="M12" i="5"/>
  <c r="L12" i="5"/>
  <c r="K12" i="5"/>
  <c r="J12" i="5"/>
  <c r="I12" i="5"/>
  <c r="N11" i="5"/>
  <c r="M11" i="5"/>
  <c r="L11" i="5"/>
  <c r="K11" i="5"/>
  <c r="J11" i="5"/>
  <c r="I11" i="5"/>
  <c r="H9" i="5"/>
  <c r="H8" i="5"/>
  <c r="H7" i="5"/>
  <c r="H6" i="5"/>
  <c r="N5" i="5"/>
  <c r="M5" i="5"/>
  <c r="L5" i="5"/>
  <c r="K5" i="5"/>
  <c r="J5" i="5"/>
  <c r="I5" i="5"/>
  <c r="H5" i="15" l="1"/>
  <c r="H10" i="15" s="1"/>
  <c r="H14" i="15"/>
  <c r="N12" i="13"/>
  <c r="H41" i="7"/>
  <c r="K12" i="13"/>
  <c r="M12" i="13"/>
  <c r="I12" i="13"/>
  <c r="J12" i="13"/>
  <c r="L12" i="13"/>
  <c r="H16" i="13"/>
  <c r="H5" i="8"/>
  <c r="H30" i="8"/>
  <c r="H15" i="8"/>
  <c r="K39" i="7"/>
  <c r="H19" i="7"/>
  <c r="H43" i="7"/>
  <c r="N39" i="7"/>
  <c r="H12" i="5"/>
  <c r="H14" i="5"/>
  <c r="H20" i="16"/>
  <c r="H10" i="16"/>
  <c r="H26" i="16"/>
  <c r="K25" i="16"/>
  <c r="M25" i="16"/>
  <c r="N25" i="16"/>
  <c r="H11" i="5"/>
  <c r="J10" i="5"/>
  <c r="L10" i="5"/>
  <c r="H5" i="5"/>
  <c r="M10" i="5"/>
  <c r="N10" i="5"/>
  <c r="H20" i="8"/>
  <c r="H4" i="7"/>
  <c r="H24" i="7"/>
  <c r="H40" i="7"/>
  <c r="J39" i="7"/>
  <c r="H9" i="7"/>
  <c r="H29" i="7"/>
  <c r="L39" i="7"/>
  <c r="H45" i="8"/>
  <c r="H10" i="8"/>
  <c r="H35" i="8"/>
  <c r="H14" i="7"/>
  <c r="H34" i="7"/>
  <c r="M39" i="7"/>
  <c r="J25" i="16"/>
  <c r="H29" i="16"/>
  <c r="L25" i="16"/>
  <c r="H15" i="13"/>
  <c r="H15" i="16"/>
  <c r="H14" i="13"/>
  <c r="H13" i="13"/>
  <c r="H5" i="16"/>
  <c r="H28" i="16"/>
  <c r="I25" i="16"/>
  <c r="H27" i="16"/>
  <c r="H40" i="8"/>
  <c r="I39" i="7"/>
  <c r="H42" i="7"/>
  <c r="I10" i="5"/>
  <c r="H13" i="5"/>
  <c r="H12" i="13" l="1"/>
  <c r="H39" i="7"/>
  <c r="H10" i="5"/>
  <c r="H25" i="16"/>
</calcChain>
</file>

<file path=xl/sharedStrings.xml><?xml version="1.0" encoding="utf-8"?>
<sst xmlns="http://schemas.openxmlformats.org/spreadsheetml/2006/main" count="874" uniqueCount="233">
  <si>
    <t>объем финансирования, млн. рублей</t>
  </si>
  <si>
    <t>федеральный  бюджет</t>
  </si>
  <si>
    <t>республиканский бюджет Чувашской Республики</t>
  </si>
  <si>
    <t>местный бюджет</t>
  </si>
  <si>
    <t>внебюджетные источники</t>
  </si>
  <si>
    <t xml:space="preserve">Наименование </t>
  </si>
  <si>
    <t xml:space="preserve">Национальный проект, региональный проект </t>
  </si>
  <si>
    <t>Место реализации проекта</t>
  </si>
  <si>
    <t>Сроки реализации, годы</t>
  </si>
  <si>
    <t>Мощность</t>
  </si>
  <si>
    <t>Источник финансирования, наличие и необходимость ПСД</t>
  </si>
  <si>
    <t>Прогнозные объемы финансирования</t>
  </si>
  <si>
    <t>Число жителей, улучшивших условия в результате реализации, человек</t>
  </si>
  <si>
    <t>Основания для включения</t>
  </si>
  <si>
    <t xml:space="preserve">источник финансирования </t>
  </si>
  <si>
    <t>всего, 
в том числе</t>
  </si>
  <si>
    <t>ФБ+РБ+МБ</t>
  </si>
  <si>
    <t>ИТОГО по муиниципальному округу:</t>
  </si>
  <si>
    <t>ИТОГО по муниципальному округу:</t>
  </si>
  <si>
    <t>2025–2026</t>
  </si>
  <si>
    <t>ПСД отсутствует</t>
  </si>
  <si>
    <t xml:space="preserve"> федеральный  бюджет</t>
  </si>
  <si>
    <t>ПСД имеется</t>
  </si>
  <si>
    <t>Комсомольский муниципальный округ Чувашской Республики</t>
  </si>
  <si>
    <t>Строительство «Станция биологической очистки сточных вод производительностью 600 м3 в сутки и сетей канализации в с. Комсомольское Комсомольского района Чувашской Республики»</t>
  </si>
  <si>
    <t>600 м3/ сутки,   канализация 6,5 км</t>
  </si>
  <si>
    <t>федеральный бюджет</t>
  </si>
  <si>
    <t>«Реконструкция водопроводных сетей с установкой станций водоочистки в с. Комсомольское Комсомольского муниципального округа Чувашской Республики»</t>
  </si>
  <si>
    <t>Комплексная компактная застройка южной части с. Комсомольское</t>
  </si>
  <si>
    <t>50 га</t>
  </si>
  <si>
    <t>отсутсвует ПСД</t>
  </si>
  <si>
    <t xml:space="preserve"> </t>
  </si>
  <si>
    <t xml:space="preserve">Капитальный ремонт автомобильной дороги общего пользования «Цивильск – Ульяновск»-Комсомольское </t>
  </si>
  <si>
    <t>1,2 км</t>
  </si>
  <si>
    <t xml:space="preserve">Капитальный ремонт автомобильной дороги общего пользования – подъезд к школе в д. Подлесные Чурачики </t>
  </si>
  <si>
    <t>1,02км</t>
  </si>
  <si>
    <t>4,55км</t>
  </si>
  <si>
    <t>18,817км</t>
  </si>
  <si>
    <t>3,2 км</t>
  </si>
  <si>
    <t>Строительство автомобильной дороги в д. Альбусь-Сюрбеево</t>
  </si>
  <si>
    <t xml:space="preserve">республиканский бюджет Чувашской Республики </t>
  </si>
  <si>
    <t>Комсомольский муниципальный округ</t>
  </si>
  <si>
    <t>республиканский бюджет Чувашской Республики, имеется необходимость составления проектно- сметной документации</t>
  </si>
  <si>
    <t>национальный проект «Продолжительная и активная жизнь», региональный проект Чувашской Республики «Модернизация первичного звена здравоохранения»</t>
  </si>
  <si>
    <t>федеральный бюджет, республиканский бюджет Чувашской Республики, необходима ПСД</t>
  </si>
  <si>
    <t>50 посещений в смену</t>
  </si>
  <si>
    <t>15 посещений в смену</t>
  </si>
  <si>
    <t>25 посещений в смену</t>
  </si>
  <si>
    <t>Создание взамен существующего фельдшерско-акушерского пункта д. Сюрбей-Токаево</t>
  </si>
  <si>
    <t>Создание взамен существующего фельдшерско-акушерского пункта д. Нижнее Тимерчеево</t>
  </si>
  <si>
    <t>Создание взамен существующего отделения врача общей практики (семейного врача) д. Малые Кошелеи</t>
  </si>
  <si>
    <t>Создание взамен существующего фельдшерско-акушерского пункта с. Чурачики</t>
  </si>
  <si>
    <t>Создание взамен существующего фельдшерско-акушерского пункта д. Нюргечи</t>
  </si>
  <si>
    <t>Создание взамен существующего фельдшерско-акушерского пункта д. Полевое Шептахово</t>
  </si>
  <si>
    <t>Создание взамен существующего фельдшерско-акушерского пункта д. Подлесные Чурачики</t>
  </si>
  <si>
    <t>Создание взамен существующей врачебной амбулатории с. Комсомольское</t>
  </si>
  <si>
    <t>Капитальный ремонт стационара БУ «Комсомольская ЦРБ» Минздрава Чувашии</t>
  </si>
  <si>
    <t>75 коек</t>
  </si>
  <si>
    <t>регион.бюджет</t>
  </si>
  <si>
    <t>Создание модульного спортивного зала</t>
  </si>
  <si>
    <t>РБ+МБ, имеется необходимость ПСД</t>
  </si>
  <si>
    <t>Создание крытого модульного футбольного манежа</t>
  </si>
  <si>
    <t>Строительство универсального спортивного зала на территории Тугаевского территориального отдела</t>
  </si>
  <si>
    <t>Строительство универсальной хоккейной коробки 30х60 на территории МАУ ДО СШ «Кетне»</t>
  </si>
  <si>
    <t>Строительство спортивной площадки по подготовке и приему норм ВФСК «ГТО» в Асановском ТО</t>
  </si>
  <si>
    <t>Строительство спортивной площадки по подготовке и приему норм ВФСК «ГТО» в Полевосундырском ТО</t>
  </si>
  <si>
    <t>Строительство спортивной площадки по подготовке и приему норм ВФСК «ГТО» в Урмаевском ТО</t>
  </si>
  <si>
    <t>Капитальный ремонт здания МБОУ «Полевошептаховская средняя общеобразовательная школа»</t>
  </si>
  <si>
    <t>государственная программа РФ «Развитие образования»</t>
  </si>
  <si>
    <t>Капитальный ремонт здания МБОУ «Старочелны-Сюрбеевская средняя общеобразовательная школа»</t>
  </si>
  <si>
    <t>Капитальный ремонт здания МБОУ «Починокинельская  средняя общеобразовательная школа»</t>
  </si>
  <si>
    <t>Капитальный ремонт здания МБОУ «Новомуратская  средняя общеобразовательная школа»</t>
  </si>
  <si>
    <t>Капитальный ремонт детского сада  при  МБОУ «Чичканская  средняя общеобразовательная школа»</t>
  </si>
  <si>
    <t>Строительство школы на 640 мест в с. Комсомольское на территории муниципального бюджетного общеобразовательного учреждения «Комсомольская средняя общеобразовательная школа № 2»</t>
  </si>
  <si>
    <t>Капитальный ремонт здания МБДОУ детский сад № 1 «Колосок»</t>
  </si>
  <si>
    <t>150 мест</t>
  </si>
  <si>
    <t>200 мест</t>
  </si>
  <si>
    <t>ФБ+РБ+МБ, ПСД нет</t>
  </si>
  <si>
    <t>Строительство центра культурного развития в с. Комсомольское</t>
  </si>
  <si>
    <t>300 мест</t>
  </si>
  <si>
    <t>РБ+МБ,  ПСД нет</t>
  </si>
  <si>
    <t>Капитальный ремонт Сельского Дома культуры с. Урмаево Комсомольского муниципального округа Чувашской Республики»</t>
  </si>
  <si>
    <t>311 мест</t>
  </si>
  <si>
    <t>ФБ+РБ+МБ,  ПСД и экспертиза есть</t>
  </si>
  <si>
    <t>85 мест</t>
  </si>
  <si>
    <t>ФБ+РБ+МБ, ПСД и экспертиза есть</t>
  </si>
  <si>
    <t>Капитальный ремонт объекта «Сельский Дом культуры на 200 мест в с. Чурачики Комсомольского муниципального округа Чувашской Республики»</t>
  </si>
  <si>
    <t>Капитальный ремонт Новомуратского сельского Дома культуры д. Новые Мураты Комсомольского муниципального округа Чувашской Республики</t>
  </si>
  <si>
    <t>100 мест</t>
  </si>
  <si>
    <t>Капитальный ремонт Сюрбей-Токаевского сельского Дома культуры д. Сюрбей-Токаево Комсомольского муниципального округа Чувашской Республики</t>
  </si>
  <si>
    <t>110 мест</t>
  </si>
  <si>
    <t>439 (Сюрбей-Токаево, Корезино, Напольн. Сюрбеево, Тябердино-Эткерево)</t>
  </si>
  <si>
    <t>Капитальный ремонт Народного музея «Земля и люди» с. Комсомольское Комсомольского муниципального округа Чувашской Республики»</t>
  </si>
  <si>
    <t>106 мест</t>
  </si>
  <si>
    <t>ФБ+РБ+МБ,  ПСД нет</t>
  </si>
  <si>
    <t>Создание детской модельной библиотеки с. Комсомольское</t>
  </si>
  <si>
    <t>Создание Новочелны-Сюрбеевской модельной бибилиотеки</t>
  </si>
  <si>
    <t>Создание Новомуратской модельной бибилиотеки</t>
  </si>
  <si>
    <t>Национальный проект «Семья» региональный проект «Старшее поколение»</t>
  </si>
  <si>
    <t xml:space="preserve">ПСД отсутствует, средства федерального, консалидированного бюджета ЧР, внебюджетные источники </t>
  </si>
  <si>
    <t xml:space="preserve">Открытие на базе БУ «Комсомольский ЦСОН» Минтруда Чувашии создания пространства для активного долголетия «Мой социальный центр» </t>
  </si>
  <si>
    <t xml:space="preserve"> объем финансирования, млн. рублей </t>
  </si>
  <si>
    <t xml:space="preserve"> федеральный бюджет </t>
  </si>
  <si>
    <t xml:space="preserve"> республиканский бюджет Чувашской Республики </t>
  </si>
  <si>
    <t xml:space="preserve"> местный бюджет </t>
  </si>
  <si>
    <t xml:space="preserve"> внебюджетные источники </t>
  </si>
  <si>
    <t xml:space="preserve"> ИТОГО по муниципальному округу: </t>
  </si>
  <si>
    <t xml:space="preserve"> Комсомольский муниципальный округ Чувашской Республики </t>
  </si>
  <si>
    <t xml:space="preserve"> включен в Долгосрочный планах опорных населенных пунктов и прилегающих территорий Комсомольского муниципального округа Чувашской Республики </t>
  </si>
  <si>
    <t xml:space="preserve"> Капитальный ремонт плотины в д. Полевое Шептахово Кайнлыкского с/пос. Комсомольского муниципального округа (площадью 6,1 га) </t>
  </si>
  <si>
    <t xml:space="preserve"> Капитальный ремонт плотины на притоке р. Малая Була, между с. Старочелны-Сюрбеево и д. Ивашкино Комсомольского муниципального округа (площадью 13,5 га) </t>
  </si>
  <si>
    <t xml:space="preserve"> Капитальный ремонт плотины на р. Кубня в д. Александровка Комсомольского муниципального округа </t>
  </si>
  <si>
    <t xml:space="preserve">2025–2030 </t>
  </si>
  <si>
    <t>Реконструкция муниципальной системы оповещения населения Комсомольского муниципального округа Чувашской Республики</t>
  </si>
  <si>
    <t>Капитальный ремонт Старомуратовского сельского Дома культуры д. Старые Мураты Комсомольского муниципального округа Чувашской Республики</t>
  </si>
  <si>
    <t>Капитальный ремонт Починокбыбытьского сельского Дома культуры д. Починок-Быбыть Комсомольского муниципального округа Чувашской Республики</t>
  </si>
  <si>
    <t>Капитальный ремонт Нижнитимерчеевского сельского Дома культуры д. Нижнее Тимерчеево Комсомольского муниципального округа Чувашской Республики»</t>
  </si>
  <si>
    <t>Капитальный ремонт Сельского Дома культуры д. Малые Кошелеи Комсомольского муниципального округа Чувашской Республики»</t>
  </si>
  <si>
    <t>2029-2030</t>
  </si>
  <si>
    <t xml:space="preserve"> ПСД разработана, требуется корректировка (2025 г., МБ). РБ + МБ </t>
  </si>
  <si>
    <t xml:space="preserve"> ПСД разработана. Заявка на предоставление субсидии отправлена в ФАВР. ФБ + РБ + МБ </t>
  </si>
  <si>
    <t>Капитальный ремонт автомобильной дороги «Цивильск – Ульяновск» – Новые Высли (км 0+000 – км 4+550)</t>
  </si>
  <si>
    <t>Устройство искусственного электроосвещения, тротуаров и остановочных площадок автомобильной дороги ´Калинино – Батырево – Яльчикиª – Починок- Инели – граница Республики Татарстан  (н.п. Нижнее Тимерчеево, Чичканы, Урмаево, Комсомольское, Александровка, Луцкое, Починок-Инели)</t>
  </si>
  <si>
    <t>Устройство искусственного электроосвещения, тротуаров и остановочных площадок автомобильной дороги Калинино – Батырево – Яльчикиª (н.п. Нижние бюртли Шигали, н.п. Шерауты, н.п. Тугаево)</t>
  </si>
  <si>
    <t>35691 п.м. водопровода, 2 станции водоочистки</t>
  </si>
  <si>
    <t>Республиканский бюджет Чувашской Республики, бюджет муниципального округа, ПСД имеется</t>
  </si>
  <si>
    <t>Комсомольский муниципальный округ Чувашской Республики (уточненный)</t>
  </si>
  <si>
    <t>2029–2030</t>
  </si>
  <si>
    <t>2025-2028</t>
  </si>
  <si>
    <t>Благоустройство парка Поколений по ул. Буденного в с. Комсомольское Комсомольского района Чувашской Республики</t>
  </si>
  <si>
    <t>Формирование комфортной  городской среды, Национальный проект "Инфраструктура для жизни"</t>
  </si>
  <si>
    <t>2027–2028</t>
  </si>
  <si>
    <t xml:space="preserve">Благоустройство общественного пространства центральной части с. Комсомольское Комсомольского района Чувашской Республики (ул. Канашская)  2 этап </t>
  </si>
  <si>
    <t>Строительство столовой МБОУ «Комсомольская СОШ №1» по адресу Чувашская Республика, Комсомольский мо, с. Комсомольское, ул. Заводская, д. 5</t>
  </si>
  <si>
    <t xml:space="preserve">Рекультивация свалки ТКО с. Комсомольское Комсомольского муниципального округа Чувашской Республики </t>
  </si>
  <si>
    <t>Государственная программа
Чувашской Республики "Развитие физической культуры и спорта"</t>
  </si>
  <si>
    <t xml:space="preserve">Оснащение МБОУ «Новомуратская  средняя общеобразовательная школа» </t>
  </si>
  <si>
    <t xml:space="preserve"> включен в Долгосрочный планах опорных населенных пунктов и прилегающих территорий. Данный объект включен в связи 100%  износом действующих очистных сооружений.</t>
  </si>
  <si>
    <t xml:space="preserve"> включен в Долгосрочный планах опорных населенных пунктов и прилегающих территорий. Данный объект включен в связи 70%  износом действующих водопроводных сетей. </t>
  </si>
  <si>
    <t xml:space="preserve"> включен в Долгосрочный планах опорных населенных пунктов и прилегающих территорий. В связи формированием городской среды по  Национальному проекту "Инфраструктура для жизни" и требуется благоустройство общественного пространства центральной части с. Комсомольское</t>
  </si>
  <si>
    <t xml:space="preserve"> включен в Долгосрочный планах опорных населенных пунктов и прилегающих территорий. Для развития жилищного строительства и повышения уровня благоустройства</t>
  </si>
  <si>
    <t xml:space="preserve"> включен в Долгосрочный планах опорных населенных пунктов и прилегающих территорий.  В связи формированием городской среды по  Национальному проекту "Инфраструктура для жизни" и требуется благоустройство общественного пространства парка Поколений в с.Комсомольское.</t>
  </si>
  <si>
    <t xml:space="preserve"> включен в Долгосрочный планах опорных населенных пунктов и прилегающих территорий. В связи с физическим износом  автомобильной дороги общего пользования «Цивильск – Ульяновск»-Комсомольское .</t>
  </si>
  <si>
    <t xml:space="preserve">Государственная программа Чувашской Республики «Развитие транспортной системы Чувашской Республики». В связи с физическим износом автомобильной дороги общего пользования – подъезд к школе в д. Подлесные Чурачики. </t>
  </si>
  <si>
    <t>Государственная программа Чувашской Республики «Развитие транспортной системы Чувашской Республики». В связи с физическим износом автомобильной дороги «Цивильск – Ульяновск» – Новые Высли (км 0+000 – км 4+550).</t>
  </si>
  <si>
    <t>Государственная программа Чувашской Республики «Развитие транспортной системы Чувашской Республики». Включен для приведения в нормативное состояние</t>
  </si>
  <si>
    <t>Государственная программа Чувашской Республики «Развитие транспортной системы Чувашской Республики». Включен для приведения в нормативное состояние.</t>
  </si>
  <si>
    <t>Строительство фермерских торговых рядов, расположенных по адресу: с. Комсомольское, кад. номер: 21:13:090110:76.</t>
  </si>
  <si>
    <t xml:space="preserve"> включен в Долгосрочный планах опорных населенных пунктов и прилегающих территорий. Включен для развития малого и среднего предпринимательства и потребительского рынка на территории округа.</t>
  </si>
  <si>
    <t xml:space="preserve">проект региональной программы модернизации первичного звена здравоохранения на 2026-2030 гг. Включен в целях развития первичного звена здравоохранения. </t>
  </si>
  <si>
    <t>проект региональной программы модернизации первичного звена здравоохранения на 2026-2030 гг.Включен в целях развития первичного звена здравоохранения.</t>
  </si>
  <si>
    <t>Государственная программа
Чувашской Республики "Развитие физической культуры и спорта". Включен в целях развития физической культуры и массового спорта среди населения</t>
  </si>
  <si>
    <t xml:space="preserve"> в Долгосрочных планах опорных населенных пунктов и прилегающих территорий.  Включен в связи с признанием здания школы аварийным</t>
  </si>
  <si>
    <t xml:space="preserve"> в Долгосрочных планах опорных населенных пунктов и прилегающих территорий. Вкючен в связи с требованиями СанПина</t>
  </si>
  <si>
    <t>Региональный проект "Культурная среда"</t>
  </si>
  <si>
    <t xml:space="preserve">Региональный проект "Культурная среда" </t>
  </si>
  <si>
    <t>Национальный проект «Семья»</t>
  </si>
  <si>
    <t>в с. Комсомольское</t>
  </si>
  <si>
    <t>Включен в целях создания простанства для активного долголетия пожилых людей.</t>
  </si>
  <si>
    <t xml:space="preserve"> 
Региональный проект "Комплексная система обращения с твердыми коммунальными отходами"</t>
  </si>
  <si>
    <t xml:space="preserve"> ПСД разработана. (2025). ФБ, РБ, МБ </t>
  </si>
  <si>
    <t xml:space="preserve">  ПСД на стадии разработки (2025). ФБ, РБ, МБ </t>
  </si>
  <si>
    <t>Включен в связи с модернизацией системы оповещения для  предупреждения и ликвидации чрезвычайных ситуаций, систем оповещения и информирования населения</t>
  </si>
  <si>
    <t>Государственная программа Чувашской Республики "Модернизация и развитие сферы жилищно-коммунального хозяйства"</t>
  </si>
  <si>
    <t xml:space="preserve"> 
Государственная программа Чувашской Республики "Комплексное развитие сельских территорий"</t>
  </si>
  <si>
    <t>4255 м2</t>
  </si>
  <si>
    <t>4640 м2</t>
  </si>
  <si>
    <t xml:space="preserve">Государственная программа Чувашской Республики «Развитие транспортной системы Чувашской Республики». </t>
  </si>
  <si>
    <t xml:space="preserve"> 
Государственная программа Чувашской Республики «Развитие транспортной системы Чувашской Республики». </t>
  </si>
  <si>
    <t>Государственная программа Чувашской Республики "Экономическое развитие"</t>
  </si>
  <si>
    <t>2 ряда (по 10 торговых точек)</t>
  </si>
  <si>
    <t>Государственная программа
Чувашской Республики "Развитие образования"</t>
  </si>
  <si>
    <t>57 учащихся</t>
  </si>
  <si>
    <t>52 учащихся</t>
  </si>
  <si>
    <t>44 учащихся</t>
  </si>
  <si>
    <t>128 учащихся</t>
  </si>
  <si>
    <t xml:space="preserve">64 учащихся </t>
  </si>
  <si>
    <t>484 учащихся</t>
  </si>
  <si>
    <t>102 воспитанника</t>
  </si>
  <si>
    <t>442 учащихся</t>
  </si>
  <si>
    <t>Включен в проект в связи с физическим износом 60%</t>
  </si>
  <si>
    <t>Включен в проект в связи с физическим износом 70%</t>
  </si>
  <si>
    <t xml:space="preserve"> 
Муниципальная программа Комсомольского муниципального округа "Развитие потенциала природно-сырьевых ресурсов и обеспечение экологической безопасности"</t>
  </si>
  <si>
    <t xml:space="preserve"> 174 240 чел в год (40 чел/в час)</t>
  </si>
  <si>
    <t>81312 чел в год</t>
  </si>
  <si>
    <t>98010 чел в год</t>
  </si>
  <si>
    <t>90750 чел в год</t>
  </si>
  <si>
    <t>21574 чел в год</t>
  </si>
  <si>
    <t>14806 чел в год</t>
  </si>
  <si>
    <t>9356 чел в год</t>
  </si>
  <si>
    <t>23851м2</t>
  </si>
  <si>
    <t>24га</t>
  </si>
  <si>
    <t>6,2га</t>
  </si>
  <si>
    <t>0,5га</t>
  </si>
  <si>
    <t xml:space="preserve"> 
Государственная программа Чувашской Республики  "Повышение безопасности жизнедеятельности населения и территорий"</t>
  </si>
  <si>
    <t>20099 чел</t>
  </si>
  <si>
    <t xml:space="preserve"> в Долгосрочных планах опорных населенных пунктов и прилегающих территорий. Включен в связи с износом 50%</t>
  </si>
  <si>
    <t>Государственная программа
Чувашской Республики "Развитие образования". Включен в связи с износом 50%</t>
  </si>
  <si>
    <t>Государственная программа
Чувашской Республики "Развитие образования".  Включен в связи с износом 60%</t>
  </si>
  <si>
    <t>Государственная программа
Чувашской Республики "Развитие образования". Включен в связи с износом 60%</t>
  </si>
  <si>
    <t xml:space="preserve">Государственная программа
Чувашской Республики "Развитие образования". Включен в связи с износом 60%  и имеющимся решением суда  от 11.07.2024 Дело №2-К-230/2024
предписание  № 22 от 28.03.2024  </t>
  </si>
  <si>
    <t>наличие проекта в Долгосрочных планах опорных населенных пунктов и прилегающих территорий. Включен в связи с износом имеющегося здания 80%.</t>
  </si>
  <si>
    <t xml:space="preserve">наличие проекта в Долгосрочных планах опорных населенных пунктов и прилегающих территорий, наличие ПСД, экспертиза № 21-1-1-2-018986-2023 от 13.04.2023 31948,88 . Включен в связи с износом 80% имеющегося здания и приведения требованиям современных условий. </t>
  </si>
  <si>
    <t xml:space="preserve">наличие проекта в Долгосрочных планах опорных населенных пунктов и прилегающих территорий.Включен в связи с износом 60% имеющегося здания и приведения требованиям современных условий. </t>
  </si>
  <si>
    <t xml:space="preserve">наличие проекта в Долгосрочных планах опорных населенных пунктов и прилегающих территорий. Включен в связи с износом 50% имеющегося здания и приведения требованиям современных условий. </t>
  </si>
  <si>
    <t xml:space="preserve">наличие проекта в Долгосрочных планах опорных населенных пунктов и прилегающих территорий. Включен в связи с износом 60% имеющегося здания и приведения требованиям современных условий. </t>
  </si>
  <si>
    <t xml:space="preserve">наличие проекта в Долгосрочных планах опорных населенных пунктов и прилегающих территорий. Включен в связи с износом 40% имеющегося здания и приведения требованиям современных условий. </t>
  </si>
  <si>
    <t xml:space="preserve">Объект включен в федереальный реестр опорных населенных пунктов,наличие проекта в Долгосрочных планах опорных населенных пунктов и прилегающих территорий. Включен в связи с износом 90%  имеющегося здания и приведения требованиям современных условий. </t>
  </si>
  <si>
    <t xml:space="preserve"> Государственная программа  «Развитие культуры». Включен для приведения требованиям современных условий. </t>
  </si>
  <si>
    <t xml:space="preserve">Национальный проект «Семья».  Государственная программа  «Развитие культуры». Включен для приведения требованиям современных условий. </t>
  </si>
  <si>
    <t xml:space="preserve"> 
Национальный проект "Экология", 
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</si>
  <si>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 xml:space="preserve"> 
Национальный проект "Безопасные и качественные автомобильные дороги", Государственная программа Чувашской Республики «Развитие транспортной системы Чувашской Республики». </t>
  </si>
  <si>
    <t>Национальный проект "Образование", Государственная программа
Чувашской Республики "Развитие образования"</t>
  </si>
  <si>
    <t xml:space="preserve"> 
Национальный проект "Культура", Региональный проект "Культурная среда"</t>
  </si>
  <si>
    <t>Национальный проект "Экология", 
Государственная программа Чувашской Республики "Развитие потенциала природно-сырьевых ресурсов и обеспечение экологической безопасности", Муниципальная программа Комсомольского муниципального округа "Развитие потенциала природно-сырьевых ресурсов и обеспечение экологической безопасности"</t>
  </si>
  <si>
    <t>объем финансирования, млн. руб.</t>
  </si>
  <si>
    <t>Прогнозные объемы финансирования, млн .рублей</t>
  </si>
  <si>
    <t>Отрасли</t>
  </si>
  <si>
    <t>Уровень бюджета</t>
  </si>
  <si>
    <t>Всего</t>
  </si>
  <si>
    <t>в том числе</t>
  </si>
  <si>
    <t>Итого по Комсомольскому муниципальному округу</t>
  </si>
  <si>
    <t>Объем финансирования, млн. рублей</t>
  </si>
  <si>
    <t>Строительство и ЖКХ</t>
  </si>
  <si>
    <t>Здравоохранение</t>
  </si>
  <si>
    <t>Физкультура и спорт</t>
  </si>
  <si>
    <t>Культура</t>
  </si>
  <si>
    <t>Экология и национальное природопользование</t>
  </si>
  <si>
    <t>Потребительский рынок</t>
  </si>
  <si>
    <t>Образование</t>
  </si>
  <si>
    <t>Дорожное хозяйство</t>
  </si>
  <si>
    <t>Безопасность жизнедеятельности</t>
  </si>
  <si>
    <t xml:space="preserve">Социальная сфера и рынок труда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</si>
</sst>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i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07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0" xfId="0" applyFont="1" applyFill="1"/>
    <xf numFmtId="2" fontId="5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justify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top" wrapText="1"/>
    </xf>
    <xf numFmtId="2" fontId="9" fillId="2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2" fontId="10" fillId="2" borderId="0" xfId="0" applyNumberFormat="1" applyFont="1" applyFill="1" applyAlignment="1">
      <alignment horizontal="center" vertical="center" wrapText="1"/>
    </xf>
    <xf numFmtId="2" fontId="10" fillId="2" borderId="2" xfId="0" applyNumberFormat="1" applyFont="1" applyFill="1" applyBorder="1" applyAlignment="1">
      <alignment horizontal="center" vertical="center" wrapText="1"/>
    </xf>
    <xf numFmtId="2" fontId="10" fillId="2" borderId="8" xfId="0" applyNumberFormat="1" applyFont="1" applyFill="1" applyBorder="1" applyAlignment="1">
      <alignment horizontal="center" vertical="center" wrapText="1"/>
    </xf>
    <xf numFmtId="2" fontId="10" fillId="2" borderId="9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7" fillId="2" borderId="0" xfId="0" applyFont="1" applyFill="1" applyAlignment="1">
      <alignment vertical="center" wrapText="1"/>
    </xf>
    <xf numFmtId="4" fontId="8" fillId="2" borderId="0" xfId="0" applyNumberFormat="1" applyFont="1" applyFill="1"/>
    <xf numFmtId="0" fontId="5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0" xfId="0" applyNumberFormat="1" applyFont="1" applyFill="1"/>
    <xf numFmtId="0" fontId="8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justify" vertical="center" wrapText="1"/>
    </xf>
    <xf numFmtId="0" fontId="5" fillId="2" borderId="0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0" xfId="0" applyFont="1" applyBorder="1" applyAlignment="1">
      <alignment horizontal="center" wrapText="1"/>
    </xf>
    <xf numFmtId="0" fontId="12" fillId="0" borderId="10" xfId="0" applyFont="1" applyBorder="1" applyAlignment="1">
      <alignment horizontal="center"/>
    </xf>
    <xf numFmtId="0" fontId="0" fillId="0" borderId="15" xfId="0" applyBorder="1"/>
    <xf numFmtId="0" fontId="12" fillId="0" borderId="15" xfId="0" applyFont="1" applyBorder="1" applyAlignment="1">
      <alignment horizontal="center" wrapText="1"/>
    </xf>
    <xf numFmtId="0" fontId="12" fillId="0" borderId="15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6" xfId="0" applyFont="1" applyBorder="1" applyAlignment="1">
      <alignment horizontal="center" wrapText="1"/>
    </xf>
    <xf numFmtId="0" fontId="13" fillId="0" borderId="17" xfId="0" applyFont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0" fontId="13" fillId="0" borderId="19" xfId="0" applyFont="1" applyBorder="1" applyAlignment="1">
      <alignment vertical="top" wrapText="1"/>
    </xf>
    <xf numFmtId="0" fontId="12" fillId="0" borderId="14" xfId="0" applyFont="1" applyBorder="1" applyAlignment="1">
      <alignment vertical="top"/>
    </xf>
    <xf numFmtId="0" fontId="12" fillId="0" borderId="15" xfId="0" applyFont="1" applyBorder="1" applyAlignment="1">
      <alignment vertical="top"/>
    </xf>
    <xf numFmtId="0" fontId="12" fillId="0" borderId="10" xfId="0" applyFont="1" applyBorder="1" applyAlignment="1">
      <alignment vertical="top"/>
    </xf>
    <xf numFmtId="0" fontId="14" fillId="0" borderId="10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top"/>
    </xf>
    <xf numFmtId="0" fontId="14" fillId="0" borderId="20" xfId="0" applyFont="1" applyBorder="1" applyAlignment="1">
      <alignment horizontal="center" vertical="top" wrapText="1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13" fillId="0" borderId="16" xfId="0" applyFont="1" applyBorder="1" applyAlignment="1">
      <alignment vertical="center" wrapText="1"/>
    </xf>
    <xf numFmtId="2" fontId="14" fillId="0" borderId="16" xfId="0" applyNumberFormat="1" applyFont="1" applyBorder="1" applyAlignment="1">
      <alignment vertical="center"/>
    </xf>
    <xf numFmtId="0" fontId="12" fillId="0" borderId="16" xfId="0" applyFont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</cellXfs>
  <cellStyles count="3">
    <cellStyle name="Обычный" xfId="0" builtinId="0"/>
    <cellStyle name="Обычный 10" xfId="2"/>
    <cellStyle name="Обычный 10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4"/>
  <sheetViews>
    <sheetView topLeftCell="A25" zoomScale="77" zoomScaleNormal="77" workbookViewId="0">
      <selection activeCell="H30" sqref="H30:N34"/>
    </sheetView>
  </sheetViews>
  <sheetFormatPr defaultRowHeight="15" x14ac:dyDescent="0.25"/>
  <cols>
    <col min="1" max="1" width="32.28515625" style="1" customWidth="1"/>
    <col min="2" max="2" width="26.7109375" style="1" customWidth="1"/>
    <col min="3" max="3" width="16.85546875" style="1" customWidth="1"/>
    <col min="4" max="4" width="19.28515625" style="1" customWidth="1"/>
    <col min="5" max="5" width="12.85546875" style="1" customWidth="1"/>
    <col min="6" max="6" width="20.42578125" style="1" customWidth="1"/>
    <col min="7" max="7" width="17.85546875" style="1" customWidth="1"/>
    <col min="8" max="8" width="14.7109375" style="1" customWidth="1"/>
    <col min="9" max="9" width="14" style="1" customWidth="1"/>
    <col min="10" max="14" width="12.140625" style="1" customWidth="1"/>
    <col min="15" max="15" width="13.42578125" style="1" customWidth="1"/>
    <col min="16" max="16" width="62.140625" style="1" customWidth="1"/>
    <col min="17" max="16384" width="9.140625" style="1"/>
  </cols>
  <sheetData>
    <row r="1" spans="1:16" ht="69.75" customHeight="1" x14ac:dyDescent="0.25">
      <c r="A1" s="40" t="s">
        <v>5</v>
      </c>
      <c r="B1" s="40" t="s">
        <v>6</v>
      </c>
      <c r="C1" s="40" t="s">
        <v>7</v>
      </c>
      <c r="D1" s="40" t="s">
        <v>8</v>
      </c>
      <c r="E1" s="40" t="s">
        <v>9</v>
      </c>
      <c r="F1" s="40" t="s">
        <v>10</v>
      </c>
      <c r="G1" s="40" t="s">
        <v>11</v>
      </c>
      <c r="H1" s="40"/>
      <c r="I1" s="40"/>
      <c r="J1" s="40"/>
      <c r="K1" s="40"/>
      <c r="L1" s="40"/>
      <c r="M1" s="40"/>
      <c r="N1" s="40"/>
      <c r="O1" s="40" t="s">
        <v>12</v>
      </c>
      <c r="P1" s="40" t="s">
        <v>13</v>
      </c>
    </row>
    <row r="2" spans="1:16" ht="24" x14ac:dyDescent="0.25">
      <c r="A2" s="40"/>
      <c r="B2" s="40"/>
      <c r="C2" s="40"/>
      <c r="D2" s="40"/>
      <c r="E2" s="40"/>
      <c r="F2" s="40"/>
      <c r="G2" s="2" t="s">
        <v>14</v>
      </c>
      <c r="H2" s="2" t="s">
        <v>15</v>
      </c>
      <c r="I2" s="2">
        <v>2025</v>
      </c>
      <c r="J2" s="2">
        <v>2026</v>
      </c>
      <c r="K2" s="2">
        <v>2027</v>
      </c>
      <c r="L2" s="2">
        <v>2028</v>
      </c>
      <c r="M2" s="2">
        <v>2029</v>
      </c>
      <c r="N2" s="2">
        <v>2030</v>
      </c>
      <c r="O2" s="40"/>
      <c r="P2" s="40"/>
    </row>
    <row r="3" spans="1:16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x14ac:dyDescent="0.25">
      <c r="A4" s="56" t="s">
        <v>23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</row>
    <row r="5" spans="1:16" ht="36.75" customHeight="1" x14ac:dyDescent="0.25">
      <c r="A5" s="41" t="s">
        <v>24</v>
      </c>
      <c r="B5" s="41" t="s">
        <v>163</v>
      </c>
      <c r="C5" s="41" t="s">
        <v>23</v>
      </c>
      <c r="D5" s="42" t="s">
        <v>131</v>
      </c>
      <c r="E5" s="42" t="s">
        <v>25</v>
      </c>
      <c r="F5" s="42" t="s">
        <v>22</v>
      </c>
      <c r="G5" s="3" t="s">
        <v>0</v>
      </c>
      <c r="H5" s="10">
        <f t="shared" ref="H5:N5" si="0">SUM(H6:H9)</f>
        <v>751.09360000000004</v>
      </c>
      <c r="I5" s="10">
        <f t="shared" si="0"/>
        <v>0.6</v>
      </c>
      <c r="J5" s="10">
        <f t="shared" si="0"/>
        <v>0</v>
      </c>
      <c r="K5" s="10">
        <f t="shared" si="0"/>
        <v>375.24680000000001</v>
      </c>
      <c r="L5" s="10">
        <f t="shared" si="0"/>
        <v>375.24680000000001</v>
      </c>
      <c r="M5" s="10">
        <f t="shared" si="0"/>
        <v>0</v>
      </c>
      <c r="N5" s="10">
        <f t="shared" si="0"/>
        <v>0</v>
      </c>
      <c r="O5" s="42">
        <v>5419</v>
      </c>
      <c r="P5" s="41" t="s">
        <v>137</v>
      </c>
    </row>
    <row r="6" spans="1:16" ht="37.5" x14ac:dyDescent="0.25">
      <c r="A6" s="41"/>
      <c r="B6" s="41"/>
      <c r="C6" s="41"/>
      <c r="D6" s="42"/>
      <c r="E6" s="42"/>
      <c r="F6" s="42"/>
      <c r="G6" s="3" t="s">
        <v>26</v>
      </c>
      <c r="H6" s="10">
        <f>SUM(I6:N6)</f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42"/>
      <c r="P6" s="41"/>
    </row>
    <row r="7" spans="1:16" ht="75" x14ac:dyDescent="0.25">
      <c r="A7" s="41"/>
      <c r="B7" s="41"/>
      <c r="C7" s="41"/>
      <c r="D7" s="42"/>
      <c r="E7" s="42"/>
      <c r="F7" s="42"/>
      <c r="G7" s="3" t="s">
        <v>2</v>
      </c>
      <c r="H7" s="10">
        <f>SUM(I7:N7)</f>
        <v>750.49360000000001</v>
      </c>
      <c r="I7" s="10">
        <v>0</v>
      </c>
      <c r="J7" s="10">
        <v>0</v>
      </c>
      <c r="K7" s="10">
        <v>375.24680000000001</v>
      </c>
      <c r="L7" s="10">
        <v>375.24680000000001</v>
      </c>
      <c r="M7" s="10">
        <v>0</v>
      </c>
      <c r="N7" s="10">
        <v>0</v>
      </c>
      <c r="O7" s="42"/>
      <c r="P7" s="41"/>
    </row>
    <row r="8" spans="1:16" ht="37.5" x14ac:dyDescent="0.25">
      <c r="A8" s="41"/>
      <c r="B8" s="41"/>
      <c r="C8" s="41"/>
      <c r="D8" s="42"/>
      <c r="E8" s="42"/>
      <c r="F8" s="42"/>
      <c r="G8" s="3" t="s">
        <v>3</v>
      </c>
      <c r="H8" s="10">
        <f>SUM(I8:N8)</f>
        <v>0.6</v>
      </c>
      <c r="I8" s="10">
        <v>0.6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42"/>
      <c r="P8" s="41"/>
    </row>
    <row r="9" spans="1:16" ht="37.5" x14ac:dyDescent="0.25">
      <c r="A9" s="41"/>
      <c r="B9" s="41"/>
      <c r="C9" s="41"/>
      <c r="D9" s="42"/>
      <c r="E9" s="42"/>
      <c r="F9" s="42"/>
      <c r="G9" s="3" t="s">
        <v>4</v>
      </c>
      <c r="H9" s="10">
        <f>SUM(I9:N9)</f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42"/>
      <c r="P9" s="41"/>
    </row>
    <row r="10" spans="1:16" ht="36.75" customHeight="1" x14ac:dyDescent="0.25">
      <c r="A10" s="41" t="s">
        <v>27</v>
      </c>
      <c r="B10" s="41" t="s">
        <v>163</v>
      </c>
      <c r="C10" s="41" t="s">
        <v>23</v>
      </c>
      <c r="D10" s="42">
        <v>2030</v>
      </c>
      <c r="E10" s="42" t="s">
        <v>124</v>
      </c>
      <c r="F10" s="42" t="s">
        <v>22</v>
      </c>
      <c r="G10" s="3" t="s">
        <v>0</v>
      </c>
      <c r="H10" s="10">
        <f t="shared" ref="H10:N10" si="1">SUM(H11:H14)</f>
        <v>735.15</v>
      </c>
      <c r="I10" s="10">
        <f t="shared" si="1"/>
        <v>0</v>
      </c>
      <c r="J10" s="10">
        <f t="shared" si="1"/>
        <v>0</v>
      </c>
      <c r="K10" s="10">
        <f t="shared" si="1"/>
        <v>0</v>
      </c>
      <c r="L10" s="10">
        <f t="shared" si="1"/>
        <v>0</v>
      </c>
      <c r="M10" s="10">
        <f t="shared" si="1"/>
        <v>0.75</v>
      </c>
      <c r="N10" s="10">
        <f t="shared" si="1"/>
        <v>734.4</v>
      </c>
      <c r="O10" s="42">
        <v>5149</v>
      </c>
      <c r="P10" s="41" t="s">
        <v>138</v>
      </c>
    </row>
    <row r="11" spans="1:16" ht="37.5" x14ac:dyDescent="0.25">
      <c r="A11" s="41"/>
      <c r="B11" s="41"/>
      <c r="C11" s="41"/>
      <c r="D11" s="42"/>
      <c r="E11" s="42"/>
      <c r="F11" s="42"/>
      <c r="G11" s="3" t="s">
        <v>21</v>
      </c>
      <c r="H11" s="10">
        <f>SUM(I11:N11)</f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42"/>
      <c r="P11" s="41"/>
    </row>
    <row r="12" spans="1:16" ht="75" x14ac:dyDescent="0.25">
      <c r="A12" s="41"/>
      <c r="B12" s="41"/>
      <c r="C12" s="41"/>
      <c r="D12" s="42"/>
      <c r="E12" s="42"/>
      <c r="F12" s="42"/>
      <c r="G12" s="3" t="s">
        <v>2</v>
      </c>
      <c r="H12" s="10">
        <f>SUM(I12:N12)</f>
        <v>734.4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734.4</v>
      </c>
      <c r="O12" s="42"/>
      <c r="P12" s="41"/>
    </row>
    <row r="13" spans="1:16" ht="37.5" x14ac:dyDescent="0.25">
      <c r="A13" s="41"/>
      <c r="B13" s="41"/>
      <c r="C13" s="41"/>
      <c r="D13" s="42"/>
      <c r="E13" s="42"/>
      <c r="F13" s="42"/>
      <c r="G13" s="3" t="s">
        <v>3</v>
      </c>
      <c r="H13" s="10">
        <f>SUM(I13:N13)</f>
        <v>0.75</v>
      </c>
      <c r="I13" s="10">
        <v>0</v>
      </c>
      <c r="J13" s="10">
        <v>0</v>
      </c>
      <c r="K13" s="10">
        <v>0</v>
      </c>
      <c r="L13" s="10">
        <v>0</v>
      </c>
      <c r="M13" s="10">
        <v>0.75</v>
      </c>
      <c r="N13" s="10">
        <v>0</v>
      </c>
      <c r="O13" s="42"/>
      <c r="P13" s="41"/>
    </row>
    <row r="14" spans="1:16" ht="37.5" x14ac:dyDescent="0.25">
      <c r="A14" s="41"/>
      <c r="B14" s="41"/>
      <c r="C14" s="41"/>
      <c r="D14" s="42"/>
      <c r="E14" s="42"/>
      <c r="F14" s="42"/>
      <c r="G14" s="3" t="s">
        <v>4</v>
      </c>
      <c r="H14" s="10">
        <f>SUM(I14:N14)</f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42"/>
      <c r="P14" s="41"/>
    </row>
    <row r="15" spans="1:16" ht="36.75" customHeight="1" x14ac:dyDescent="0.25">
      <c r="A15" s="46" t="s">
        <v>132</v>
      </c>
      <c r="B15" s="46" t="s">
        <v>130</v>
      </c>
      <c r="C15" s="46" t="s">
        <v>23</v>
      </c>
      <c r="D15" s="43" t="s">
        <v>128</v>
      </c>
      <c r="E15" s="49" t="s">
        <v>165</v>
      </c>
      <c r="F15" s="46" t="s">
        <v>16</v>
      </c>
      <c r="G15" s="3" t="s">
        <v>0</v>
      </c>
      <c r="H15" s="10">
        <f t="shared" ref="H15:N15" si="2">SUM(H16:H19)</f>
        <v>17.744237159999997</v>
      </c>
      <c r="I15" s="10">
        <f t="shared" si="2"/>
        <v>5.0543979300000004</v>
      </c>
      <c r="J15" s="10">
        <f t="shared" si="2"/>
        <v>4.345357260000001</v>
      </c>
      <c r="K15" s="10">
        <f t="shared" si="2"/>
        <v>4.1722912799999996</v>
      </c>
      <c r="L15" s="10">
        <f t="shared" si="2"/>
        <v>4.1721906900000008</v>
      </c>
      <c r="M15" s="10">
        <f t="shared" si="2"/>
        <v>0</v>
      </c>
      <c r="N15" s="10">
        <f t="shared" si="2"/>
        <v>0</v>
      </c>
      <c r="O15" s="52"/>
      <c r="P15" s="41" t="s">
        <v>139</v>
      </c>
    </row>
    <row r="16" spans="1:16" ht="27.75" customHeight="1" x14ac:dyDescent="0.25">
      <c r="A16" s="47"/>
      <c r="B16" s="47"/>
      <c r="C16" s="47"/>
      <c r="D16" s="44"/>
      <c r="E16" s="50"/>
      <c r="F16" s="47"/>
      <c r="G16" s="3" t="s">
        <v>21</v>
      </c>
      <c r="H16" s="10">
        <f>SUM(I16:N16)</f>
        <v>17.220796189999998</v>
      </c>
      <c r="I16" s="10">
        <v>4.6583241099999997</v>
      </c>
      <c r="J16" s="10">
        <v>4.3019037300000003</v>
      </c>
      <c r="K16" s="10">
        <v>4.1305683499999999</v>
      </c>
      <c r="L16" s="10">
        <v>4.13</v>
      </c>
      <c r="M16" s="10">
        <v>0</v>
      </c>
      <c r="N16" s="10">
        <v>0</v>
      </c>
      <c r="O16" s="53"/>
      <c r="P16" s="41"/>
    </row>
    <row r="17" spans="1:37" ht="75" x14ac:dyDescent="0.25">
      <c r="A17" s="47"/>
      <c r="B17" s="47"/>
      <c r="C17" s="47"/>
      <c r="D17" s="44"/>
      <c r="E17" s="50"/>
      <c r="F17" s="47"/>
      <c r="G17" s="3" t="s">
        <v>2</v>
      </c>
      <c r="H17" s="10">
        <f t="shared" ref="H17:H19" si="3">SUM(I17:N17)</f>
        <v>0.12202114</v>
      </c>
      <c r="I17" s="10">
        <v>3.2864110000000002E-2</v>
      </c>
      <c r="J17" s="10">
        <v>3.04175E-2</v>
      </c>
      <c r="K17" s="10">
        <v>2.9206050000000001E-2</v>
      </c>
      <c r="L17" s="10">
        <v>2.9533480000000001E-2</v>
      </c>
      <c r="M17" s="10">
        <v>0</v>
      </c>
      <c r="N17" s="10">
        <v>0</v>
      </c>
      <c r="O17" s="53"/>
      <c r="P17" s="41"/>
    </row>
    <row r="18" spans="1:37" ht="37.5" x14ac:dyDescent="0.25">
      <c r="A18" s="47"/>
      <c r="B18" s="47"/>
      <c r="C18" s="47"/>
      <c r="D18" s="44"/>
      <c r="E18" s="50"/>
      <c r="F18" s="47"/>
      <c r="G18" s="3" t="s">
        <v>3</v>
      </c>
      <c r="H18" s="10">
        <f>SUM(I18:N18)</f>
        <v>0.40141982999999998</v>
      </c>
      <c r="I18" s="10">
        <v>0.36320971000000002</v>
      </c>
      <c r="J18" s="10">
        <v>1.3036030000000001E-2</v>
      </c>
      <c r="K18" s="10">
        <v>1.2516879999999999E-2</v>
      </c>
      <c r="L18" s="10">
        <v>1.265721E-2</v>
      </c>
      <c r="M18" s="10">
        <v>0</v>
      </c>
      <c r="N18" s="10">
        <v>0</v>
      </c>
      <c r="O18" s="53"/>
      <c r="P18" s="41"/>
      <c r="V18" s="60"/>
      <c r="W18" s="60"/>
      <c r="X18" s="60"/>
      <c r="Y18" s="61"/>
      <c r="Z18" s="61"/>
      <c r="AA18" s="60"/>
      <c r="AB18" s="11"/>
      <c r="AC18" s="12"/>
      <c r="AD18" s="12"/>
      <c r="AE18" s="12"/>
      <c r="AF18" s="12"/>
      <c r="AG18" s="12"/>
      <c r="AH18" s="12"/>
      <c r="AI18" s="12"/>
      <c r="AJ18" s="57"/>
      <c r="AK18" s="58"/>
    </row>
    <row r="19" spans="1:37" ht="37.5" x14ac:dyDescent="0.25">
      <c r="A19" s="48"/>
      <c r="B19" s="48"/>
      <c r="C19" s="48"/>
      <c r="D19" s="45"/>
      <c r="E19" s="51"/>
      <c r="F19" s="48"/>
      <c r="G19" s="3" t="s">
        <v>4</v>
      </c>
      <c r="H19" s="10">
        <f t="shared" si="3"/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54"/>
      <c r="P19" s="41"/>
      <c r="V19" s="60"/>
      <c r="W19" s="60"/>
      <c r="X19" s="60"/>
      <c r="Y19" s="61"/>
      <c r="Z19" s="61"/>
      <c r="AA19" s="60"/>
      <c r="AB19" s="11"/>
      <c r="AC19" s="12"/>
      <c r="AD19" s="12"/>
      <c r="AE19" s="12"/>
      <c r="AF19" s="12"/>
      <c r="AG19" s="12"/>
      <c r="AH19" s="12"/>
      <c r="AI19" s="12"/>
      <c r="AJ19" s="57"/>
      <c r="AK19" s="58"/>
    </row>
    <row r="20" spans="1:37" ht="75" customHeight="1" x14ac:dyDescent="0.25">
      <c r="A20" s="46" t="s">
        <v>28</v>
      </c>
      <c r="B20" s="46" t="s">
        <v>164</v>
      </c>
      <c r="C20" s="46" t="s">
        <v>23</v>
      </c>
      <c r="D20" s="43">
        <v>2030</v>
      </c>
      <c r="E20" s="43" t="s">
        <v>29</v>
      </c>
      <c r="F20" s="46" t="s">
        <v>30</v>
      </c>
      <c r="G20" s="3" t="s">
        <v>0</v>
      </c>
      <c r="H20" s="10">
        <f>SUM(H21:H24)</f>
        <v>152.99</v>
      </c>
      <c r="I20" s="10">
        <f>SUM(I21:I24)</f>
        <v>0</v>
      </c>
      <c r="J20" s="10">
        <f>SUM(J21:J24)</f>
        <v>0</v>
      </c>
      <c r="K20" s="10">
        <v>0</v>
      </c>
      <c r="L20" s="10">
        <f>SUM(L21:L24)</f>
        <v>0</v>
      </c>
      <c r="M20" s="10">
        <f>SUM(M21:M24)</f>
        <v>8</v>
      </c>
      <c r="N20" s="10">
        <f>SUM(N21:N24)</f>
        <v>144.99</v>
      </c>
      <c r="O20" s="43">
        <v>5149</v>
      </c>
      <c r="P20" s="46" t="s">
        <v>140</v>
      </c>
      <c r="V20" s="60"/>
      <c r="W20" s="60"/>
      <c r="X20" s="60"/>
      <c r="Y20" s="61"/>
      <c r="Z20" s="61"/>
      <c r="AA20" s="60"/>
      <c r="AB20" s="11"/>
      <c r="AC20" s="12"/>
      <c r="AD20" s="12"/>
      <c r="AE20" s="12"/>
      <c r="AF20" s="12"/>
      <c r="AG20" s="12"/>
      <c r="AH20" s="12"/>
      <c r="AI20" s="12"/>
      <c r="AJ20" s="57"/>
      <c r="AK20" s="58"/>
    </row>
    <row r="21" spans="1:37" ht="48" customHeight="1" x14ac:dyDescent="0.25">
      <c r="A21" s="47"/>
      <c r="B21" s="47"/>
      <c r="C21" s="47"/>
      <c r="D21" s="44"/>
      <c r="E21" s="44"/>
      <c r="F21" s="47"/>
      <c r="G21" s="3" t="s">
        <v>21</v>
      </c>
      <c r="H21" s="10">
        <f>SUM(I21:N21)</f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44"/>
      <c r="P21" s="47"/>
      <c r="V21" s="60"/>
      <c r="W21" s="60"/>
      <c r="X21" s="60"/>
      <c r="Y21" s="61"/>
      <c r="Z21" s="61"/>
      <c r="AA21" s="60"/>
      <c r="AB21" s="11"/>
      <c r="AC21" s="12"/>
      <c r="AD21" s="12"/>
      <c r="AE21" s="12"/>
      <c r="AF21" s="12"/>
      <c r="AG21" s="12"/>
      <c r="AH21" s="12"/>
      <c r="AI21" s="12"/>
      <c r="AJ21" s="57"/>
      <c r="AK21" s="58"/>
    </row>
    <row r="22" spans="1:37" ht="75" x14ac:dyDescent="0.25">
      <c r="A22" s="47"/>
      <c r="B22" s="47"/>
      <c r="C22" s="47"/>
      <c r="D22" s="44"/>
      <c r="E22" s="44"/>
      <c r="F22" s="47"/>
      <c r="G22" s="3" t="s">
        <v>2</v>
      </c>
      <c r="H22" s="10">
        <f>SUM(I22:N22)</f>
        <v>144.99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144.99</v>
      </c>
      <c r="O22" s="44"/>
      <c r="P22" s="47"/>
      <c r="V22" s="60"/>
      <c r="W22" s="60"/>
      <c r="X22" s="60"/>
      <c r="Y22" s="61"/>
      <c r="Z22" s="61"/>
      <c r="AA22" s="60"/>
      <c r="AB22" s="11"/>
      <c r="AC22" s="12"/>
      <c r="AD22" s="12"/>
      <c r="AE22" s="12"/>
      <c r="AF22" s="12"/>
      <c r="AG22" s="12"/>
      <c r="AH22" s="12"/>
      <c r="AI22" s="12"/>
      <c r="AJ22" s="57"/>
      <c r="AK22" s="58"/>
    </row>
    <row r="23" spans="1:37" ht="37.5" x14ac:dyDescent="0.25">
      <c r="A23" s="47"/>
      <c r="B23" s="47"/>
      <c r="C23" s="47"/>
      <c r="D23" s="44"/>
      <c r="E23" s="44"/>
      <c r="F23" s="47"/>
      <c r="G23" s="3" t="s">
        <v>3</v>
      </c>
      <c r="H23" s="10">
        <f>SUM(I23:N23)</f>
        <v>8</v>
      </c>
      <c r="I23" s="10">
        <v>0</v>
      </c>
      <c r="J23" s="10">
        <v>0</v>
      </c>
      <c r="K23" s="10">
        <v>0</v>
      </c>
      <c r="L23" s="10">
        <v>0</v>
      </c>
      <c r="M23" s="10">
        <v>8</v>
      </c>
      <c r="N23" s="10">
        <v>0</v>
      </c>
      <c r="O23" s="44"/>
      <c r="P23" s="47"/>
    </row>
    <row r="24" spans="1:37" ht="66.75" customHeight="1" x14ac:dyDescent="0.25">
      <c r="A24" s="48"/>
      <c r="B24" s="48"/>
      <c r="C24" s="48"/>
      <c r="D24" s="45"/>
      <c r="E24" s="45"/>
      <c r="F24" s="48"/>
      <c r="G24" s="3" t="s">
        <v>4</v>
      </c>
      <c r="H24" s="10">
        <f>SUM(I24:N24)</f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45"/>
      <c r="P24" s="48"/>
    </row>
    <row r="25" spans="1:37" ht="59.25" customHeight="1" x14ac:dyDescent="0.25">
      <c r="A25" s="41" t="s">
        <v>129</v>
      </c>
      <c r="B25" s="41" t="s">
        <v>130</v>
      </c>
      <c r="C25" s="41" t="s">
        <v>23</v>
      </c>
      <c r="D25" s="42">
        <v>2025</v>
      </c>
      <c r="E25" s="59" t="s">
        <v>166</v>
      </c>
      <c r="F25" s="41" t="s">
        <v>16</v>
      </c>
      <c r="G25" s="3" t="s">
        <v>0</v>
      </c>
      <c r="H25" s="10">
        <f t="shared" ref="H25:N25" si="4">SUM(H26:H29)</f>
        <v>5.3896000000000006</v>
      </c>
      <c r="I25" s="10">
        <f t="shared" si="4"/>
        <v>5.3896000000000006</v>
      </c>
      <c r="J25" s="10">
        <f t="shared" si="4"/>
        <v>0</v>
      </c>
      <c r="K25" s="10">
        <f t="shared" si="4"/>
        <v>0</v>
      </c>
      <c r="L25" s="10">
        <f t="shared" si="4"/>
        <v>0</v>
      </c>
      <c r="M25" s="10">
        <f t="shared" si="4"/>
        <v>0</v>
      </c>
      <c r="N25" s="10">
        <f t="shared" si="4"/>
        <v>0</v>
      </c>
      <c r="O25" s="40">
        <v>5149</v>
      </c>
      <c r="P25" s="41" t="s">
        <v>141</v>
      </c>
    </row>
    <row r="26" spans="1:37" ht="46.5" customHeight="1" x14ac:dyDescent="0.25">
      <c r="A26" s="41"/>
      <c r="B26" s="41"/>
      <c r="C26" s="41"/>
      <c r="D26" s="42"/>
      <c r="E26" s="59"/>
      <c r="F26" s="41"/>
      <c r="G26" s="3" t="s">
        <v>21</v>
      </c>
      <c r="H26" s="10">
        <f>SUM(I26:N26)</f>
        <v>5.3356000000000003</v>
      </c>
      <c r="I26" s="10">
        <v>5.3356000000000003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40"/>
      <c r="P26" s="41"/>
    </row>
    <row r="27" spans="1:37" ht="45" customHeight="1" x14ac:dyDescent="0.25">
      <c r="A27" s="41"/>
      <c r="B27" s="41"/>
      <c r="C27" s="41"/>
      <c r="D27" s="42"/>
      <c r="E27" s="59"/>
      <c r="F27" s="41"/>
      <c r="G27" s="3" t="s">
        <v>2</v>
      </c>
      <c r="H27" s="10">
        <f>SUM(I27:N27)</f>
        <v>3.78E-2</v>
      </c>
      <c r="I27" s="10">
        <v>3.78E-2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40"/>
      <c r="P27" s="41"/>
    </row>
    <row r="28" spans="1:37" ht="42" customHeight="1" x14ac:dyDescent="0.25">
      <c r="A28" s="41"/>
      <c r="B28" s="41"/>
      <c r="C28" s="41"/>
      <c r="D28" s="42"/>
      <c r="E28" s="59"/>
      <c r="F28" s="41"/>
      <c r="G28" s="3" t="s">
        <v>3</v>
      </c>
      <c r="H28" s="10">
        <f>SUM(I28:N28)</f>
        <v>1.6199999999999999E-2</v>
      </c>
      <c r="I28" s="10">
        <v>1.6199999999999999E-2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40"/>
      <c r="P28" s="41"/>
    </row>
    <row r="29" spans="1:37" ht="31.5" customHeight="1" x14ac:dyDescent="0.25">
      <c r="A29" s="41"/>
      <c r="B29" s="41"/>
      <c r="C29" s="41"/>
      <c r="D29" s="42"/>
      <c r="E29" s="59"/>
      <c r="F29" s="41"/>
      <c r="G29" s="3" t="s">
        <v>4</v>
      </c>
      <c r="H29" s="10">
        <f>SUM(I29:N29)</f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40"/>
      <c r="P29" s="41"/>
    </row>
    <row r="30" spans="1:37" ht="54.75" customHeight="1" x14ac:dyDescent="0.25">
      <c r="A30" s="55" t="s">
        <v>17</v>
      </c>
      <c r="B30" s="55"/>
      <c r="C30" s="55"/>
      <c r="D30" s="55"/>
      <c r="E30" s="55"/>
      <c r="F30" s="55"/>
      <c r="G30" s="3" t="s">
        <v>0</v>
      </c>
      <c r="H30" s="10">
        <f t="shared" ref="H30:N30" si="5">SUM(H31:H34)</f>
        <v>1662.3674371600002</v>
      </c>
      <c r="I30" s="10">
        <f t="shared" si="5"/>
        <v>11.04399793</v>
      </c>
      <c r="J30" s="10">
        <f t="shared" si="5"/>
        <v>4.345357260000001</v>
      </c>
      <c r="K30" s="10">
        <f t="shared" si="5"/>
        <v>379.41909128000003</v>
      </c>
      <c r="L30" s="10">
        <f t="shared" si="5"/>
        <v>379.41899068999999</v>
      </c>
      <c r="M30" s="10">
        <f t="shared" si="5"/>
        <v>8.75</v>
      </c>
      <c r="N30" s="10">
        <f t="shared" si="5"/>
        <v>879.39</v>
      </c>
      <c r="O30" s="42"/>
      <c r="P30" s="41"/>
    </row>
    <row r="31" spans="1:37" ht="36" customHeight="1" x14ac:dyDescent="0.25">
      <c r="A31" s="55"/>
      <c r="B31" s="55"/>
      <c r="C31" s="55"/>
      <c r="D31" s="55"/>
      <c r="E31" s="55"/>
      <c r="F31" s="55"/>
      <c r="G31" s="13" t="s">
        <v>21</v>
      </c>
      <c r="H31" s="10">
        <f>SUM(I31:N31)</f>
        <v>22.556396190000001</v>
      </c>
      <c r="I31" s="10">
        <f>I6+I11+I16+I21+I26</f>
        <v>9.99392411</v>
      </c>
      <c r="J31" s="10">
        <f t="shared" ref="J31:N31" si="6">J6+J11+J16+J21+J26</f>
        <v>4.3019037300000003</v>
      </c>
      <c r="K31" s="10">
        <f t="shared" si="6"/>
        <v>4.1305683499999999</v>
      </c>
      <c r="L31" s="10">
        <f t="shared" si="6"/>
        <v>4.13</v>
      </c>
      <c r="M31" s="10">
        <f t="shared" si="6"/>
        <v>0</v>
      </c>
      <c r="N31" s="10">
        <f t="shared" si="6"/>
        <v>0</v>
      </c>
      <c r="O31" s="42"/>
      <c r="P31" s="41"/>
    </row>
    <row r="32" spans="1:37" ht="75" x14ac:dyDescent="0.25">
      <c r="A32" s="55"/>
      <c r="B32" s="55"/>
      <c r="C32" s="55"/>
      <c r="D32" s="55"/>
      <c r="E32" s="55"/>
      <c r="F32" s="55"/>
      <c r="G32" s="3" t="s">
        <v>2</v>
      </c>
      <c r="H32" s="10">
        <f>SUM(I32:N32)</f>
        <v>1630.0434211400002</v>
      </c>
      <c r="I32" s="10">
        <f t="shared" ref="I32:N32" si="7">I7+I12+I17+I22+I27</f>
        <v>7.0664110000000002E-2</v>
      </c>
      <c r="J32" s="10">
        <f t="shared" si="7"/>
        <v>3.04175E-2</v>
      </c>
      <c r="K32" s="10">
        <f t="shared" si="7"/>
        <v>375.27600605000003</v>
      </c>
      <c r="L32" s="10">
        <f t="shared" si="7"/>
        <v>375.27633348000001</v>
      </c>
      <c r="M32" s="10">
        <f t="shared" si="7"/>
        <v>0</v>
      </c>
      <c r="N32" s="10">
        <f t="shared" si="7"/>
        <v>879.39</v>
      </c>
      <c r="O32" s="42"/>
      <c r="P32" s="41"/>
    </row>
    <row r="33" spans="1:16" ht="37.5" x14ac:dyDescent="0.25">
      <c r="A33" s="55"/>
      <c r="B33" s="55"/>
      <c r="C33" s="55"/>
      <c r="D33" s="55"/>
      <c r="E33" s="55"/>
      <c r="F33" s="55"/>
      <c r="G33" s="3" t="s">
        <v>3</v>
      </c>
      <c r="H33" s="10">
        <f>SUM(I33:N33)</f>
        <v>9.7676198299999992</v>
      </c>
      <c r="I33" s="10">
        <f t="shared" ref="I33:N33" si="8">I8+I13+I18+I23+I28</f>
        <v>0.97940970999999999</v>
      </c>
      <c r="J33" s="10">
        <f t="shared" si="8"/>
        <v>1.3036030000000001E-2</v>
      </c>
      <c r="K33" s="10">
        <f t="shared" si="8"/>
        <v>1.2516879999999999E-2</v>
      </c>
      <c r="L33" s="10">
        <f t="shared" si="8"/>
        <v>1.265721E-2</v>
      </c>
      <c r="M33" s="10">
        <f t="shared" si="8"/>
        <v>8.75</v>
      </c>
      <c r="N33" s="10">
        <f t="shared" si="8"/>
        <v>0</v>
      </c>
      <c r="O33" s="42"/>
      <c r="P33" s="41"/>
    </row>
    <row r="34" spans="1:16" ht="37.5" x14ac:dyDescent="0.25">
      <c r="A34" s="55"/>
      <c r="B34" s="55"/>
      <c r="C34" s="55"/>
      <c r="D34" s="55"/>
      <c r="E34" s="55"/>
      <c r="F34" s="55"/>
      <c r="G34" s="3" t="s">
        <v>4</v>
      </c>
      <c r="H34" s="10">
        <f>SUM(I34:N34)</f>
        <v>0</v>
      </c>
      <c r="I34" s="10">
        <f t="shared" ref="I34:N34" si="9">I9+I14+I19+I24+I29</f>
        <v>0</v>
      </c>
      <c r="J34" s="10">
        <f t="shared" si="9"/>
        <v>0</v>
      </c>
      <c r="K34" s="10">
        <f t="shared" si="9"/>
        <v>0</v>
      </c>
      <c r="L34" s="10">
        <f t="shared" si="9"/>
        <v>0</v>
      </c>
      <c r="M34" s="10">
        <f t="shared" si="9"/>
        <v>0</v>
      </c>
      <c r="N34" s="10">
        <f t="shared" si="9"/>
        <v>0</v>
      </c>
      <c r="O34" s="42"/>
      <c r="P34" s="41"/>
    </row>
  </sheetData>
  <mergeCells count="61">
    <mergeCell ref="AJ18:AJ22"/>
    <mergeCell ref="AK18:AK22"/>
    <mergeCell ref="A25:A29"/>
    <mergeCell ref="B25:B29"/>
    <mergeCell ref="C25:C29"/>
    <mergeCell ref="D25:D29"/>
    <mergeCell ref="E25:E29"/>
    <mergeCell ref="F25:F29"/>
    <mergeCell ref="O25:O29"/>
    <mergeCell ref="V18:V22"/>
    <mergeCell ref="W18:W22"/>
    <mergeCell ref="X18:X22"/>
    <mergeCell ref="Y18:Y22"/>
    <mergeCell ref="Z18:Z22"/>
    <mergeCell ref="AA18:AA22"/>
    <mergeCell ref="D20:D24"/>
    <mergeCell ref="A30:F34"/>
    <mergeCell ref="O30:O34"/>
    <mergeCell ref="P30:P34"/>
    <mergeCell ref="A4:P4"/>
    <mergeCell ref="A5:A9"/>
    <mergeCell ref="B5:B9"/>
    <mergeCell ref="C5:C9"/>
    <mergeCell ref="D5:D9"/>
    <mergeCell ref="E5:E9"/>
    <mergeCell ref="F5:F9"/>
    <mergeCell ref="O5:O9"/>
    <mergeCell ref="P5:P9"/>
    <mergeCell ref="A20:A24"/>
    <mergeCell ref="B20:B24"/>
    <mergeCell ref="C20:C24"/>
    <mergeCell ref="P25:P29"/>
    <mergeCell ref="F20:F24"/>
    <mergeCell ref="O20:O24"/>
    <mergeCell ref="P20:P24"/>
    <mergeCell ref="O10:O14"/>
    <mergeCell ref="P10:P14"/>
    <mergeCell ref="F15:F19"/>
    <mergeCell ref="O15:O19"/>
    <mergeCell ref="P15:P19"/>
    <mergeCell ref="F10:F14"/>
    <mergeCell ref="E20:E24"/>
    <mergeCell ref="A15:A19"/>
    <mergeCell ref="B15:B19"/>
    <mergeCell ref="C15:C19"/>
    <mergeCell ref="D15:D19"/>
    <mergeCell ref="E15:E19"/>
    <mergeCell ref="A10:A14"/>
    <mergeCell ref="B10:B14"/>
    <mergeCell ref="C10:C14"/>
    <mergeCell ref="D10:D14"/>
    <mergeCell ref="E10:E14"/>
    <mergeCell ref="G1:N1"/>
    <mergeCell ref="O1:O2"/>
    <mergeCell ref="P1:P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opLeftCell="A26" zoomScale="72" zoomScaleNormal="72" workbookViewId="0">
      <selection activeCell="H37" sqref="H37:N41"/>
    </sheetView>
  </sheetViews>
  <sheetFormatPr defaultRowHeight="18.75" x14ac:dyDescent="0.3"/>
  <cols>
    <col min="1" max="1" width="59.5703125" style="9" customWidth="1"/>
    <col min="2" max="2" width="35.5703125" style="9" customWidth="1"/>
    <col min="3" max="3" width="16.85546875" style="9" customWidth="1"/>
    <col min="4" max="4" width="17.140625" style="9" customWidth="1"/>
    <col min="5" max="5" width="9.140625" style="9"/>
    <col min="6" max="6" width="20.42578125" style="9" customWidth="1"/>
    <col min="7" max="7" width="21.28515625" style="9" customWidth="1"/>
    <col min="8" max="14" width="12.140625" style="9" customWidth="1"/>
    <col min="15" max="15" width="13.42578125" style="9" customWidth="1"/>
    <col min="16" max="16" width="57.28515625" style="9" customWidth="1"/>
    <col min="17" max="16384" width="9.140625" style="9"/>
  </cols>
  <sheetData>
    <row r="1" spans="1:17" ht="55.5" customHeight="1" x14ac:dyDescent="0.3">
      <c r="A1" s="42" t="s">
        <v>5</v>
      </c>
      <c r="B1" s="42" t="s">
        <v>6</v>
      </c>
      <c r="C1" s="42" t="s">
        <v>7</v>
      </c>
      <c r="D1" s="42" t="s">
        <v>8</v>
      </c>
      <c r="E1" s="42" t="s">
        <v>9</v>
      </c>
      <c r="F1" s="42" t="s">
        <v>10</v>
      </c>
      <c r="G1" s="42" t="s">
        <v>11</v>
      </c>
      <c r="H1" s="42"/>
      <c r="I1" s="42"/>
      <c r="J1" s="42"/>
      <c r="K1" s="42"/>
      <c r="L1" s="42"/>
      <c r="M1" s="42"/>
      <c r="N1" s="42"/>
      <c r="O1" s="42" t="s">
        <v>12</v>
      </c>
      <c r="P1" s="42" t="s">
        <v>13</v>
      </c>
    </row>
    <row r="2" spans="1:17" ht="56.25" x14ac:dyDescent="0.3">
      <c r="A2" s="42"/>
      <c r="B2" s="42"/>
      <c r="C2" s="42"/>
      <c r="D2" s="42"/>
      <c r="E2" s="42"/>
      <c r="F2" s="42"/>
      <c r="G2" s="26" t="s">
        <v>14</v>
      </c>
      <c r="H2" s="26" t="s">
        <v>15</v>
      </c>
      <c r="I2" s="26">
        <v>2025</v>
      </c>
      <c r="J2" s="26">
        <v>2026</v>
      </c>
      <c r="K2" s="26">
        <v>2027</v>
      </c>
      <c r="L2" s="26">
        <v>2028</v>
      </c>
      <c r="M2" s="26">
        <v>2029</v>
      </c>
      <c r="N2" s="26">
        <v>2030</v>
      </c>
      <c r="O2" s="42"/>
      <c r="P2" s="42"/>
    </row>
    <row r="3" spans="1:17" x14ac:dyDescent="0.3">
      <c r="A3" s="26">
        <v>1</v>
      </c>
      <c r="B3" s="26">
        <v>2</v>
      </c>
      <c r="C3" s="26">
        <v>3</v>
      </c>
      <c r="D3" s="26">
        <v>4</v>
      </c>
      <c r="E3" s="26">
        <v>5</v>
      </c>
      <c r="F3" s="26">
        <v>6</v>
      </c>
      <c r="G3" s="26">
        <v>7</v>
      </c>
      <c r="H3" s="26">
        <v>8</v>
      </c>
      <c r="I3" s="26">
        <v>9</v>
      </c>
      <c r="J3" s="26">
        <v>10</v>
      </c>
      <c r="K3" s="26">
        <v>11</v>
      </c>
      <c r="L3" s="26">
        <v>12</v>
      </c>
      <c r="M3" s="26">
        <v>13</v>
      </c>
      <c r="N3" s="26">
        <v>14</v>
      </c>
      <c r="O3" s="26">
        <v>15</v>
      </c>
      <c r="P3" s="26">
        <v>16</v>
      </c>
      <c r="Q3" s="32"/>
    </row>
    <row r="4" spans="1:17" x14ac:dyDescent="0.3">
      <c r="A4" s="65" t="s">
        <v>23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32"/>
    </row>
    <row r="5" spans="1:17" ht="15.75" customHeight="1" x14ac:dyDescent="0.3">
      <c r="A5" s="41" t="s">
        <v>32</v>
      </c>
      <c r="B5" s="59" t="s">
        <v>167</v>
      </c>
      <c r="C5" s="59" t="s">
        <v>23</v>
      </c>
      <c r="D5" s="59">
        <v>2025</v>
      </c>
      <c r="E5" s="42" t="s">
        <v>33</v>
      </c>
      <c r="F5" s="42" t="s">
        <v>22</v>
      </c>
      <c r="G5" s="41" t="s">
        <v>0</v>
      </c>
      <c r="H5" s="66">
        <v>57.274999999999999</v>
      </c>
      <c r="I5" s="66">
        <f>H5</f>
        <v>57.274999999999999</v>
      </c>
      <c r="J5" s="66">
        <v>0</v>
      </c>
      <c r="K5" s="66">
        <v>0</v>
      </c>
      <c r="L5" s="66">
        <v>0</v>
      </c>
      <c r="M5" s="66">
        <v>0</v>
      </c>
      <c r="N5" s="66">
        <v>0</v>
      </c>
      <c r="O5" s="42">
        <v>5149</v>
      </c>
      <c r="P5" s="42" t="s">
        <v>142</v>
      </c>
      <c r="Q5" s="32"/>
    </row>
    <row r="6" spans="1:17" ht="15.75" customHeight="1" x14ac:dyDescent="0.3">
      <c r="A6" s="41"/>
      <c r="B6" s="59"/>
      <c r="C6" s="59"/>
      <c r="D6" s="59"/>
      <c r="E6" s="42"/>
      <c r="F6" s="42"/>
      <c r="G6" s="41"/>
      <c r="H6" s="66"/>
      <c r="I6" s="66"/>
      <c r="J6" s="66"/>
      <c r="K6" s="66"/>
      <c r="L6" s="66"/>
      <c r="M6" s="66"/>
      <c r="N6" s="66"/>
      <c r="O6" s="42"/>
      <c r="P6" s="42"/>
      <c r="Q6" s="32"/>
    </row>
    <row r="7" spans="1:17" ht="15.75" customHeight="1" x14ac:dyDescent="0.3">
      <c r="A7" s="41"/>
      <c r="B7" s="59"/>
      <c r="C7" s="59"/>
      <c r="D7" s="59"/>
      <c r="E7" s="42"/>
      <c r="F7" s="42"/>
      <c r="G7" s="41"/>
      <c r="H7" s="66"/>
      <c r="I7" s="66"/>
      <c r="J7" s="66"/>
      <c r="K7" s="66"/>
      <c r="L7" s="66"/>
      <c r="M7" s="66"/>
      <c r="N7" s="66"/>
      <c r="O7" s="42"/>
      <c r="P7" s="42"/>
      <c r="Q7" s="32"/>
    </row>
    <row r="8" spans="1:17" ht="37.5" x14ac:dyDescent="0.3">
      <c r="A8" s="41"/>
      <c r="B8" s="59"/>
      <c r="C8" s="59"/>
      <c r="D8" s="59"/>
      <c r="E8" s="42"/>
      <c r="F8" s="42"/>
      <c r="G8" s="25" t="s">
        <v>1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42"/>
      <c r="P8" s="42"/>
      <c r="Q8" s="32"/>
    </row>
    <row r="9" spans="1:17" ht="75" x14ac:dyDescent="0.3">
      <c r="A9" s="41"/>
      <c r="B9" s="59"/>
      <c r="C9" s="59"/>
      <c r="D9" s="59"/>
      <c r="E9" s="42"/>
      <c r="F9" s="42"/>
      <c r="G9" s="25" t="s">
        <v>2</v>
      </c>
      <c r="H9" s="15">
        <v>40.32</v>
      </c>
      <c r="I9" s="15">
        <f>H9</f>
        <v>40.32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42"/>
      <c r="P9" s="42"/>
      <c r="Q9" s="32"/>
    </row>
    <row r="10" spans="1:17" ht="37.5" x14ac:dyDescent="0.3">
      <c r="A10" s="41"/>
      <c r="B10" s="59"/>
      <c r="C10" s="59"/>
      <c r="D10" s="59"/>
      <c r="E10" s="42"/>
      <c r="F10" s="42"/>
      <c r="G10" s="25" t="s">
        <v>3</v>
      </c>
      <c r="H10" s="14">
        <f>H5-H9</f>
        <v>16.954999999999998</v>
      </c>
      <c r="I10" s="14">
        <f>H10</f>
        <v>16.954999999999998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42"/>
      <c r="P10" s="42"/>
      <c r="Q10" s="32"/>
    </row>
    <row r="11" spans="1:17" ht="37.5" x14ac:dyDescent="0.3">
      <c r="A11" s="41"/>
      <c r="B11" s="59"/>
      <c r="C11" s="59"/>
      <c r="D11" s="59"/>
      <c r="E11" s="42"/>
      <c r="F11" s="42"/>
      <c r="G11" s="25" t="s">
        <v>4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42"/>
      <c r="P11" s="42"/>
      <c r="Q11" s="32"/>
    </row>
    <row r="12" spans="1:17" ht="56.25" x14ac:dyDescent="0.3">
      <c r="A12" s="41" t="s">
        <v>34</v>
      </c>
      <c r="B12" s="59" t="s">
        <v>167</v>
      </c>
      <c r="C12" s="59" t="s">
        <v>23</v>
      </c>
      <c r="D12" s="59">
        <v>2025</v>
      </c>
      <c r="E12" s="42" t="s">
        <v>35</v>
      </c>
      <c r="F12" s="42" t="s">
        <v>22</v>
      </c>
      <c r="G12" s="25" t="s">
        <v>0</v>
      </c>
      <c r="H12" s="15">
        <v>6.75</v>
      </c>
      <c r="I12" s="15">
        <f>H12</f>
        <v>6.75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42">
        <v>320</v>
      </c>
      <c r="P12" s="42" t="s">
        <v>143</v>
      </c>
      <c r="Q12" s="32"/>
    </row>
    <row r="13" spans="1:17" ht="37.5" x14ac:dyDescent="0.3">
      <c r="A13" s="41"/>
      <c r="B13" s="59"/>
      <c r="C13" s="59"/>
      <c r="D13" s="59"/>
      <c r="E13" s="42"/>
      <c r="F13" s="42"/>
      <c r="G13" s="25" t="s">
        <v>1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42"/>
      <c r="P13" s="42"/>
      <c r="Q13" s="32"/>
    </row>
    <row r="14" spans="1:17" ht="75" x14ac:dyDescent="0.3">
      <c r="A14" s="41"/>
      <c r="B14" s="59"/>
      <c r="C14" s="59"/>
      <c r="D14" s="59"/>
      <c r="E14" s="42"/>
      <c r="F14" s="42"/>
      <c r="G14" s="25" t="s">
        <v>2</v>
      </c>
      <c r="H14" s="15">
        <v>6.07</v>
      </c>
      <c r="I14" s="15">
        <f>H14</f>
        <v>6.07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42"/>
      <c r="P14" s="42"/>
      <c r="Q14" s="32"/>
    </row>
    <row r="15" spans="1:17" ht="37.5" x14ac:dyDescent="0.3">
      <c r="A15" s="41"/>
      <c r="B15" s="59"/>
      <c r="C15" s="59"/>
      <c r="D15" s="59"/>
      <c r="E15" s="42"/>
      <c r="F15" s="42"/>
      <c r="G15" s="25" t="s">
        <v>3</v>
      </c>
      <c r="H15" s="14">
        <f>H12-H14</f>
        <v>0.67999999999999972</v>
      </c>
      <c r="I15" s="14">
        <f>H15</f>
        <v>0.67999999999999972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42"/>
      <c r="P15" s="42"/>
      <c r="Q15" s="32"/>
    </row>
    <row r="16" spans="1:17" ht="37.5" x14ac:dyDescent="0.3">
      <c r="A16" s="41"/>
      <c r="B16" s="59"/>
      <c r="C16" s="59"/>
      <c r="D16" s="59"/>
      <c r="E16" s="42"/>
      <c r="F16" s="42"/>
      <c r="G16" s="25" t="s">
        <v>4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42"/>
      <c r="P16" s="42"/>
      <c r="Q16" s="32"/>
    </row>
    <row r="17" spans="1:17" ht="56.25" customHeight="1" x14ac:dyDescent="0.3">
      <c r="A17" s="64" t="s">
        <v>121</v>
      </c>
      <c r="B17" s="59" t="s">
        <v>211</v>
      </c>
      <c r="C17" s="42" t="s">
        <v>23</v>
      </c>
      <c r="D17" s="42">
        <v>2029</v>
      </c>
      <c r="E17" s="42" t="s">
        <v>36</v>
      </c>
      <c r="F17" s="42" t="s">
        <v>22</v>
      </c>
      <c r="G17" s="25" t="s">
        <v>0</v>
      </c>
      <c r="H17" s="15">
        <v>360.89</v>
      </c>
      <c r="I17" s="15">
        <v>0</v>
      </c>
      <c r="J17" s="15">
        <v>0</v>
      </c>
      <c r="K17" s="14">
        <v>0</v>
      </c>
      <c r="L17" s="14">
        <v>0</v>
      </c>
      <c r="M17" s="15">
        <v>360.89</v>
      </c>
      <c r="N17" s="14">
        <v>0</v>
      </c>
      <c r="O17" s="42">
        <v>986</v>
      </c>
      <c r="P17" s="42" t="s">
        <v>144</v>
      </c>
      <c r="Q17" s="32"/>
    </row>
    <row r="18" spans="1:17" ht="37.5" x14ac:dyDescent="0.3">
      <c r="A18" s="64"/>
      <c r="B18" s="59"/>
      <c r="C18" s="42"/>
      <c r="D18" s="42"/>
      <c r="E18" s="42"/>
      <c r="F18" s="42"/>
      <c r="G18" s="25" t="s">
        <v>1</v>
      </c>
      <c r="H18" s="14">
        <v>321.2</v>
      </c>
      <c r="I18" s="14">
        <v>0</v>
      </c>
      <c r="J18" s="14">
        <v>0</v>
      </c>
      <c r="K18" s="14">
        <v>0</v>
      </c>
      <c r="L18" s="14">
        <v>0</v>
      </c>
      <c r="M18" s="14">
        <v>321.2</v>
      </c>
      <c r="N18" s="14">
        <v>0</v>
      </c>
      <c r="O18" s="42"/>
      <c r="P18" s="42"/>
      <c r="Q18" s="32"/>
    </row>
    <row r="19" spans="1:17" ht="75" x14ac:dyDescent="0.3">
      <c r="A19" s="64"/>
      <c r="B19" s="59"/>
      <c r="C19" s="42"/>
      <c r="D19" s="42"/>
      <c r="E19" s="42"/>
      <c r="F19" s="42"/>
      <c r="G19" s="25" t="s">
        <v>2</v>
      </c>
      <c r="H19" s="15">
        <v>3.24</v>
      </c>
      <c r="I19" s="15">
        <v>0</v>
      </c>
      <c r="J19" s="15">
        <v>0</v>
      </c>
      <c r="K19" s="14">
        <v>0</v>
      </c>
      <c r="L19" s="14">
        <v>0</v>
      </c>
      <c r="M19" s="15">
        <v>3.24</v>
      </c>
      <c r="N19" s="14">
        <v>0</v>
      </c>
      <c r="O19" s="42"/>
      <c r="P19" s="42"/>
      <c r="Q19" s="32"/>
    </row>
    <row r="20" spans="1:17" ht="18.75" customHeight="1" x14ac:dyDescent="0.3">
      <c r="A20" s="64"/>
      <c r="B20" s="59"/>
      <c r="C20" s="42"/>
      <c r="D20" s="42"/>
      <c r="E20" s="42"/>
      <c r="F20" s="42"/>
      <c r="G20" s="25" t="s">
        <v>3</v>
      </c>
      <c r="H20" s="14">
        <v>0.36</v>
      </c>
      <c r="I20" s="14">
        <v>0</v>
      </c>
      <c r="J20" s="14">
        <v>0</v>
      </c>
      <c r="K20" s="14">
        <v>0</v>
      </c>
      <c r="L20" s="14">
        <v>0</v>
      </c>
      <c r="M20" s="14">
        <v>0.36</v>
      </c>
      <c r="N20" s="14">
        <v>0</v>
      </c>
      <c r="O20" s="42"/>
      <c r="P20" s="42"/>
      <c r="Q20" s="32"/>
    </row>
    <row r="21" spans="1:17" ht="37.5" x14ac:dyDescent="0.3">
      <c r="A21" s="64"/>
      <c r="B21" s="59"/>
      <c r="C21" s="42"/>
      <c r="D21" s="42"/>
      <c r="E21" s="42"/>
      <c r="F21" s="42"/>
      <c r="G21" s="25" t="s">
        <v>4</v>
      </c>
      <c r="H21" s="14">
        <f>H17-H18-H19-H20</f>
        <v>36.089999999999996</v>
      </c>
      <c r="I21" s="14">
        <v>0</v>
      </c>
      <c r="J21" s="14">
        <v>0</v>
      </c>
      <c r="K21" s="14">
        <v>0</v>
      </c>
      <c r="L21" s="14">
        <v>0</v>
      </c>
      <c r="M21" s="14">
        <f>M17-M18-M19-M20</f>
        <v>36.089999999999996</v>
      </c>
      <c r="N21" s="14">
        <v>0</v>
      </c>
      <c r="O21" s="42"/>
      <c r="P21" s="42"/>
      <c r="Q21" s="32"/>
    </row>
    <row r="22" spans="1:17" ht="56.25" customHeight="1" x14ac:dyDescent="0.3">
      <c r="A22" s="64" t="s">
        <v>122</v>
      </c>
      <c r="B22" s="59" t="s">
        <v>167</v>
      </c>
      <c r="C22" s="42" t="s">
        <v>23</v>
      </c>
      <c r="D22" s="42" t="s">
        <v>127</v>
      </c>
      <c r="E22" s="42" t="s">
        <v>37</v>
      </c>
      <c r="F22" s="42" t="s">
        <v>22</v>
      </c>
      <c r="G22" s="25" t="s">
        <v>0</v>
      </c>
      <c r="H22" s="15">
        <f>H23+H24+H26</f>
        <v>460.53500000000003</v>
      </c>
      <c r="I22" s="15">
        <v>0</v>
      </c>
      <c r="J22" s="15">
        <v>0</v>
      </c>
      <c r="K22" s="15">
        <v>0</v>
      </c>
      <c r="L22" s="16">
        <v>0</v>
      </c>
      <c r="M22" s="15">
        <v>230.27</v>
      </c>
      <c r="N22" s="16">
        <v>230.27</v>
      </c>
      <c r="O22" s="62">
        <v>10009</v>
      </c>
      <c r="P22" s="42" t="s">
        <v>145</v>
      </c>
      <c r="Q22" s="32"/>
    </row>
    <row r="23" spans="1:17" ht="37.5" x14ac:dyDescent="0.3">
      <c r="A23" s="64"/>
      <c r="B23" s="59"/>
      <c r="C23" s="42"/>
      <c r="D23" s="42"/>
      <c r="E23" s="42"/>
      <c r="F23" s="42"/>
      <c r="G23" s="25" t="s">
        <v>1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62"/>
      <c r="P23" s="42"/>
      <c r="Q23" s="32"/>
    </row>
    <row r="24" spans="1:17" ht="75" x14ac:dyDescent="0.3">
      <c r="A24" s="64"/>
      <c r="B24" s="59"/>
      <c r="C24" s="42"/>
      <c r="D24" s="42"/>
      <c r="E24" s="42"/>
      <c r="F24" s="42"/>
      <c r="G24" s="25" t="s">
        <v>2</v>
      </c>
      <c r="H24" s="17">
        <v>460.53500000000003</v>
      </c>
      <c r="I24" s="17">
        <v>0</v>
      </c>
      <c r="J24" s="17">
        <v>0</v>
      </c>
      <c r="K24" s="17">
        <v>0</v>
      </c>
      <c r="L24" s="18">
        <v>0</v>
      </c>
      <c r="M24" s="16">
        <v>230.27</v>
      </c>
      <c r="N24" s="19">
        <v>230.27</v>
      </c>
      <c r="O24" s="62"/>
      <c r="P24" s="42"/>
      <c r="Q24" s="32"/>
    </row>
    <row r="25" spans="1:17" ht="18.75" customHeight="1" x14ac:dyDescent="0.3">
      <c r="A25" s="64"/>
      <c r="B25" s="59"/>
      <c r="C25" s="42"/>
      <c r="D25" s="42"/>
      <c r="E25" s="42"/>
      <c r="F25" s="42"/>
      <c r="G25" s="25" t="s">
        <v>3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62"/>
      <c r="P25" s="42"/>
      <c r="Q25" s="32"/>
    </row>
    <row r="26" spans="1:17" ht="37.5" x14ac:dyDescent="0.3">
      <c r="A26" s="64"/>
      <c r="B26" s="59"/>
      <c r="C26" s="42"/>
      <c r="D26" s="42"/>
      <c r="E26" s="42"/>
      <c r="F26" s="42"/>
      <c r="G26" s="25" t="s">
        <v>4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62"/>
      <c r="P26" s="42"/>
      <c r="Q26" s="32"/>
    </row>
    <row r="27" spans="1:17" ht="56.25" customHeight="1" x14ac:dyDescent="0.3">
      <c r="A27" s="64" t="s">
        <v>123</v>
      </c>
      <c r="B27" s="59" t="s">
        <v>167</v>
      </c>
      <c r="C27" s="42" t="s">
        <v>23</v>
      </c>
      <c r="D27" s="42">
        <v>2030</v>
      </c>
      <c r="E27" s="42" t="s">
        <v>38</v>
      </c>
      <c r="F27" s="42" t="s">
        <v>20</v>
      </c>
      <c r="G27" s="25" t="s">
        <v>0</v>
      </c>
      <c r="H27" s="15">
        <f>H2562+H29+H31</f>
        <v>78.317999999999998</v>
      </c>
      <c r="I27" s="14">
        <v>0</v>
      </c>
      <c r="J27" s="15">
        <v>0</v>
      </c>
      <c r="K27" s="14">
        <v>0</v>
      </c>
      <c r="L27" s="14">
        <v>0</v>
      </c>
      <c r="M27" s="14">
        <v>0</v>
      </c>
      <c r="N27" s="14">
        <v>78.319999999999993</v>
      </c>
      <c r="O27" s="42">
        <v>1225</v>
      </c>
      <c r="P27" s="42" t="s">
        <v>146</v>
      </c>
      <c r="Q27" s="32"/>
    </row>
    <row r="28" spans="1:17" ht="37.5" x14ac:dyDescent="0.3">
      <c r="A28" s="64"/>
      <c r="B28" s="59"/>
      <c r="C28" s="42"/>
      <c r="D28" s="42"/>
      <c r="E28" s="42"/>
      <c r="F28" s="42"/>
      <c r="G28" s="25" t="s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42"/>
      <c r="P28" s="42"/>
      <c r="Q28" s="32"/>
    </row>
    <row r="29" spans="1:17" ht="75" x14ac:dyDescent="0.3">
      <c r="A29" s="64"/>
      <c r="B29" s="59"/>
      <c r="C29" s="42"/>
      <c r="D29" s="42"/>
      <c r="E29" s="42"/>
      <c r="F29" s="42"/>
      <c r="G29" s="25" t="s">
        <v>2</v>
      </c>
      <c r="H29" s="15">
        <v>78.317999999999998</v>
      </c>
      <c r="I29" s="14">
        <v>0</v>
      </c>
      <c r="J29" s="15">
        <v>0</v>
      </c>
      <c r="K29" s="14">
        <v>0</v>
      </c>
      <c r="L29" s="14">
        <v>0</v>
      </c>
      <c r="M29" s="14">
        <v>0</v>
      </c>
      <c r="N29" s="14">
        <v>78.319999999999993</v>
      </c>
      <c r="O29" s="42"/>
      <c r="P29" s="42"/>
      <c r="Q29" s="32"/>
    </row>
    <row r="30" spans="1:17" ht="18.75" customHeight="1" x14ac:dyDescent="0.3">
      <c r="A30" s="64"/>
      <c r="B30" s="59"/>
      <c r="C30" s="42"/>
      <c r="D30" s="42"/>
      <c r="E30" s="42"/>
      <c r="F30" s="42"/>
      <c r="G30" s="25" t="s">
        <v>3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42"/>
      <c r="P30" s="42"/>
      <c r="Q30" s="32"/>
    </row>
    <row r="31" spans="1:17" ht="37.5" x14ac:dyDescent="0.3">
      <c r="A31" s="64"/>
      <c r="B31" s="59"/>
      <c r="C31" s="42"/>
      <c r="D31" s="42"/>
      <c r="E31" s="42"/>
      <c r="F31" s="42"/>
      <c r="G31" s="25" t="s">
        <v>4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42"/>
      <c r="P31" s="42"/>
      <c r="Q31" s="32"/>
    </row>
    <row r="32" spans="1:17" ht="56.25" customHeight="1" x14ac:dyDescent="0.3">
      <c r="A32" s="41" t="s">
        <v>39</v>
      </c>
      <c r="B32" s="42" t="s">
        <v>168</v>
      </c>
      <c r="C32" s="42" t="s">
        <v>23</v>
      </c>
      <c r="D32" s="42">
        <v>2025</v>
      </c>
      <c r="E32" s="42">
        <v>1.0254000000000001</v>
      </c>
      <c r="F32" s="42" t="s">
        <v>22</v>
      </c>
      <c r="G32" s="25" t="s">
        <v>0</v>
      </c>
      <c r="H32" s="14">
        <v>31.6</v>
      </c>
      <c r="I32" s="14">
        <v>31.6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42">
        <v>536</v>
      </c>
      <c r="P32" s="42" t="s">
        <v>146</v>
      </c>
      <c r="Q32" s="32"/>
    </row>
    <row r="33" spans="1:17" ht="37.5" x14ac:dyDescent="0.3">
      <c r="A33" s="41"/>
      <c r="B33" s="42"/>
      <c r="C33" s="42"/>
      <c r="D33" s="42"/>
      <c r="E33" s="42"/>
      <c r="F33" s="42"/>
      <c r="G33" s="25" t="s">
        <v>1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42"/>
      <c r="P33" s="42"/>
      <c r="Q33" s="32"/>
    </row>
    <row r="34" spans="1:17" ht="75" x14ac:dyDescent="0.3">
      <c r="A34" s="41"/>
      <c r="B34" s="42"/>
      <c r="C34" s="42"/>
      <c r="D34" s="42"/>
      <c r="E34" s="42"/>
      <c r="F34" s="42"/>
      <c r="G34" s="25" t="s">
        <v>2</v>
      </c>
      <c r="H34" s="14">
        <v>31.6</v>
      </c>
      <c r="I34" s="14">
        <v>31.6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42"/>
      <c r="P34" s="42"/>
      <c r="Q34" s="32"/>
    </row>
    <row r="35" spans="1:17" ht="18.75" customHeight="1" x14ac:dyDescent="0.3">
      <c r="A35" s="41"/>
      <c r="B35" s="42"/>
      <c r="C35" s="42"/>
      <c r="D35" s="42"/>
      <c r="E35" s="42"/>
      <c r="F35" s="42"/>
      <c r="G35" s="25" t="s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42"/>
      <c r="P35" s="42"/>
      <c r="Q35" s="32"/>
    </row>
    <row r="36" spans="1:17" ht="37.5" x14ac:dyDescent="0.3">
      <c r="A36" s="41"/>
      <c r="B36" s="42"/>
      <c r="C36" s="42"/>
      <c r="D36" s="42"/>
      <c r="E36" s="42"/>
      <c r="F36" s="42"/>
      <c r="G36" s="25" t="s">
        <v>4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42"/>
      <c r="P36" s="42"/>
      <c r="Q36" s="32"/>
    </row>
    <row r="37" spans="1:17" ht="56.25" x14ac:dyDescent="0.3">
      <c r="A37" s="63" t="s">
        <v>18</v>
      </c>
      <c r="B37" s="63"/>
      <c r="C37" s="63"/>
      <c r="D37" s="63"/>
      <c r="E37" s="63"/>
      <c r="F37" s="63"/>
      <c r="G37" s="28" t="s">
        <v>0</v>
      </c>
      <c r="H37" s="15">
        <f>SUM(H38:H41)</f>
        <v>995.375</v>
      </c>
      <c r="I37" s="15">
        <f>SUM(I38:I41)</f>
        <v>95.625</v>
      </c>
      <c r="J37" s="15">
        <f t="shared" ref="J37:N37" si="0">SUM(J38:J41)</f>
        <v>0</v>
      </c>
      <c r="K37" s="15">
        <f t="shared" si="0"/>
        <v>0</v>
      </c>
      <c r="L37" s="15">
        <f t="shared" si="0"/>
        <v>0</v>
      </c>
      <c r="M37" s="15">
        <f t="shared" si="0"/>
        <v>591.16000000000008</v>
      </c>
      <c r="N37" s="15">
        <f t="shared" si="0"/>
        <v>308.59000000000003</v>
      </c>
      <c r="O37" s="42"/>
      <c r="P37" s="42"/>
      <c r="Q37" s="32"/>
    </row>
    <row r="38" spans="1:17" ht="37.5" x14ac:dyDescent="0.3">
      <c r="A38" s="63"/>
      <c r="B38" s="63"/>
      <c r="C38" s="63"/>
      <c r="D38" s="63"/>
      <c r="E38" s="63"/>
      <c r="F38" s="63"/>
      <c r="G38" s="28" t="s">
        <v>1</v>
      </c>
      <c r="H38" s="14">
        <f>SUM(I38:N38)</f>
        <v>321.2</v>
      </c>
      <c r="I38" s="14">
        <f>I8+I13+I18+I23+I28+I33</f>
        <v>0</v>
      </c>
      <c r="J38" s="14">
        <f t="shared" ref="J38:N38" si="1">J8+J13+J18+J23+J28+J33</f>
        <v>0</v>
      </c>
      <c r="K38" s="14">
        <f t="shared" si="1"/>
        <v>0</v>
      </c>
      <c r="L38" s="14">
        <f t="shared" si="1"/>
        <v>0</v>
      </c>
      <c r="M38" s="14">
        <f t="shared" si="1"/>
        <v>321.2</v>
      </c>
      <c r="N38" s="14">
        <f t="shared" si="1"/>
        <v>0</v>
      </c>
      <c r="O38" s="42"/>
      <c r="P38" s="42"/>
      <c r="Q38" s="32"/>
    </row>
    <row r="39" spans="1:17" ht="75" x14ac:dyDescent="0.3">
      <c r="A39" s="63"/>
      <c r="B39" s="63"/>
      <c r="C39" s="63"/>
      <c r="D39" s="63"/>
      <c r="E39" s="63"/>
      <c r="F39" s="63"/>
      <c r="G39" s="28" t="s">
        <v>2</v>
      </c>
      <c r="H39" s="14">
        <f t="shared" ref="H39:H41" si="2">SUM(I39:N39)</f>
        <v>620.09</v>
      </c>
      <c r="I39" s="14">
        <f t="shared" ref="I39:N39" si="3">I9+I14+I19+I24+I29+I34</f>
        <v>77.990000000000009</v>
      </c>
      <c r="J39" s="14">
        <f t="shared" si="3"/>
        <v>0</v>
      </c>
      <c r="K39" s="14">
        <f t="shared" si="3"/>
        <v>0</v>
      </c>
      <c r="L39" s="14">
        <f t="shared" si="3"/>
        <v>0</v>
      </c>
      <c r="M39" s="14">
        <f t="shared" si="3"/>
        <v>233.51000000000002</v>
      </c>
      <c r="N39" s="14">
        <f t="shared" si="3"/>
        <v>308.59000000000003</v>
      </c>
      <c r="O39" s="42"/>
      <c r="P39" s="42"/>
      <c r="Q39" s="32"/>
    </row>
    <row r="40" spans="1:17" ht="37.5" x14ac:dyDescent="0.3">
      <c r="A40" s="63"/>
      <c r="B40" s="63"/>
      <c r="C40" s="63"/>
      <c r="D40" s="63"/>
      <c r="E40" s="63"/>
      <c r="F40" s="63"/>
      <c r="G40" s="28" t="s">
        <v>3</v>
      </c>
      <c r="H40" s="14">
        <f t="shared" si="2"/>
        <v>17.994999999999997</v>
      </c>
      <c r="I40" s="14">
        <f t="shared" ref="I40:N40" si="4">I10+I15+I20+I25+I30+I35</f>
        <v>17.634999999999998</v>
      </c>
      <c r="J40" s="14">
        <f t="shared" si="4"/>
        <v>0</v>
      </c>
      <c r="K40" s="14">
        <f t="shared" si="4"/>
        <v>0</v>
      </c>
      <c r="L40" s="14">
        <f t="shared" si="4"/>
        <v>0</v>
      </c>
      <c r="M40" s="14">
        <f t="shared" si="4"/>
        <v>0.36</v>
      </c>
      <c r="N40" s="14">
        <f t="shared" si="4"/>
        <v>0</v>
      </c>
      <c r="O40" s="42"/>
      <c r="P40" s="42"/>
      <c r="Q40" s="32"/>
    </row>
    <row r="41" spans="1:17" ht="37.5" x14ac:dyDescent="0.3">
      <c r="A41" s="63"/>
      <c r="B41" s="63"/>
      <c r="C41" s="63"/>
      <c r="D41" s="63"/>
      <c r="E41" s="63"/>
      <c r="F41" s="63"/>
      <c r="G41" s="28" t="s">
        <v>4</v>
      </c>
      <c r="H41" s="14">
        <f t="shared" si="2"/>
        <v>36.089999999999996</v>
      </c>
      <c r="I41" s="14">
        <f t="shared" ref="I41:N41" si="5">I11+I16+I21+I26+I31+I36</f>
        <v>0</v>
      </c>
      <c r="J41" s="14">
        <f t="shared" si="5"/>
        <v>0</v>
      </c>
      <c r="K41" s="14">
        <f t="shared" si="5"/>
        <v>0</v>
      </c>
      <c r="L41" s="14">
        <f t="shared" si="5"/>
        <v>0</v>
      </c>
      <c r="M41" s="14">
        <f t="shared" si="5"/>
        <v>36.089999999999996</v>
      </c>
      <c r="N41" s="14">
        <f t="shared" si="5"/>
        <v>0</v>
      </c>
      <c r="O41" s="42"/>
      <c r="P41" s="42"/>
      <c r="Q41" s="32"/>
    </row>
  </sheetData>
  <mergeCells count="69">
    <mergeCell ref="P12:P16"/>
    <mergeCell ref="B17:B21"/>
    <mergeCell ref="C17:C21"/>
    <mergeCell ref="D17:D21"/>
    <mergeCell ref="E17:E21"/>
    <mergeCell ref="F17:F21"/>
    <mergeCell ref="O17:O21"/>
    <mergeCell ref="P17:P21"/>
    <mergeCell ref="F12:F16"/>
    <mergeCell ref="A4:P4"/>
    <mergeCell ref="P5:P11"/>
    <mergeCell ref="G5:G7"/>
    <mergeCell ref="H5:H7"/>
    <mergeCell ref="I5:I7"/>
    <mergeCell ref="J5:J7"/>
    <mergeCell ref="K5:K7"/>
    <mergeCell ref="L5:L7"/>
    <mergeCell ref="A5:A11"/>
    <mergeCell ref="B5:B11"/>
    <mergeCell ref="C5:C11"/>
    <mergeCell ref="D5:D11"/>
    <mergeCell ref="E5:E11"/>
    <mergeCell ref="F5:F11"/>
    <mergeCell ref="M5:M7"/>
    <mergeCell ref="N5:N7"/>
    <mergeCell ref="P1:P2"/>
    <mergeCell ref="A1:A2"/>
    <mergeCell ref="B1:B2"/>
    <mergeCell ref="C1:C2"/>
    <mergeCell ref="D1:D2"/>
    <mergeCell ref="E1:E2"/>
    <mergeCell ref="F1:F2"/>
    <mergeCell ref="G1:N1"/>
    <mergeCell ref="O1:O2"/>
    <mergeCell ref="A17:A21"/>
    <mergeCell ref="O32:O36"/>
    <mergeCell ref="A22:A26"/>
    <mergeCell ref="A27:A31"/>
    <mergeCell ref="A12:A16"/>
    <mergeCell ref="B12:B16"/>
    <mergeCell ref="C12:C16"/>
    <mergeCell ref="D12:D16"/>
    <mergeCell ref="E12:E16"/>
    <mergeCell ref="E27:E31"/>
    <mergeCell ref="F27:F31"/>
    <mergeCell ref="O27:O31"/>
    <mergeCell ref="O5:O11"/>
    <mergeCell ref="O12:O16"/>
    <mergeCell ref="P32:P36"/>
    <mergeCell ref="A37:F41"/>
    <mergeCell ref="O37:O41"/>
    <mergeCell ref="P37:P41"/>
    <mergeCell ref="A32:A36"/>
    <mergeCell ref="B32:B36"/>
    <mergeCell ref="C32:C36"/>
    <mergeCell ref="D32:D36"/>
    <mergeCell ref="E32:E36"/>
    <mergeCell ref="F32:F36"/>
    <mergeCell ref="P22:P26"/>
    <mergeCell ref="B27:B31"/>
    <mergeCell ref="C27:C31"/>
    <mergeCell ref="D27:D31"/>
    <mergeCell ref="P27:P31"/>
    <mergeCell ref="B22:B26"/>
    <mergeCell ref="C22:C26"/>
    <mergeCell ref="D22:D26"/>
    <mergeCell ref="E22:E26"/>
    <mergeCell ref="F22:F26"/>
    <mergeCell ref="O22:O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82" zoomScaleNormal="82" workbookViewId="0">
      <selection activeCell="H10" sqref="H10:N14"/>
    </sheetView>
  </sheetViews>
  <sheetFormatPr defaultRowHeight="18.75" x14ac:dyDescent="0.3"/>
  <cols>
    <col min="1" max="1" width="23.42578125" style="9" customWidth="1"/>
    <col min="2" max="2" width="18.85546875" style="9" customWidth="1"/>
    <col min="3" max="3" width="16.85546875" style="9" customWidth="1"/>
    <col min="4" max="4" width="9.85546875" style="9" customWidth="1"/>
    <col min="5" max="5" width="9.140625" style="9"/>
    <col min="6" max="6" width="20.42578125" style="9" customWidth="1"/>
    <col min="7" max="7" width="17.85546875" style="9" customWidth="1"/>
    <col min="8" max="14" width="12.140625" style="9" customWidth="1"/>
    <col min="15" max="15" width="13.42578125" style="9" customWidth="1"/>
    <col min="16" max="16" width="20.7109375" style="9" customWidth="1"/>
    <col min="17" max="16384" width="9.140625" style="9"/>
  </cols>
  <sheetData>
    <row r="1" spans="1:16" ht="54" customHeight="1" x14ac:dyDescent="0.3">
      <c r="A1" s="42" t="s">
        <v>5</v>
      </c>
      <c r="B1" s="42" t="s">
        <v>6</v>
      </c>
      <c r="C1" s="42" t="s">
        <v>7</v>
      </c>
      <c r="D1" s="42" t="s">
        <v>8</v>
      </c>
      <c r="E1" s="42" t="s">
        <v>9</v>
      </c>
      <c r="F1" s="42" t="s">
        <v>10</v>
      </c>
      <c r="G1" s="42" t="s">
        <v>11</v>
      </c>
      <c r="H1" s="42"/>
      <c r="I1" s="42"/>
      <c r="J1" s="42"/>
      <c r="K1" s="42"/>
      <c r="L1" s="42"/>
      <c r="M1" s="42"/>
      <c r="N1" s="42"/>
      <c r="O1" s="42" t="s">
        <v>12</v>
      </c>
      <c r="P1" s="42" t="s">
        <v>13</v>
      </c>
    </row>
    <row r="2" spans="1:16" ht="56.25" x14ac:dyDescent="0.3">
      <c r="A2" s="43"/>
      <c r="B2" s="43"/>
      <c r="C2" s="43"/>
      <c r="D2" s="43"/>
      <c r="E2" s="43"/>
      <c r="F2" s="43"/>
      <c r="G2" s="27" t="s">
        <v>14</v>
      </c>
      <c r="H2" s="27" t="s">
        <v>15</v>
      </c>
      <c r="I2" s="27">
        <v>2025</v>
      </c>
      <c r="J2" s="27">
        <v>2026</v>
      </c>
      <c r="K2" s="27">
        <v>2027</v>
      </c>
      <c r="L2" s="27">
        <v>2028</v>
      </c>
      <c r="M2" s="27">
        <v>2029</v>
      </c>
      <c r="N2" s="27">
        <v>2030</v>
      </c>
      <c r="O2" s="43"/>
      <c r="P2" s="43"/>
    </row>
    <row r="3" spans="1:16" x14ac:dyDescent="0.3">
      <c r="A3" s="26">
        <v>1</v>
      </c>
      <c r="B3" s="26">
        <v>2</v>
      </c>
      <c r="C3" s="26">
        <v>3</v>
      </c>
      <c r="D3" s="26">
        <v>4</v>
      </c>
      <c r="E3" s="26">
        <v>5</v>
      </c>
      <c r="F3" s="26">
        <v>6</v>
      </c>
      <c r="G3" s="26">
        <v>7</v>
      </c>
      <c r="H3" s="26">
        <v>8</v>
      </c>
      <c r="I3" s="26">
        <v>9</v>
      </c>
      <c r="J3" s="26">
        <v>10</v>
      </c>
      <c r="K3" s="26">
        <v>11</v>
      </c>
      <c r="L3" s="26">
        <v>12</v>
      </c>
      <c r="M3" s="26">
        <v>13</v>
      </c>
      <c r="N3" s="26">
        <v>14</v>
      </c>
      <c r="O3" s="26">
        <v>15</v>
      </c>
      <c r="P3" s="26">
        <v>16</v>
      </c>
    </row>
    <row r="4" spans="1:16" x14ac:dyDescent="0.3">
      <c r="A4" s="65" t="s">
        <v>23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75" x14ac:dyDescent="0.3">
      <c r="A5" s="41" t="s">
        <v>147</v>
      </c>
      <c r="B5" s="42" t="s">
        <v>169</v>
      </c>
      <c r="C5" s="42" t="s">
        <v>41</v>
      </c>
      <c r="D5" s="42" t="s">
        <v>127</v>
      </c>
      <c r="E5" s="42" t="s">
        <v>170</v>
      </c>
      <c r="F5" s="42" t="s">
        <v>42</v>
      </c>
      <c r="G5" s="4" t="s">
        <v>0</v>
      </c>
      <c r="H5" s="5">
        <f>SUM(H6:H9)</f>
        <v>15</v>
      </c>
      <c r="I5" s="5">
        <f t="shared" ref="I5:N5" si="0">SUM(I6:I9)</f>
        <v>0</v>
      </c>
      <c r="J5" s="5">
        <f t="shared" si="0"/>
        <v>0</v>
      </c>
      <c r="K5" s="5">
        <f t="shared" si="0"/>
        <v>0</v>
      </c>
      <c r="L5" s="5">
        <f t="shared" si="0"/>
        <v>0</v>
      </c>
      <c r="M5" s="5">
        <f t="shared" si="0"/>
        <v>7</v>
      </c>
      <c r="N5" s="5">
        <f t="shared" si="0"/>
        <v>8</v>
      </c>
      <c r="O5" s="42">
        <v>20409</v>
      </c>
      <c r="P5" s="59" t="s">
        <v>148</v>
      </c>
    </row>
    <row r="6" spans="1:16" ht="37.5" x14ac:dyDescent="0.3">
      <c r="A6" s="41"/>
      <c r="B6" s="42"/>
      <c r="C6" s="42"/>
      <c r="D6" s="42"/>
      <c r="E6" s="42"/>
      <c r="F6" s="42"/>
      <c r="G6" s="4" t="s">
        <v>1</v>
      </c>
      <c r="H6" s="5">
        <f>SUM(I6:N6)</f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2"/>
      <c r="P6" s="59"/>
    </row>
    <row r="7" spans="1:16" ht="75" x14ac:dyDescent="0.3">
      <c r="A7" s="41"/>
      <c r="B7" s="42"/>
      <c r="C7" s="42"/>
      <c r="D7" s="42"/>
      <c r="E7" s="42"/>
      <c r="F7" s="42"/>
      <c r="G7" s="4" t="s">
        <v>40</v>
      </c>
      <c r="H7" s="5">
        <f>SUM(I7:N7)</f>
        <v>15</v>
      </c>
      <c r="I7" s="5">
        <v>0</v>
      </c>
      <c r="J7" s="5">
        <v>0</v>
      </c>
      <c r="K7" s="5">
        <v>0</v>
      </c>
      <c r="L7" s="5">
        <v>0</v>
      </c>
      <c r="M7" s="5">
        <v>7</v>
      </c>
      <c r="N7" s="5">
        <v>8</v>
      </c>
      <c r="O7" s="42"/>
      <c r="P7" s="59"/>
    </row>
    <row r="8" spans="1:16" ht="37.5" x14ac:dyDescent="0.3">
      <c r="A8" s="41"/>
      <c r="B8" s="42"/>
      <c r="C8" s="42"/>
      <c r="D8" s="42"/>
      <c r="E8" s="42"/>
      <c r="F8" s="42"/>
      <c r="G8" s="4" t="s">
        <v>3</v>
      </c>
      <c r="H8" s="5">
        <f>SUM(I8:N8)</f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2"/>
      <c r="P8" s="59"/>
    </row>
    <row r="9" spans="1:16" ht="37.5" x14ac:dyDescent="0.3">
      <c r="A9" s="41"/>
      <c r="B9" s="42"/>
      <c r="C9" s="42"/>
      <c r="D9" s="42"/>
      <c r="E9" s="42"/>
      <c r="F9" s="42"/>
      <c r="G9" s="4" t="s">
        <v>4</v>
      </c>
      <c r="H9" s="5">
        <f>SUM(I9:N9)</f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42"/>
      <c r="P9" s="59"/>
    </row>
    <row r="10" spans="1:16" ht="75" x14ac:dyDescent="0.3">
      <c r="A10" s="63" t="s">
        <v>18</v>
      </c>
      <c r="B10" s="63"/>
      <c r="C10" s="63"/>
      <c r="D10" s="63"/>
      <c r="E10" s="63"/>
      <c r="F10" s="63"/>
      <c r="G10" s="6" t="s">
        <v>0</v>
      </c>
      <c r="H10" s="7">
        <f>SUM(H11:H14)</f>
        <v>15</v>
      </c>
      <c r="I10" s="7">
        <f t="shared" ref="I10:N10" si="1">SUM(I11:I14)</f>
        <v>0</v>
      </c>
      <c r="J10" s="7">
        <f t="shared" si="1"/>
        <v>0</v>
      </c>
      <c r="K10" s="7">
        <f t="shared" si="1"/>
        <v>0</v>
      </c>
      <c r="L10" s="7">
        <f t="shared" si="1"/>
        <v>0</v>
      </c>
      <c r="M10" s="7">
        <f t="shared" si="1"/>
        <v>7</v>
      </c>
      <c r="N10" s="7">
        <f t="shared" si="1"/>
        <v>8</v>
      </c>
      <c r="O10" s="42"/>
      <c r="P10" s="42"/>
    </row>
    <row r="11" spans="1:16" ht="37.5" x14ac:dyDescent="0.3">
      <c r="A11" s="63"/>
      <c r="B11" s="63"/>
      <c r="C11" s="63"/>
      <c r="D11" s="63"/>
      <c r="E11" s="63"/>
      <c r="F11" s="63"/>
      <c r="G11" s="6" t="s">
        <v>1</v>
      </c>
      <c r="H11" s="7">
        <f>SUM(I11:N11)</f>
        <v>0</v>
      </c>
      <c r="I11" s="7">
        <f t="shared" ref="I11:N11" si="2">I6</f>
        <v>0</v>
      </c>
      <c r="J11" s="7">
        <f t="shared" si="2"/>
        <v>0</v>
      </c>
      <c r="K11" s="7">
        <f t="shared" si="2"/>
        <v>0</v>
      </c>
      <c r="L11" s="7">
        <f t="shared" si="2"/>
        <v>0</v>
      </c>
      <c r="M11" s="7">
        <f t="shared" si="2"/>
        <v>0</v>
      </c>
      <c r="N11" s="7">
        <f t="shared" si="2"/>
        <v>0</v>
      </c>
      <c r="O11" s="42"/>
      <c r="P11" s="42"/>
    </row>
    <row r="12" spans="1:16" ht="75" x14ac:dyDescent="0.3">
      <c r="A12" s="63"/>
      <c r="B12" s="63"/>
      <c r="C12" s="63"/>
      <c r="D12" s="63"/>
      <c r="E12" s="63"/>
      <c r="F12" s="63"/>
      <c r="G12" s="6" t="s">
        <v>40</v>
      </c>
      <c r="H12" s="7">
        <f>SUM(I12:N12)</f>
        <v>15</v>
      </c>
      <c r="I12" s="7">
        <f t="shared" ref="I12:N12" si="3">I7</f>
        <v>0</v>
      </c>
      <c r="J12" s="7">
        <f t="shared" si="3"/>
        <v>0</v>
      </c>
      <c r="K12" s="7">
        <f t="shared" si="3"/>
        <v>0</v>
      </c>
      <c r="L12" s="7">
        <f t="shared" si="3"/>
        <v>0</v>
      </c>
      <c r="M12" s="7">
        <f t="shared" si="3"/>
        <v>7</v>
      </c>
      <c r="N12" s="7">
        <f t="shared" si="3"/>
        <v>8</v>
      </c>
      <c r="O12" s="42"/>
      <c r="P12" s="42"/>
    </row>
    <row r="13" spans="1:16" ht="37.5" x14ac:dyDescent="0.3">
      <c r="A13" s="63"/>
      <c r="B13" s="63"/>
      <c r="C13" s="63"/>
      <c r="D13" s="63"/>
      <c r="E13" s="63"/>
      <c r="F13" s="63"/>
      <c r="G13" s="6" t="s">
        <v>3</v>
      </c>
      <c r="H13" s="7">
        <f>SUM(I13:N13)</f>
        <v>0</v>
      </c>
      <c r="I13" s="7">
        <f t="shared" ref="I13:N13" si="4">I8</f>
        <v>0</v>
      </c>
      <c r="J13" s="7">
        <f t="shared" si="4"/>
        <v>0</v>
      </c>
      <c r="K13" s="7">
        <f t="shared" si="4"/>
        <v>0</v>
      </c>
      <c r="L13" s="7">
        <f t="shared" si="4"/>
        <v>0</v>
      </c>
      <c r="M13" s="7">
        <f t="shared" si="4"/>
        <v>0</v>
      </c>
      <c r="N13" s="7">
        <f t="shared" si="4"/>
        <v>0</v>
      </c>
      <c r="O13" s="42"/>
      <c r="P13" s="42"/>
    </row>
    <row r="14" spans="1:16" ht="56.25" x14ac:dyDescent="0.3">
      <c r="A14" s="63"/>
      <c r="B14" s="63"/>
      <c r="C14" s="63"/>
      <c r="D14" s="63"/>
      <c r="E14" s="63"/>
      <c r="F14" s="63"/>
      <c r="G14" s="6" t="s">
        <v>4</v>
      </c>
      <c r="H14" s="7">
        <f>SUM(I14:N14)</f>
        <v>0</v>
      </c>
      <c r="I14" s="7">
        <f t="shared" ref="I14:N14" si="5">I9</f>
        <v>0</v>
      </c>
      <c r="J14" s="7">
        <f t="shared" si="5"/>
        <v>0</v>
      </c>
      <c r="K14" s="7">
        <f t="shared" si="5"/>
        <v>0</v>
      </c>
      <c r="L14" s="7">
        <f t="shared" si="5"/>
        <v>0</v>
      </c>
      <c r="M14" s="7">
        <f t="shared" si="5"/>
        <v>0</v>
      </c>
      <c r="N14" s="7">
        <f t="shared" si="5"/>
        <v>0</v>
      </c>
      <c r="O14" s="42"/>
      <c r="P14" s="42"/>
    </row>
  </sheetData>
  <mergeCells count="21">
    <mergeCell ref="G1:N1"/>
    <mergeCell ref="O1:O2"/>
    <mergeCell ref="P1:P2"/>
    <mergeCell ref="A1:A2"/>
    <mergeCell ref="B1:B2"/>
    <mergeCell ref="C1:C2"/>
    <mergeCell ref="D1:D2"/>
    <mergeCell ref="E1:E2"/>
    <mergeCell ref="F1:F2"/>
    <mergeCell ref="F5:F9"/>
    <mergeCell ref="P5:P9"/>
    <mergeCell ref="A4:P4"/>
    <mergeCell ref="O5:O9"/>
    <mergeCell ref="P10:P14"/>
    <mergeCell ref="O10:O14"/>
    <mergeCell ref="A10:F14"/>
    <mergeCell ref="A5:A9"/>
    <mergeCell ref="B5:B9"/>
    <mergeCell ref="C5:C9"/>
    <mergeCell ref="D5:D9"/>
    <mergeCell ref="E5:E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4"/>
  <sheetViews>
    <sheetView topLeftCell="A43" zoomScale="71" zoomScaleNormal="71" workbookViewId="0">
      <selection activeCell="H50" sqref="H50:N54"/>
    </sheetView>
  </sheetViews>
  <sheetFormatPr defaultRowHeight="18.75" x14ac:dyDescent="0.3"/>
  <cols>
    <col min="1" max="1" width="23.42578125" style="9" customWidth="1"/>
    <col min="2" max="2" width="29.28515625" style="9" customWidth="1"/>
    <col min="3" max="3" width="16.85546875" style="9" customWidth="1"/>
    <col min="4" max="4" width="9.85546875" style="9" customWidth="1"/>
    <col min="5" max="5" width="9.140625" style="9"/>
    <col min="6" max="6" width="20.42578125" style="9" customWidth="1"/>
    <col min="7" max="7" width="21" style="9" customWidth="1"/>
    <col min="8" max="14" width="12.140625" style="9" customWidth="1"/>
    <col min="15" max="15" width="13.42578125" style="9" customWidth="1"/>
    <col min="16" max="16" width="20.7109375" style="9" customWidth="1"/>
    <col min="17" max="16384" width="9.140625" style="9"/>
  </cols>
  <sheetData>
    <row r="1" spans="1:16" x14ac:dyDescent="0.3">
      <c r="A1" s="42" t="s">
        <v>5</v>
      </c>
      <c r="B1" s="42" t="s">
        <v>6</v>
      </c>
      <c r="C1" s="42" t="s">
        <v>7</v>
      </c>
      <c r="D1" s="42" t="s">
        <v>8</v>
      </c>
      <c r="E1" s="42" t="s">
        <v>9</v>
      </c>
      <c r="F1" s="42" t="s">
        <v>10</v>
      </c>
      <c r="G1" s="42" t="s">
        <v>11</v>
      </c>
      <c r="H1" s="42"/>
      <c r="I1" s="42"/>
      <c r="J1" s="42"/>
      <c r="K1" s="42"/>
      <c r="L1" s="42"/>
      <c r="M1" s="42"/>
      <c r="N1" s="42"/>
      <c r="O1" s="42" t="s">
        <v>12</v>
      </c>
      <c r="P1" s="42" t="s">
        <v>13</v>
      </c>
    </row>
    <row r="2" spans="1:16" ht="56.25" x14ac:dyDescent="0.3">
      <c r="A2" s="43"/>
      <c r="B2" s="43"/>
      <c r="C2" s="43"/>
      <c r="D2" s="43"/>
      <c r="E2" s="43"/>
      <c r="F2" s="43"/>
      <c r="G2" s="27" t="s">
        <v>14</v>
      </c>
      <c r="H2" s="27" t="s">
        <v>15</v>
      </c>
      <c r="I2" s="27">
        <v>2025</v>
      </c>
      <c r="J2" s="27">
        <v>2026</v>
      </c>
      <c r="K2" s="27">
        <v>2027</v>
      </c>
      <c r="L2" s="27">
        <v>2028</v>
      </c>
      <c r="M2" s="27">
        <v>2029</v>
      </c>
      <c r="N2" s="27">
        <v>2030</v>
      </c>
      <c r="O2" s="43"/>
      <c r="P2" s="43"/>
    </row>
    <row r="3" spans="1:16" x14ac:dyDescent="0.3">
      <c r="A3" s="26">
        <v>1</v>
      </c>
      <c r="B3" s="26">
        <v>2</v>
      </c>
      <c r="C3" s="26">
        <v>3</v>
      </c>
      <c r="D3" s="26">
        <v>4</v>
      </c>
      <c r="E3" s="26">
        <v>5</v>
      </c>
      <c r="F3" s="26">
        <v>6</v>
      </c>
      <c r="G3" s="26">
        <v>7</v>
      </c>
      <c r="H3" s="26">
        <v>8</v>
      </c>
      <c r="I3" s="26">
        <v>9</v>
      </c>
      <c r="J3" s="26">
        <v>10</v>
      </c>
      <c r="K3" s="26">
        <v>11</v>
      </c>
      <c r="L3" s="26">
        <v>12</v>
      </c>
      <c r="M3" s="26">
        <v>13</v>
      </c>
      <c r="N3" s="26">
        <v>14</v>
      </c>
      <c r="O3" s="26">
        <v>15</v>
      </c>
      <c r="P3" s="26">
        <v>16</v>
      </c>
    </row>
    <row r="4" spans="1:16" x14ac:dyDescent="0.3">
      <c r="A4" s="65" t="s">
        <v>23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56.25" x14ac:dyDescent="0.3">
      <c r="A5" s="41" t="s">
        <v>48</v>
      </c>
      <c r="B5" s="41" t="s">
        <v>43</v>
      </c>
      <c r="C5" s="42" t="s">
        <v>23</v>
      </c>
      <c r="D5" s="42">
        <v>2025</v>
      </c>
      <c r="E5" s="42" t="s">
        <v>46</v>
      </c>
      <c r="F5" s="42" t="s">
        <v>44</v>
      </c>
      <c r="G5" s="25" t="s">
        <v>0</v>
      </c>
      <c r="H5" s="5">
        <f>SUM(I5:N5)</f>
        <v>8.1</v>
      </c>
      <c r="I5" s="5">
        <f>SUM(I6:I9)</f>
        <v>8.1</v>
      </c>
      <c r="J5" s="5">
        <f t="shared" ref="J5:N5" si="0">SUM(J6:J9)</f>
        <v>0</v>
      </c>
      <c r="K5" s="5">
        <f t="shared" si="0"/>
        <v>0</v>
      </c>
      <c r="L5" s="5">
        <f t="shared" si="0"/>
        <v>0</v>
      </c>
      <c r="M5" s="5">
        <f t="shared" si="0"/>
        <v>0</v>
      </c>
      <c r="N5" s="5">
        <f t="shared" si="0"/>
        <v>0</v>
      </c>
      <c r="O5" s="42">
        <v>302</v>
      </c>
      <c r="P5" s="49" t="s">
        <v>149</v>
      </c>
    </row>
    <row r="6" spans="1:16" ht="37.5" x14ac:dyDescent="0.3">
      <c r="A6" s="41"/>
      <c r="B6" s="41"/>
      <c r="C6" s="42"/>
      <c r="D6" s="42"/>
      <c r="E6" s="42"/>
      <c r="F6" s="42"/>
      <c r="G6" s="25" t="s">
        <v>26</v>
      </c>
      <c r="H6" s="5">
        <f t="shared" ref="H6:H49" si="1">SUM(I6:N6)</f>
        <v>5.7</v>
      </c>
      <c r="I6" s="5">
        <v>5.7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2"/>
      <c r="P6" s="50"/>
    </row>
    <row r="7" spans="1:16" ht="75" x14ac:dyDescent="0.3">
      <c r="A7" s="41"/>
      <c r="B7" s="41"/>
      <c r="C7" s="42"/>
      <c r="D7" s="42"/>
      <c r="E7" s="42"/>
      <c r="F7" s="42"/>
      <c r="G7" s="25" t="s">
        <v>2</v>
      </c>
      <c r="H7" s="5">
        <f t="shared" si="1"/>
        <v>2.4</v>
      </c>
      <c r="I7" s="5">
        <v>2.4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42"/>
      <c r="P7" s="50"/>
    </row>
    <row r="8" spans="1:16" ht="37.5" x14ac:dyDescent="0.3">
      <c r="A8" s="41"/>
      <c r="B8" s="41"/>
      <c r="C8" s="42"/>
      <c r="D8" s="42"/>
      <c r="E8" s="42"/>
      <c r="F8" s="42"/>
      <c r="G8" s="25" t="s">
        <v>3</v>
      </c>
      <c r="H8" s="5">
        <f t="shared" si="1"/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2"/>
      <c r="P8" s="50"/>
    </row>
    <row r="9" spans="1:16" ht="37.5" x14ac:dyDescent="0.3">
      <c r="A9" s="41"/>
      <c r="B9" s="41"/>
      <c r="C9" s="42"/>
      <c r="D9" s="42"/>
      <c r="E9" s="42"/>
      <c r="F9" s="42"/>
      <c r="G9" s="25" t="s">
        <v>4</v>
      </c>
      <c r="H9" s="5">
        <f t="shared" si="1"/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42"/>
      <c r="P9" s="51"/>
    </row>
    <row r="10" spans="1:16" ht="56.25" x14ac:dyDescent="0.3">
      <c r="A10" s="41" t="s">
        <v>49</v>
      </c>
      <c r="B10" s="41" t="s">
        <v>43</v>
      </c>
      <c r="C10" s="42" t="s">
        <v>23</v>
      </c>
      <c r="D10" s="42">
        <v>2025</v>
      </c>
      <c r="E10" s="42" t="s">
        <v>46</v>
      </c>
      <c r="F10" s="42" t="s">
        <v>44</v>
      </c>
      <c r="G10" s="25" t="s">
        <v>0</v>
      </c>
      <c r="H10" s="5">
        <f t="shared" si="1"/>
        <v>8.1</v>
      </c>
      <c r="I10" s="5">
        <f>SUM(I11:I14)</f>
        <v>8.1</v>
      </c>
      <c r="J10" s="5">
        <f t="shared" ref="J10:N10" si="2">SUM(J11:J14)</f>
        <v>0</v>
      </c>
      <c r="K10" s="5">
        <f t="shared" si="2"/>
        <v>0</v>
      </c>
      <c r="L10" s="5">
        <f t="shared" si="2"/>
        <v>0</v>
      </c>
      <c r="M10" s="5">
        <f t="shared" si="2"/>
        <v>0</v>
      </c>
      <c r="N10" s="5">
        <f t="shared" si="2"/>
        <v>0</v>
      </c>
      <c r="O10" s="42">
        <v>480</v>
      </c>
      <c r="P10" s="49" t="s">
        <v>149</v>
      </c>
    </row>
    <row r="11" spans="1:16" ht="37.5" x14ac:dyDescent="0.3">
      <c r="A11" s="41"/>
      <c r="B11" s="41"/>
      <c r="C11" s="42"/>
      <c r="D11" s="42"/>
      <c r="E11" s="42"/>
      <c r="F11" s="42"/>
      <c r="G11" s="25" t="s">
        <v>26</v>
      </c>
      <c r="H11" s="5">
        <f t="shared" si="1"/>
        <v>5.7</v>
      </c>
      <c r="I11" s="5">
        <v>5.7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42"/>
      <c r="P11" s="50"/>
    </row>
    <row r="12" spans="1:16" ht="75" x14ac:dyDescent="0.3">
      <c r="A12" s="41"/>
      <c r="B12" s="41"/>
      <c r="C12" s="42"/>
      <c r="D12" s="42"/>
      <c r="E12" s="42"/>
      <c r="F12" s="42"/>
      <c r="G12" s="25" t="s">
        <v>2</v>
      </c>
      <c r="H12" s="5">
        <f t="shared" si="1"/>
        <v>2.4</v>
      </c>
      <c r="I12" s="5">
        <v>2.4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2"/>
      <c r="P12" s="50"/>
    </row>
    <row r="13" spans="1:16" ht="37.5" x14ac:dyDescent="0.3">
      <c r="A13" s="41"/>
      <c r="B13" s="41"/>
      <c r="C13" s="42"/>
      <c r="D13" s="42"/>
      <c r="E13" s="42"/>
      <c r="F13" s="42"/>
      <c r="G13" s="25" t="s">
        <v>3</v>
      </c>
      <c r="H13" s="5">
        <f t="shared" si="1"/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42"/>
      <c r="P13" s="50"/>
    </row>
    <row r="14" spans="1:16" ht="37.5" x14ac:dyDescent="0.3">
      <c r="A14" s="41"/>
      <c r="B14" s="41"/>
      <c r="C14" s="42"/>
      <c r="D14" s="42"/>
      <c r="E14" s="42"/>
      <c r="F14" s="42"/>
      <c r="G14" s="25" t="s">
        <v>4</v>
      </c>
      <c r="H14" s="5">
        <f t="shared" si="1"/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2"/>
      <c r="P14" s="51"/>
    </row>
    <row r="15" spans="1:16" ht="56.25" x14ac:dyDescent="0.3">
      <c r="A15" s="41" t="s">
        <v>50</v>
      </c>
      <c r="B15" s="41" t="s">
        <v>43</v>
      </c>
      <c r="C15" s="42" t="s">
        <v>23</v>
      </c>
      <c r="D15" s="42">
        <v>2025</v>
      </c>
      <c r="E15" s="42" t="s">
        <v>47</v>
      </c>
      <c r="F15" s="42" t="s">
        <v>44</v>
      </c>
      <c r="G15" s="25" t="s">
        <v>0</v>
      </c>
      <c r="H15" s="5">
        <f t="shared" si="1"/>
        <v>45.84</v>
      </c>
      <c r="I15" s="5">
        <f>SUM(I16:I19)</f>
        <v>45.84</v>
      </c>
      <c r="J15" s="5">
        <f t="shared" ref="J15:N15" si="3">SUM(J16:J19)</f>
        <v>0</v>
      </c>
      <c r="K15" s="5">
        <f t="shared" si="3"/>
        <v>0</v>
      </c>
      <c r="L15" s="5">
        <f t="shared" si="3"/>
        <v>0</v>
      </c>
      <c r="M15" s="5">
        <f t="shared" si="3"/>
        <v>0</v>
      </c>
      <c r="N15" s="5">
        <f t="shared" si="3"/>
        <v>0</v>
      </c>
      <c r="O15" s="42">
        <v>1973</v>
      </c>
      <c r="P15" s="49" t="s">
        <v>149</v>
      </c>
    </row>
    <row r="16" spans="1:16" ht="37.5" x14ac:dyDescent="0.3">
      <c r="A16" s="41"/>
      <c r="B16" s="41"/>
      <c r="C16" s="42"/>
      <c r="D16" s="42"/>
      <c r="E16" s="42"/>
      <c r="F16" s="42"/>
      <c r="G16" s="25" t="s">
        <v>26</v>
      </c>
      <c r="H16" s="5">
        <f t="shared" si="1"/>
        <v>22.34</v>
      </c>
      <c r="I16" s="5">
        <v>22.34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2"/>
      <c r="P16" s="50"/>
    </row>
    <row r="17" spans="1:16" ht="75" x14ac:dyDescent="0.3">
      <c r="A17" s="41"/>
      <c r="B17" s="41"/>
      <c r="C17" s="42"/>
      <c r="D17" s="42"/>
      <c r="E17" s="42"/>
      <c r="F17" s="42"/>
      <c r="G17" s="25" t="s">
        <v>2</v>
      </c>
      <c r="H17" s="5">
        <f t="shared" si="1"/>
        <v>23.5</v>
      </c>
      <c r="I17" s="5">
        <v>23.5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42"/>
      <c r="P17" s="50"/>
    </row>
    <row r="18" spans="1:16" ht="37.5" x14ac:dyDescent="0.3">
      <c r="A18" s="41"/>
      <c r="B18" s="41"/>
      <c r="C18" s="42"/>
      <c r="D18" s="42"/>
      <c r="E18" s="42"/>
      <c r="F18" s="42"/>
      <c r="G18" s="25" t="s">
        <v>3</v>
      </c>
      <c r="H18" s="5">
        <f t="shared" si="1"/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2"/>
      <c r="P18" s="50"/>
    </row>
    <row r="19" spans="1:16" ht="37.5" x14ac:dyDescent="0.3">
      <c r="A19" s="41"/>
      <c r="B19" s="41"/>
      <c r="C19" s="42"/>
      <c r="D19" s="42"/>
      <c r="E19" s="42"/>
      <c r="F19" s="42"/>
      <c r="G19" s="25" t="s">
        <v>4</v>
      </c>
      <c r="H19" s="5">
        <f t="shared" si="1"/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42"/>
      <c r="P19" s="51"/>
    </row>
    <row r="20" spans="1:16" ht="56.25" x14ac:dyDescent="0.3">
      <c r="A20" s="41" t="s">
        <v>51</v>
      </c>
      <c r="B20" s="41" t="s">
        <v>43</v>
      </c>
      <c r="C20" s="42" t="s">
        <v>23</v>
      </c>
      <c r="D20" s="42">
        <v>2030</v>
      </c>
      <c r="E20" s="42" t="s">
        <v>46</v>
      </c>
      <c r="F20" s="42" t="s">
        <v>44</v>
      </c>
      <c r="G20" s="25" t="s">
        <v>0</v>
      </c>
      <c r="H20" s="5">
        <f t="shared" si="1"/>
        <v>19.399999999999999</v>
      </c>
      <c r="I20" s="5">
        <f>SUM(I21:I24)</f>
        <v>0</v>
      </c>
      <c r="J20" s="5">
        <f t="shared" ref="J20:N20" si="4">SUM(J21:J24)</f>
        <v>0</v>
      </c>
      <c r="K20" s="5">
        <f t="shared" si="4"/>
        <v>0</v>
      </c>
      <c r="L20" s="5">
        <f t="shared" si="4"/>
        <v>0</v>
      </c>
      <c r="M20" s="5">
        <f t="shared" si="4"/>
        <v>0</v>
      </c>
      <c r="N20" s="5">
        <f t="shared" si="4"/>
        <v>19.399999999999999</v>
      </c>
      <c r="O20" s="62">
        <v>1172</v>
      </c>
      <c r="P20" s="49" t="s">
        <v>149</v>
      </c>
    </row>
    <row r="21" spans="1:16" ht="37.5" x14ac:dyDescent="0.3">
      <c r="A21" s="41"/>
      <c r="B21" s="41"/>
      <c r="C21" s="42"/>
      <c r="D21" s="42"/>
      <c r="E21" s="42"/>
      <c r="F21" s="42"/>
      <c r="G21" s="25" t="s">
        <v>26</v>
      </c>
      <c r="H21" s="5">
        <f t="shared" si="1"/>
        <v>19.206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19.206</v>
      </c>
      <c r="O21" s="62"/>
      <c r="P21" s="50"/>
    </row>
    <row r="22" spans="1:16" ht="75" x14ac:dyDescent="0.3">
      <c r="A22" s="41"/>
      <c r="B22" s="41"/>
      <c r="C22" s="42"/>
      <c r="D22" s="42"/>
      <c r="E22" s="42"/>
      <c r="F22" s="42"/>
      <c r="G22" s="25" t="s">
        <v>2</v>
      </c>
      <c r="H22" s="5">
        <f t="shared" si="1"/>
        <v>0.19399999999999998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0.19399999999999998</v>
      </c>
      <c r="O22" s="62"/>
      <c r="P22" s="50"/>
    </row>
    <row r="23" spans="1:16" ht="37.5" x14ac:dyDescent="0.3">
      <c r="A23" s="41"/>
      <c r="B23" s="41"/>
      <c r="C23" s="42"/>
      <c r="D23" s="42"/>
      <c r="E23" s="42"/>
      <c r="F23" s="42"/>
      <c r="G23" s="25" t="s">
        <v>3</v>
      </c>
      <c r="H23" s="5">
        <f t="shared" si="1"/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62"/>
      <c r="P23" s="50"/>
    </row>
    <row r="24" spans="1:16" ht="37.5" x14ac:dyDescent="0.3">
      <c r="A24" s="41"/>
      <c r="B24" s="41"/>
      <c r="C24" s="42"/>
      <c r="D24" s="42"/>
      <c r="E24" s="42"/>
      <c r="F24" s="42"/>
      <c r="G24" s="25" t="s">
        <v>4</v>
      </c>
      <c r="H24" s="5">
        <f t="shared" si="1"/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62"/>
      <c r="P24" s="51"/>
    </row>
    <row r="25" spans="1:16" ht="56.25" x14ac:dyDescent="0.3">
      <c r="A25" s="41" t="s">
        <v>52</v>
      </c>
      <c r="B25" s="41" t="s">
        <v>43</v>
      </c>
      <c r="C25" s="42" t="s">
        <v>23</v>
      </c>
      <c r="D25" s="42">
        <v>2029</v>
      </c>
      <c r="E25" s="42" t="s">
        <v>46</v>
      </c>
      <c r="F25" s="42" t="s">
        <v>44</v>
      </c>
      <c r="G25" s="25" t="s">
        <v>0</v>
      </c>
      <c r="H25" s="5">
        <f t="shared" si="1"/>
        <v>12.8</v>
      </c>
      <c r="I25" s="5">
        <f>SUM(I26:I29)</f>
        <v>0</v>
      </c>
      <c r="J25" s="5">
        <f t="shared" ref="J25:N25" si="5">SUM(J26:J29)</f>
        <v>0</v>
      </c>
      <c r="K25" s="5">
        <f t="shared" si="5"/>
        <v>0</v>
      </c>
      <c r="L25" s="5">
        <f t="shared" si="5"/>
        <v>0</v>
      </c>
      <c r="M25" s="5">
        <f t="shared" si="5"/>
        <v>12.8</v>
      </c>
      <c r="N25" s="5">
        <f t="shared" si="5"/>
        <v>0</v>
      </c>
      <c r="O25" s="42">
        <v>470</v>
      </c>
      <c r="P25" s="49" t="s">
        <v>149</v>
      </c>
    </row>
    <row r="26" spans="1:16" ht="37.5" x14ac:dyDescent="0.3">
      <c r="A26" s="41"/>
      <c r="B26" s="41"/>
      <c r="C26" s="42"/>
      <c r="D26" s="42"/>
      <c r="E26" s="42"/>
      <c r="F26" s="42"/>
      <c r="G26" s="25" t="s">
        <v>26</v>
      </c>
      <c r="H26" s="5">
        <f t="shared" si="1"/>
        <v>12.672000000000001</v>
      </c>
      <c r="I26" s="5">
        <v>0</v>
      </c>
      <c r="J26" s="5">
        <v>0</v>
      </c>
      <c r="K26" s="5">
        <v>0</v>
      </c>
      <c r="L26" s="5">
        <v>0</v>
      </c>
      <c r="M26" s="5">
        <v>12.672000000000001</v>
      </c>
      <c r="N26" s="5">
        <v>0</v>
      </c>
      <c r="O26" s="42"/>
      <c r="P26" s="50"/>
    </row>
    <row r="27" spans="1:16" ht="75" x14ac:dyDescent="0.3">
      <c r="A27" s="41"/>
      <c r="B27" s="41"/>
      <c r="C27" s="42"/>
      <c r="D27" s="42"/>
      <c r="E27" s="42"/>
      <c r="F27" s="42"/>
      <c r="G27" s="25" t="s">
        <v>2</v>
      </c>
      <c r="H27" s="5">
        <f t="shared" si="1"/>
        <v>0.128</v>
      </c>
      <c r="I27" s="5">
        <v>0</v>
      </c>
      <c r="J27" s="5">
        <v>0</v>
      </c>
      <c r="K27" s="5">
        <v>0</v>
      </c>
      <c r="L27" s="5">
        <v>0</v>
      </c>
      <c r="M27" s="5">
        <v>0.128</v>
      </c>
      <c r="N27" s="5">
        <v>0</v>
      </c>
      <c r="O27" s="42"/>
      <c r="P27" s="50"/>
    </row>
    <row r="28" spans="1:16" ht="37.5" x14ac:dyDescent="0.3">
      <c r="A28" s="41"/>
      <c r="B28" s="41"/>
      <c r="C28" s="42"/>
      <c r="D28" s="42"/>
      <c r="E28" s="42"/>
      <c r="F28" s="42"/>
      <c r="G28" s="25" t="s">
        <v>3</v>
      </c>
      <c r="H28" s="5">
        <f t="shared" si="1"/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2"/>
      <c r="P28" s="50"/>
    </row>
    <row r="29" spans="1:16" ht="37.5" x14ac:dyDescent="0.3">
      <c r="A29" s="41"/>
      <c r="B29" s="41"/>
      <c r="C29" s="42"/>
      <c r="D29" s="42"/>
      <c r="E29" s="42"/>
      <c r="F29" s="42"/>
      <c r="G29" s="25" t="s">
        <v>4</v>
      </c>
      <c r="H29" s="5">
        <f t="shared" si="1"/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42"/>
      <c r="P29" s="51"/>
    </row>
    <row r="30" spans="1:16" ht="56.25" x14ac:dyDescent="0.3">
      <c r="A30" s="41" t="s">
        <v>53</v>
      </c>
      <c r="B30" s="41" t="s">
        <v>43</v>
      </c>
      <c r="C30" s="42" t="s">
        <v>23</v>
      </c>
      <c r="D30" s="42">
        <v>2029</v>
      </c>
      <c r="E30" s="42" t="s">
        <v>46</v>
      </c>
      <c r="F30" s="42" t="s">
        <v>44</v>
      </c>
      <c r="G30" s="25" t="s">
        <v>0</v>
      </c>
      <c r="H30" s="5">
        <f t="shared" si="1"/>
        <v>12.2</v>
      </c>
      <c r="I30" s="5">
        <f>SUM(I31:I34)</f>
        <v>0</v>
      </c>
      <c r="J30" s="5">
        <f t="shared" ref="J30:N30" si="6">SUM(J31:J34)</f>
        <v>0</v>
      </c>
      <c r="K30" s="5">
        <f t="shared" si="6"/>
        <v>0</v>
      </c>
      <c r="L30" s="5">
        <f t="shared" si="6"/>
        <v>0</v>
      </c>
      <c r="M30" s="5">
        <f t="shared" si="6"/>
        <v>12.2</v>
      </c>
      <c r="N30" s="5">
        <f t="shared" si="6"/>
        <v>0</v>
      </c>
      <c r="O30" s="42">
        <v>313</v>
      </c>
      <c r="P30" s="49" t="s">
        <v>150</v>
      </c>
    </row>
    <row r="31" spans="1:16" ht="37.5" x14ac:dyDescent="0.3">
      <c r="A31" s="41"/>
      <c r="B31" s="41"/>
      <c r="C31" s="42"/>
      <c r="D31" s="42"/>
      <c r="E31" s="42"/>
      <c r="F31" s="42"/>
      <c r="G31" s="25" t="s">
        <v>26</v>
      </c>
      <c r="H31" s="5">
        <f t="shared" si="1"/>
        <v>12.077999999999999</v>
      </c>
      <c r="I31" s="5">
        <v>0</v>
      </c>
      <c r="J31" s="5">
        <v>0</v>
      </c>
      <c r="K31" s="5">
        <v>0</v>
      </c>
      <c r="L31" s="5">
        <v>0</v>
      </c>
      <c r="M31" s="5">
        <v>12.077999999999999</v>
      </c>
      <c r="N31" s="5">
        <v>0</v>
      </c>
      <c r="O31" s="42"/>
      <c r="P31" s="50"/>
    </row>
    <row r="32" spans="1:16" ht="75" x14ac:dyDescent="0.3">
      <c r="A32" s="41"/>
      <c r="B32" s="41"/>
      <c r="C32" s="42"/>
      <c r="D32" s="42"/>
      <c r="E32" s="42"/>
      <c r="F32" s="42"/>
      <c r="G32" s="25" t="s">
        <v>2</v>
      </c>
      <c r="H32" s="5">
        <f t="shared" si="1"/>
        <v>0.122</v>
      </c>
      <c r="I32" s="5">
        <v>0</v>
      </c>
      <c r="J32" s="5">
        <v>0</v>
      </c>
      <c r="K32" s="5">
        <v>0</v>
      </c>
      <c r="L32" s="5">
        <v>0</v>
      </c>
      <c r="M32" s="5">
        <v>0.122</v>
      </c>
      <c r="N32" s="5">
        <v>0</v>
      </c>
      <c r="O32" s="42"/>
      <c r="P32" s="50"/>
    </row>
    <row r="33" spans="1:16" ht="37.5" x14ac:dyDescent="0.3">
      <c r="A33" s="41"/>
      <c r="B33" s="41"/>
      <c r="C33" s="42"/>
      <c r="D33" s="42"/>
      <c r="E33" s="42"/>
      <c r="F33" s="42"/>
      <c r="G33" s="25" t="s">
        <v>3</v>
      </c>
      <c r="H33" s="5">
        <f t="shared" si="1"/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42"/>
      <c r="P33" s="50"/>
    </row>
    <row r="34" spans="1:16" ht="37.5" x14ac:dyDescent="0.3">
      <c r="A34" s="41"/>
      <c r="B34" s="41"/>
      <c r="C34" s="42"/>
      <c r="D34" s="42"/>
      <c r="E34" s="42"/>
      <c r="F34" s="42"/>
      <c r="G34" s="25" t="s">
        <v>4</v>
      </c>
      <c r="H34" s="5">
        <f t="shared" si="1"/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42"/>
      <c r="P34" s="51"/>
    </row>
    <row r="35" spans="1:16" ht="56.25" x14ac:dyDescent="0.3">
      <c r="A35" s="41" t="s">
        <v>54</v>
      </c>
      <c r="B35" s="41" t="s">
        <v>43</v>
      </c>
      <c r="C35" s="42" t="s">
        <v>23</v>
      </c>
      <c r="D35" s="42">
        <v>2029</v>
      </c>
      <c r="E35" s="42" t="s">
        <v>46</v>
      </c>
      <c r="F35" s="42" t="s">
        <v>44</v>
      </c>
      <c r="G35" s="25" t="s">
        <v>0</v>
      </c>
      <c r="H35" s="5">
        <f t="shared" si="1"/>
        <v>12.2</v>
      </c>
      <c r="I35" s="5">
        <f>SUM(I36:I39)</f>
        <v>0</v>
      </c>
      <c r="J35" s="5">
        <f t="shared" ref="J35:N35" si="7">SUM(J36:J39)</f>
        <v>0</v>
      </c>
      <c r="K35" s="5">
        <f t="shared" si="7"/>
        <v>0</v>
      </c>
      <c r="L35" s="5">
        <f t="shared" si="7"/>
        <v>0</v>
      </c>
      <c r="M35" s="5">
        <f t="shared" si="7"/>
        <v>12.2</v>
      </c>
      <c r="N35" s="5">
        <f t="shared" si="7"/>
        <v>0</v>
      </c>
      <c r="O35" s="42">
        <v>273</v>
      </c>
      <c r="P35" s="49" t="s">
        <v>149</v>
      </c>
    </row>
    <row r="36" spans="1:16" ht="37.5" x14ac:dyDescent="0.3">
      <c r="A36" s="41"/>
      <c r="B36" s="41"/>
      <c r="C36" s="42"/>
      <c r="D36" s="42"/>
      <c r="E36" s="42"/>
      <c r="F36" s="42"/>
      <c r="G36" s="25" t="s">
        <v>26</v>
      </c>
      <c r="H36" s="5">
        <f t="shared" si="1"/>
        <v>12.077999999999999</v>
      </c>
      <c r="I36" s="5">
        <v>0</v>
      </c>
      <c r="J36" s="5">
        <v>0</v>
      </c>
      <c r="K36" s="5">
        <v>0</v>
      </c>
      <c r="L36" s="5">
        <v>0</v>
      </c>
      <c r="M36" s="5">
        <v>12.077999999999999</v>
      </c>
      <c r="N36" s="5">
        <v>0</v>
      </c>
      <c r="O36" s="42"/>
      <c r="P36" s="50"/>
    </row>
    <row r="37" spans="1:16" ht="75" x14ac:dyDescent="0.3">
      <c r="A37" s="41"/>
      <c r="B37" s="41"/>
      <c r="C37" s="42"/>
      <c r="D37" s="42"/>
      <c r="E37" s="42"/>
      <c r="F37" s="42"/>
      <c r="G37" s="25" t="s">
        <v>2</v>
      </c>
      <c r="H37" s="5">
        <f t="shared" si="1"/>
        <v>0.122</v>
      </c>
      <c r="I37" s="5">
        <v>0</v>
      </c>
      <c r="J37" s="5">
        <v>0</v>
      </c>
      <c r="K37" s="5">
        <v>0</v>
      </c>
      <c r="L37" s="5">
        <v>0</v>
      </c>
      <c r="M37" s="5">
        <v>0.122</v>
      </c>
      <c r="N37" s="5">
        <v>0</v>
      </c>
      <c r="O37" s="42"/>
      <c r="P37" s="50"/>
    </row>
    <row r="38" spans="1:16" ht="37.5" x14ac:dyDescent="0.3">
      <c r="A38" s="41"/>
      <c r="B38" s="41"/>
      <c r="C38" s="42"/>
      <c r="D38" s="42"/>
      <c r="E38" s="42"/>
      <c r="F38" s="42"/>
      <c r="G38" s="25" t="s">
        <v>3</v>
      </c>
      <c r="H38" s="5">
        <f t="shared" si="1"/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42"/>
      <c r="P38" s="50"/>
    </row>
    <row r="39" spans="1:16" ht="37.5" x14ac:dyDescent="0.3">
      <c r="A39" s="41"/>
      <c r="B39" s="41"/>
      <c r="C39" s="42"/>
      <c r="D39" s="42"/>
      <c r="E39" s="42"/>
      <c r="F39" s="42"/>
      <c r="G39" s="25" t="s">
        <v>4</v>
      </c>
      <c r="H39" s="5">
        <f t="shared" si="1"/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42"/>
      <c r="P39" s="51"/>
    </row>
    <row r="40" spans="1:16" ht="56.25" x14ac:dyDescent="0.3">
      <c r="A40" s="41" t="s">
        <v>55</v>
      </c>
      <c r="B40" s="41" t="s">
        <v>43</v>
      </c>
      <c r="C40" s="42" t="s">
        <v>23</v>
      </c>
      <c r="D40" s="42">
        <v>2030</v>
      </c>
      <c r="E40" s="42" t="s">
        <v>45</v>
      </c>
      <c r="F40" s="42" t="s">
        <v>44</v>
      </c>
      <c r="G40" s="25" t="s">
        <v>0</v>
      </c>
      <c r="H40" s="5">
        <f t="shared" si="1"/>
        <v>37.200000000000003</v>
      </c>
      <c r="I40" s="5">
        <f>SUM(I41:I44)</f>
        <v>0</v>
      </c>
      <c r="J40" s="5">
        <f t="shared" ref="J40:N40" si="8">SUM(J41:J44)</f>
        <v>0</v>
      </c>
      <c r="K40" s="5">
        <f t="shared" si="8"/>
        <v>0</v>
      </c>
      <c r="L40" s="5">
        <f t="shared" si="8"/>
        <v>0</v>
      </c>
      <c r="M40" s="5">
        <f t="shared" si="8"/>
        <v>0</v>
      </c>
      <c r="N40" s="5">
        <f t="shared" si="8"/>
        <v>37.200000000000003</v>
      </c>
      <c r="O40" s="62">
        <v>3999</v>
      </c>
      <c r="P40" s="49" t="s">
        <v>149</v>
      </c>
    </row>
    <row r="41" spans="1:16" ht="37.5" x14ac:dyDescent="0.3">
      <c r="A41" s="41"/>
      <c r="B41" s="41"/>
      <c r="C41" s="42"/>
      <c r="D41" s="42"/>
      <c r="E41" s="42"/>
      <c r="F41" s="42"/>
      <c r="G41" s="25" t="s">
        <v>26</v>
      </c>
      <c r="H41" s="5">
        <f t="shared" si="1"/>
        <v>36.828000000000003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36.828000000000003</v>
      </c>
      <c r="O41" s="62"/>
      <c r="P41" s="50"/>
    </row>
    <row r="42" spans="1:16" ht="75" x14ac:dyDescent="0.3">
      <c r="A42" s="41"/>
      <c r="B42" s="41"/>
      <c r="C42" s="42"/>
      <c r="D42" s="42"/>
      <c r="E42" s="42"/>
      <c r="F42" s="42"/>
      <c r="G42" s="25" t="s">
        <v>2</v>
      </c>
      <c r="H42" s="5">
        <f t="shared" si="1"/>
        <v>0.37200000000000005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0.37200000000000005</v>
      </c>
      <c r="O42" s="62"/>
      <c r="P42" s="50"/>
    </row>
    <row r="43" spans="1:16" ht="37.5" x14ac:dyDescent="0.3">
      <c r="A43" s="41"/>
      <c r="B43" s="41"/>
      <c r="C43" s="42"/>
      <c r="D43" s="42"/>
      <c r="E43" s="42"/>
      <c r="F43" s="42"/>
      <c r="G43" s="25" t="s">
        <v>3</v>
      </c>
      <c r="H43" s="5">
        <f t="shared" si="1"/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62"/>
      <c r="P43" s="50"/>
    </row>
    <row r="44" spans="1:16" ht="37.5" x14ac:dyDescent="0.3">
      <c r="A44" s="41"/>
      <c r="B44" s="41"/>
      <c r="C44" s="42"/>
      <c r="D44" s="42"/>
      <c r="E44" s="42"/>
      <c r="F44" s="42"/>
      <c r="G44" s="25" t="s">
        <v>4</v>
      </c>
      <c r="H44" s="5">
        <f t="shared" si="1"/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62"/>
      <c r="P44" s="51"/>
    </row>
    <row r="45" spans="1:16" ht="56.25" x14ac:dyDescent="0.3">
      <c r="A45" s="41" t="s">
        <v>56</v>
      </c>
      <c r="B45" s="41" t="s">
        <v>43</v>
      </c>
      <c r="C45" s="42" t="s">
        <v>23</v>
      </c>
      <c r="D45" s="42">
        <v>2029</v>
      </c>
      <c r="E45" s="42" t="s">
        <v>57</v>
      </c>
      <c r="F45" s="42" t="s">
        <v>44</v>
      </c>
      <c r="G45" s="25" t="s">
        <v>0</v>
      </c>
      <c r="H45" s="5">
        <f t="shared" si="1"/>
        <v>23.6</v>
      </c>
      <c r="I45" s="5">
        <f>SUM(I46:I49)</f>
        <v>0</v>
      </c>
      <c r="J45" s="5">
        <f t="shared" ref="J45:N45" si="9">SUM(J46:J49)</f>
        <v>0</v>
      </c>
      <c r="K45" s="5">
        <f t="shared" si="9"/>
        <v>0</v>
      </c>
      <c r="L45" s="5">
        <f t="shared" si="9"/>
        <v>0</v>
      </c>
      <c r="M45" s="5">
        <f t="shared" si="9"/>
        <v>23.6</v>
      </c>
      <c r="N45" s="5">
        <f t="shared" si="9"/>
        <v>0</v>
      </c>
      <c r="O45" s="42">
        <v>4353</v>
      </c>
      <c r="P45" s="49" t="s">
        <v>149</v>
      </c>
    </row>
    <row r="46" spans="1:16" ht="37.5" x14ac:dyDescent="0.3">
      <c r="A46" s="41"/>
      <c r="B46" s="41"/>
      <c r="C46" s="42"/>
      <c r="D46" s="42"/>
      <c r="E46" s="42"/>
      <c r="F46" s="42"/>
      <c r="G46" s="25" t="s">
        <v>26</v>
      </c>
      <c r="H46" s="5">
        <f t="shared" si="1"/>
        <v>23.364000000000001</v>
      </c>
      <c r="I46" s="5">
        <v>0</v>
      </c>
      <c r="J46" s="5">
        <v>0</v>
      </c>
      <c r="K46" s="5">
        <v>0</v>
      </c>
      <c r="L46" s="5">
        <v>0</v>
      </c>
      <c r="M46" s="5">
        <v>23.364000000000001</v>
      </c>
      <c r="N46" s="5">
        <v>0</v>
      </c>
      <c r="O46" s="42"/>
      <c r="P46" s="50"/>
    </row>
    <row r="47" spans="1:16" ht="75" x14ac:dyDescent="0.3">
      <c r="A47" s="41"/>
      <c r="B47" s="41"/>
      <c r="C47" s="42"/>
      <c r="D47" s="42"/>
      <c r="E47" s="42"/>
      <c r="F47" s="42"/>
      <c r="G47" s="25" t="s">
        <v>2</v>
      </c>
      <c r="H47" s="5">
        <f t="shared" si="1"/>
        <v>0.23600000000000002</v>
      </c>
      <c r="I47" s="5">
        <v>0</v>
      </c>
      <c r="J47" s="5">
        <v>0</v>
      </c>
      <c r="K47" s="5">
        <v>0</v>
      </c>
      <c r="L47" s="5">
        <v>0</v>
      </c>
      <c r="M47" s="5">
        <v>0.23600000000000002</v>
      </c>
      <c r="N47" s="5">
        <v>0</v>
      </c>
      <c r="O47" s="42"/>
      <c r="P47" s="50"/>
    </row>
    <row r="48" spans="1:16" ht="37.5" x14ac:dyDescent="0.3">
      <c r="A48" s="41"/>
      <c r="B48" s="41"/>
      <c r="C48" s="42"/>
      <c r="D48" s="42"/>
      <c r="E48" s="42"/>
      <c r="F48" s="42"/>
      <c r="G48" s="25" t="s">
        <v>3</v>
      </c>
      <c r="H48" s="5">
        <f t="shared" si="1"/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42"/>
      <c r="P48" s="50"/>
    </row>
    <row r="49" spans="1:16" ht="37.5" x14ac:dyDescent="0.3">
      <c r="A49" s="41"/>
      <c r="B49" s="41"/>
      <c r="C49" s="42"/>
      <c r="D49" s="42"/>
      <c r="E49" s="42"/>
      <c r="F49" s="42"/>
      <c r="G49" s="25" t="s">
        <v>4</v>
      </c>
      <c r="H49" s="5">
        <f t="shared" si="1"/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42"/>
      <c r="P49" s="51"/>
    </row>
    <row r="50" spans="1:16" ht="75" x14ac:dyDescent="0.3">
      <c r="A50" s="63" t="s">
        <v>18</v>
      </c>
      <c r="B50" s="63"/>
      <c r="C50" s="63"/>
      <c r="D50" s="63"/>
      <c r="E50" s="63"/>
      <c r="F50" s="63"/>
      <c r="G50" s="28" t="s">
        <v>0</v>
      </c>
      <c r="H50" s="7">
        <f>SUM(I50:N50)</f>
        <v>179.44</v>
      </c>
      <c r="I50" s="7">
        <f>SUM(I51:I54)</f>
        <v>62.040000000000006</v>
      </c>
      <c r="J50" s="7">
        <f t="shared" ref="J50:N50" si="10">SUM(J51:J54)</f>
        <v>0</v>
      </c>
      <c r="K50" s="7">
        <f t="shared" si="10"/>
        <v>0</v>
      </c>
      <c r="L50" s="7">
        <f t="shared" si="10"/>
        <v>0</v>
      </c>
      <c r="M50" s="7">
        <f t="shared" si="10"/>
        <v>60.800000000000004</v>
      </c>
      <c r="N50" s="7">
        <f t="shared" si="10"/>
        <v>56.600000000000009</v>
      </c>
      <c r="O50" s="63">
        <v>13335</v>
      </c>
      <c r="P50" s="67"/>
    </row>
    <row r="51" spans="1:16" ht="37.5" x14ac:dyDescent="0.3">
      <c r="A51" s="63"/>
      <c r="B51" s="63"/>
      <c r="C51" s="63"/>
      <c r="D51" s="63"/>
      <c r="E51" s="63"/>
      <c r="F51" s="63"/>
      <c r="G51" s="28" t="s">
        <v>1</v>
      </c>
      <c r="H51" s="7">
        <f t="shared" ref="H51:H54" si="11">SUM(I51:N51)</f>
        <v>149.96600000000001</v>
      </c>
      <c r="I51" s="7">
        <f>I6+I11+I16+I21+I26+I31+I36+I41+I46</f>
        <v>33.74</v>
      </c>
      <c r="J51" s="7">
        <f t="shared" ref="J51:N51" si="12">J6+J11+J16+J21+J26+J31+J36+J41+J46</f>
        <v>0</v>
      </c>
      <c r="K51" s="7">
        <f t="shared" si="12"/>
        <v>0</v>
      </c>
      <c r="L51" s="7">
        <f t="shared" si="12"/>
        <v>0</v>
      </c>
      <c r="M51" s="7">
        <f t="shared" si="12"/>
        <v>60.192000000000007</v>
      </c>
      <c r="N51" s="7">
        <f t="shared" si="12"/>
        <v>56.034000000000006</v>
      </c>
      <c r="O51" s="63"/>
      <c r="P51" s="67"/>
    </row>
    <row r="52" spans="1:16" x14ac:dyDescent="0.3">
      <c r="A52" s="63"/>
      <c r="B52" s="63"/>
      <c r="C52" s="63"/>
      <c r="D52" s="63"/>
      <c r="E52" s="63"/>
      <c r="F52" s="63"/>
      <c r="G52" s="28" t="s">
        <v>58</v>
      </c>
      <c r="H52" s="7">
        <f t="shared" si="11"/>
        <v>29.474</v>
      </c>
      <c r="I52" s="7">
        <f t="shared" ref="I52:N52" si="13">I7+I12+I17+I22+I27+I32+I37+I42+I47</f>
        <v>28.3</v>
      </c>
      <c r="J52" s="7">
        <f t="shared" si="13"/>
        <v>0</v>
      </c>
      <c r="K52" s="7">
        <f t="shared" si="13"/>
        <v>0</v>
      </c>
      <c r="L52" s="7">
        <f t="shared" si="13"/>
        <v>0</v>
      </c>
      <c r="M52" s="7">
        <f t="shared" si="13"/>
        <v>0.60799999999999998</v>
      </c>
      <c r="N52" s="7">
        <f t="shared" si="13"/>
        <v>0.56600000000000006</v>
      </c>
      <c r="O52" s="63"/>
      <c r="P52" s="67"/>
    </row>
    <row r="53" spans="1:16" ht="37.5" x14ac:dyDescent="0.3">
      <c r="A53" s="63"/>
      <c r="B53" s="63"/>
      <c r="C53" s="63"/>
      <c r="D53" s="63"/>
      <c r="E53" s="63"/>
      <c r="F53" s="63"/>
      <c r="G53" s="28" t="s">
        <v>3</v>
      </c>
      <c r="H53" s="7">
        <f t="shared" si="11"/>
        <v>0</v>
      </c>
      <c r="I53" s="7">
        <f t="shared" ref="I53:N53" si="14">I8+I13+I18+I23+I28+I33+I38+I43+I48</f>
        <v>0</v>
      </c>
      <c r="J53" s="7">
        <f t="shared" si="14"/>
        <v>0</v>
      </c>
      <c r="K53" s="7">
        <f t="shared" si="14"/>
        <v>0</v>
      </c>
      <c r="L53" s="7">
        <f t="shared" si="14"/>
        <v>0</v>
      </c>
      <c r="M53" s="7">
        <f t="shared" si="14"/>
        <v>0</v>
      </c>
      <c r="N53" s="7">
        <f t="shared" si="14"/>
        <v>0</v>
      </c>
      <c r="O53" s="63"/>
      <c r="P53" s="67"/>
    </row>
    <row r="54" spans="1:16" ht="37.5" x14ac:dyDescent="0.3">
      <c r="A54" s="63"/>
      <c r="B54" s="63"/>
      <c r="C54" s="63"/>
      <c r="D54" s="63"/>
      <c r="E54" s="63"/>
      <c r="F54" s="63"/>
      <c r="G54" s="28" t="s">
        <v>4</v>
      </c>
      <c r="H54" s="7">
        <f t="shared" si="11"/>
        <v>0</v>
      </c>
      <c r="I54" s="7">
        <f t="shared" ref="I54:N54" si="15">I9+I14+I19+I24+I29+I34+I39+I44+I49</f>
        <v>0</v>
      </c>
      <c r="J54" s="7">
        <f t="shared" si="15"/>
        <v>0</v>
      </c>
      <c r="K54" s="7">
        <f t="shared" si="15"/>
        <v>0</v>
      </c>
      <c r="L54" s="7">
        <f t="shared" si="15"/>
        <v>0</v>
      </c>
      <c r="M54" s="7">
        <f t="shared" si="15"/>
        <v>0</v>
      </c>
      <c r="N54" s="7">
        <f t="shared" si="15"/>
        <v>0</v>
      </c>
      <c r="O54" s="63"/>
      <c r="P54" s="67"/>
    </row>
  </sheetData>
  <mergeCells count="85">
    <mergeCell ref="G1:N1"/>
    <mergeCell ref="O1:O2"/>
    <mergeCell ref="P1:P2"/>
    <mergeCell ref="A1:A2"/>
    <mergeCell ref="B1:B2"/>
    <mergeCell ref="C1:C2"/>
    <mergeCell ref="D1:D2"/>
    <mergeCell ref="E1:E2"/>
    <mergeCell ref="F1:F2"/>
    <mergeCell ref="A4:P4"/>
    <mergeCell ref="O15:O19"/>
    <mergeCell ref="P15:P19"/>
    <mergeCell ref="A20:A24"/>
    <mergeCell ref="B20:B24"/>
    <mergeCell ref="C20:C24"/>
    <mergeCell ref="D20:D24"/>
    <mergeCell ref="E20:E24"/>
    <mergeCell ref="F20:F24"/>
    <mergeCell ref="O20:O24"/>
    <mergeCell ref="P20:P24"/>
    <mergeCell ref="A15:A19"/>
    <mergeCell ref="B15:B19"/>
    <mergeCell ref="C15:C19"/>
    <mergeCell ref="D15:D19"/>
    <mergeCell ref="E15:E19"/>
    <mergeCell ref="P5:P9"/>
    <mergeCell ref="A10:A14"/>
    <mergeCell ref="B10:B14"/>
    <mergeCell ref="C10:C14"/>
    <mergeCell ref="D10:D14"/>
    <mergeCell ref="E10:E14"/>
    <mergeCell ref="F10:F14"/>
    <mergeCell ref="O10:O14"/>
    <mergeCell ref="P10:P14"/>
    <mergeCell ref="A5:A9"/>
    <mergeCell ref="B5:B9"/>
    <mergeCell ref="C5:C9"/>
    <mergeCell ref="D5:D9"/>
    <mergeCell ref="E5:E9"/>
    <mergeCell ref="P35:P39"/>
    <mergeCell ref="A40:A44"/>
    <mergeCell ref="B40:B44"/>
    <mergeCell ref="C40:C44"/>
    <mergeCell ref="D40:D44"/>
    <mergeCell ref="E40:E44"/>
    <mergeCell ref="F40:F44"/>
    <mergeCell ref="O40:O44"/>
    <mergeCell ref="P40:P44"/>
    <mergeCell ref="A35:A39"/>
    <mergeCell ref="B35:B39"/>
    <mergeCell ref="C35:C39"/>
    <mergeCell ref="D35:D39"/>
    <mergeCell ref="E35:E39"/>
    <mergeCell ref="F25:F29"/>
    <mergeCell ref="F5:F9"/>
    <mergeCell ref="O35:O39"/>
    <mergeCell ref="F15:F19"/>
    <mergeCell ref="O5:O9"/>
    <mergeCell ref="F35:F39"/>
    <mergeCell ref="O25:O29"/>
    <mergeCell ref="A50:F54"/>
    <mergeCell ref="O50:O54"/>
    <mergeCell ref="P50:P54"/>
    <mergeCell ref="A45:A49"/>
    <mergeCell ref="B45:B49"/>
    <mergeCell ref="C45:C49"/>
    <mergeCell ref="D45:D49"/>
    <mergeCell ref="E45:E49"/>
    <mergeCell ref="F45:F49"/>
    <mergeCell ref="P25:P29"/>
    <mergeCell ref="A30:A34"/>
    <mergeCell ref="O45:O49"/>
    <mergeCell ref="P45:P49"/>
    <mergeCell ref="O30:O34"/>
    <mergeCell ref="P30:P34"/>
    <mergeCell ref="A25:A29"/>
    <mergeCell ref="B25:B29"/>
    <mergeCell ref="C25:C29"/>
    <mergeCell ref="D25:D29"/>
    <mergeCell ref="E25:E29"/>
    <mergeCell ref="B30:B34"/>
    <mergeCell ref="C30:C34"/>
    <mergeCell ref="D30:D34"/>
    <mergeCell ref="E30:E34"/>
    <mergeCell ref="F30:F34"/>
  </mergeCells>
  <pageMargins left="0.7" right="0.7" top="0.75" bottom="0.75" header="0.3" footer="0.3"/>
  <pageSetup paperSize="9" scale="5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topLeftCell="A43" zoomScale="82" zoomScaleNormal="82" workbookViewId="0">
      <selection activeCell="H50" sqref="H50:N54"/>
    </sheetView>
  </sheetViews>
  <sheetFormatPr defaultRowHeight="18.75" x14ac:dyDescent="0.3"/>
  <cols>
    <col min="1" max="1" width="32.85546875" style="9" customWidth="1"/>
    <col min="2" max="2" width="27.5703125" style="9" customWidth="1"/>
    <col min="3" max="3" width="16.85546875" style="9" customWidth="1"/>
    <col min="4" max="4" width="15.7109375" style="9" customWidth="1"/>
    <col min="5" max="5" width="9.140625" style="9"/>
    <col min="6" max="6" width="20.42578125" style="9" customWidth="1"/>
    <col min="7" max="7" width="17.85546875" style="9" customWidth="1"/>
    <col min="8" max="8" width="15.42578125" style="33" customWidth="1"/>
    <col min="9" max="9" width="19.28515625" style="33" customWidth="1"/>
    <col min="10" max="10" width="22.140625" style="33" customWidth="1"/>
    <col min="11" max="11" width="15.85546875" style="33" customWidth="1"/>
    <col min="12" max="12" width="22.85546875" style="33" customWidth="1"/>
    <col min="13" max="13" width="22" style="33" customWidth="1"/>
    <col min="14" max="14" width="24.42578125" style="33" customWidth="1"/>
    <col min="15" max="15" width="13.42578125" style="9" customWidth="1"/>
    <col min="16" max="16" width="45.7109375" style="9" customWidth="1"/>
    <col min="17" max="16384" width="9.140625" style="9"/>
  </cols>
  <sheetData>
    <row r="1" spans="1:17" ht="70.5" customHeight="1" x14ac:dyDescent="0.3">
      <c r="A1" s="42" t="s">
        <v>5</v>
      </c>
      <c r="B1" s="42" t="s">
        <v>6</v>
      </c>
      <c r="C1" s="42" t="s">
        <v>7</v>
      </c>
      <c r="D1" s="42" t="s">
        <v>8</v>
      </c>
      <c r="E1" s="42" t="s">
        <v>9</v>
      </c>
      <c r="F1" s="42" t="s">
        <v>10</v>
      </c>
      <c r="G1" s="42" t="s">
        <v>11</v>
      </c>
      <c r="H1" s="42"/>
      <c r="I1" s="42"/>
      <c r="J1" s="42"/>
      <c r="K1" s="42"/>
      <c r="L1" s="42"/>
      <c r="M1" s="42"/>
      <c r="N1" s="42"/>
      <c r="O1" s="42" t="s">
        <v>12</v>
      </c>
      <c r="P1" s="42" t="s">
        <v>13</v>
      </c>
    </row>
    <row r="2" spans="1:17" ht="56.25" x14ac:dyDescent="0.3">
      <c r="A2" s="42"/>
      <c r="B2" s="42"/>
      <c r="C2" s="42"/>
      <c r="D2" s="42"/>
      <c r="E2" s="42"/>
      <c r="F2" s="42"/>
      <c r="G2" s="26" t="s">
        <v>14</v>
      </c>
      <c r="H2" s="30" t="s">
        <v>15</v>
      </c>
      <c r="I2" s="30">
        <v>2025</v>
      </c>
      <c r="J2" s="30">
        <v>2026</v>
      </c>
      <c r="K2" s="30">
        <v>2027</v>
      </c>
      <c r="L2" s="30">
        <v>2028</v>
      </c>
      <c r="M2" s="30">
        <v>2029</v>
      </c>
      <c r="N2" s="30">
        <v>2030</v>
      </c>
      <c r="O2" s="42"/>
      <c r="P2" s="42"/>
    </row>
    <row r="3" spans="1:17" x14ac:dyDescent="0.3">
      <c r="A3" s="26">
        <v>1</v>
      </c>
      <c r="B3" s="26">
        <v>2</v>
      </c>
      <c r="C3" s="26">
        <v>3</v>
      </c>
      <c r="D3" s="26">
        <v>4</v>
      </c>
      <c r="E3" s="26">
        <v>5</v>
      </c>
      <c r="F3" s="26">
        <v>6</v>
      </c>
      <c r="G3" s="26">
        <v>7</v>
      </c>
      <c r="H3" s="30">
        <v>8</v>
      </c>
      <c r="I3" s="30">
        <v>9</v>
      </c>
      <c r="J3" s="30">
        <v>10</v>
      </c>
      <c r="K3" s="30">
        <v>11</v>
      </c>
      <c r="L3" s="30">
        <v>12</v>
      </c>
      <c r="M3" s="30">
        <v>13</v>
      </c>
      <c r="N3" s="30">
        <v>14</v>
      </c>
      <c r="O3" s="26">
        <v>15</v>
      </c>
      <c r="P3" s="26">
        <v>16</v>
      </c>
      <c r="Q3" s="32"/>
    </row>
    <row r="4" spans="1:17" x14ac:dyDescent="0.3">
      <c r="A4" s="63" t="s">
        <v>23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32"/>
    </row>
    <row r="5" spans="1:17" ht="75" x14ac:dyDescent="0.3">
      <c r="A5" s="41" t="s">
        <v>67</v>
      </c>
      <c r="B5" s="59" t="s">
        <v>212</v>
      </c>
      <c r="C5" s="42" t="s">
        <v>23</v>
      </c>
      <c r="D5" s="42">
        <v>2029</v>
      </c>
      <c r="E5" s="42" t="s">
        <v>172</v>
      </c>
      <c r="F5" s="42" t="s">
        <v>68</v>
      </c>
      <c r="G5" s="8" t="s">
        <v>0</v>
      </c>
      <c r="H5" s="20">
        <f>SUM(H6:H9)</f>
        <v>55.800000000000004</v>
      </c>
      <c r="I5" s="20">
        <f t="shared" ref="I5:N5" si="0">SUM(I6:I9)</f>
        <v>0</v>
      </c>
      <c r="J5" s="20">
        <f t="shared" si="0"/>
        <v>0</v>
      </c>
      <c r="K5" s="20">
        <f t="shared" si="0"/>
        <v>0</v>
      </c>
      <c r="L5" s="20">
        <f t="shared" si="0"/>
        <v>0</v>
      </c>
      <c r="M5" s="20">
        <f t="shared" si="0"/>
        <v>55.800000000000004</v>
      </c>
      <c r="N5" s="20">
        <f t="shared" si="0"/>
        <v>0</v>
      </c>
      <c r="O5" s="42">
        <v>1000</v>
      </c>
      <c r="P5" s="42" t="s">
        <v>200</v>
      </c>
      <c r="Q5" s="32"/>
    </row>
    <row r="6" spans="1:17" ht="52.5" customHeight="1" x14ac:dyDescent="0.3">
      <c r="A6" s="41"/>
      <c r="B6" s="59"/>
      <c r="C6" s="42"/>
      <c r="D6" s="42"/>
      <c r="E6" s="42"/>
      <c r="F6" s="42"/>
      <c r="G6" s="4" t="s">
        <v>21</v>
      </c>
      <c r="H6" s="21">
        <f>SUM(I6:N6)</f>
        <v>54.7</v>
      </c>
      <c r="I6" s="21">
        <v>0</v>
      </c>
      <c r="J6" s="21">
        <v>0</v>
      </c>
      <c r="K6" s="21">
        <v>0</v>
      </c>
      <c r="L6" s="21">
        <v>0</v>
      </c>
      <c r="M6" s="21">
        <v>54.7</v>
      </c>
      <c r="N6" s="21">
        <v>0</v>
      </c>
      <c r="O6" s="42"/>
      <c r="P6" s="42"/>
      <c r="Q6" s="32"/>
    </row>
    <row r="7" spans="1:17" ht="75" x14ac:dyDescent="0.3">
      <c r="A7" s="41"/>
      <c r="B7" s="59"/>
      <c r="C7" s="42"/>
      <c r="D7" s="42"/>
      <c r="E7" s="42"/>
      <c r="F7" s="42"/>
      <c r="G7" s="4" t="s">
        <v>2</v>
      </c>
      <c r="H7" s="21">
        <f t="shared" ref="H7:H49" si="1">SUM(I7:N7)</f>
        <v>1.1000000000000001</v>
      </c>
      <c r="I7" s="21">
        <v>0</v>
      </c>
      <c r="J7" s="21">
        <v>0</v>
      </c>
      <c r="K7" s="21">
        <v>0</v>
      </c>
      <c r="L7" s="21">
        <v>0</v>
      </c>
      <c r="M7" s="21">
        <v>1.1000000000000001</v>
      </c>
      <c r="N7" s="21">
        <v>0</v>
      </c>
      <c r="O7" s="42"/>
      <c r="P7" s="42"/>
      <c r="Q7" s="32"/>
    </row>
    <row r="8" spans="1:17" ht="37.5" x14ac:dyDescent="0.3">
      <c r="A8" s="41"/>
      <c r="B8" s="59"/>
      <c r="C8" s="42"/>
      <c r="D8" s="42"/>
      <c r="E8" s="42"/>
      <c r="F8" s="42"/>
      <c r="G8" s="4" t="s">
        <v>3</v>
      </c>
      <c r="H8" s="21">
        <f t="shared" si="1"/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42"/>
      <c r="P8" s="42"/>
      <c r="Q8" s="32"/>
    </row>
    <row r="9" spans="1:17" ht="37.5" x14ac:dyDescent="0.3">
      <c r="A9" s="41"/>
      <c r="B9" s="59"/>
      <c r="C9" s="42"/>
      <c r="D9" s="42"/>
      <c r="E9" s="42"/>
      <c r="F9" s="42"/>
      <c r="G9" s="4" t="s">
        <v>4</v>
      </c>
      <c r="H9" s="21">
        <f t="shared" si="1"/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42"/>
      <c r="P9" s="42"/>
      <c r="Q9" s="32"/>
    </row>
    <row r="10" spans="1:17" ht="75" customHeight="1" x14ac:dyDescent="0.3">
      <c r="A10" s="41" t="s">
        <v>69</v>
      </c>
      <c r="B10" s="59" t="s">
        <v>212</v>
      </c>
      <c r="C10" s="42" t="s">
        <v>23</v>
      </c>
      <c r="D10" s="42">
        <v>2029</v>
      </c>
      <c r="E10" s="42" t="s">
        <v>173</v>
      </c>
      <c r="F10" s="42" t="s">
        <v>68</v>
      </c>
      <c r="G10" s="4" t="s">
        <v>0</v>
      </c>
      <c r="H10" s="21">
        <f>SUM(H11:H14)</f>
        <v>62.2</v>
      </c>
      <c r="I10" s="21">
        <f t="shared" ref="I10:N10" si="2">SUM(I11:I14)</f>
        <v>0</v>
      </c>
      <c r="J10" s="21">
        <f t="shared" si="2"/>
        <v>0</v>
      </c>
      <c r="K10" s="21">
        <f t="shared" si="2"/>
        <v>0</v>
      </c>
      <c r="L10" s="21">
        <f t="shared" si="2"/>
        <v>0</v>
      </c>
      <c r="M10" s="21">
        <f t="shared" si="2"/>
        <v>62.2</v>
      </c>
      <c r="N10" s="21">
        <f t="shared" si="2"/>
        <v>0</v>
      </c>
      <c r="O10" s="42">
        <v>1000</v>
      </c>
      <c r="P10" s="42" t="s">
        <v>197</v>
      </c>
      <c r="Q10" s="32"/>
    </row>
    <row r="11" spans="1:17" ht="44.25" customHeight="1" x14ac:dyDescent="0.3">
      <c r="A11" s="41"/>
      <c r="B11" s="59"/>
      <c r="C11" s="42"/>
      <c r="D11" s="42"/>
      <c r="E11" s="42"/>
      <c r="F11" s="42"/>
      <c r="G11" s="4" t="s">
        <v>21</v>
      </c>
      <c r="H11" s="21">
        <f t="shared" si="1"/>
        <v>60.1</v>
      </c>
      <c r="I11" s="21">
        <v>0</v>
      </c>
      <c r="J11" s="21">
        <v>0</v>
      </c>
      <c r="K11" s="21">
        <v>0</v>
      </c>
      <c r="L11" s="21">
        <v>0</v>
      </c>
      <c r="M11" s="21">
        <v>60.1</v>
      </c>
      <c r="N11" s="21">
        <v>0</v>
      </c>
      <c r="O11" s="42"/>
      <c r="P11" s="42"/>
      <c r="Q11" s="32"/>
    </row>
    <row r="12" spans="1:17" ht="75" x14ac:dyDescent="0.3">
      <c r="A12" s="41"/>
      <c r="B12" s="59"/>
      <c r="C12" s="42"/>
      <c r="D12" s="42"/>
      <c r="E12" s="42"/>
      <c r="F12" s="42"/>
      <c r="G12" s="4" t="s">
        <v>2</v>
      </c>
      <c r="H12" s="21">
        <f t="shared" si="1"/>
        <v>2.1</v>
      </c>
      <c r="I12" s="21">
        <v>0</v>
      </c>
      <c r="J12" s="21">
        <v>0</v>
      </c>
      <c r="K12" s="21">
        <v>0</v>
      </c>
      <c r="L12" s="21">
        <v>0</v>
      </c>
      <c r="M12" s="21">
        <v>2.1</v>
      </c>
      <c r="N12" s="21">
        <v>0</v>
      </c>
      <c r="O12" s="42"/>
      <c r="P12" s="42"/>
      <c r="Q12" s="32"/>
    </row>
    <row r="13" spans="1:17" ht="37.5" x14ac:dyDescent="0.3">
      <c r="A13" s="41"/>
      <c r="B13" s="59"/>
      <c r="C13" s="42"/>
      <c r="D13" s="42"/>
      <c r="E13" s="42"/>
      <c r="F13" s="42"/>
      <c r="G13" s="4" t="s">
        <v>3</v>
      </c>
      <c r="H13" s="21">
        <f t="shared" si="1"/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42"/>
      <c r="P13" s="42"/>
      <c r="Q13" s="32"/>
    </row>
    <row r="14" spans="1:17" ht="37.5" x14ac:dyDescent="0.3">
      <c r="A14" s="41"/>
      <c r="B14" s="59"/>
      <c r="C14" s="42"/>
      <c r="D14" s="42"/>
      <c r="E14" s="42"/>
      <c r="F14" s="42"/>
      <c r="G14" s="4" t="s">
        <v>4</v>
      </c>
      <c r="H14" s="21">
        <f t="shared" si="1"/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42"/>
      <c r="P14" s="42"/>
      <c r="Q14" s="32"/>
    </row>
    <row r="15" spans="1:17" ht="75" customHeight="1" x14ac:dyDescent="0.3">
      <c r="A15" s="41" t="s">
        <v>70</v>
      </c>
      <c r="B15" s="59" t="s">
        <v>212</v>
      </c>
      <c r="C15" s="42" t="s">
        <v>23</v>
      </c>
      <c r="D15" s="42">
        <v>2029</v>
      </c>
      <c r="E15" s="42" t="s">
        <v>174</v>
      </c>
      <c r="F15" s="42" t="s">
        <v>68</v>
      </c>
      <c r="G15" s="4" t="s">
        <v>0</v>
      </c>
      <c r="H15" s="21">
        <f>SUM(H16:H19)</f>
        <v>61</v>
      </c>
      <c r="I15" s="21">
        <f t="shared" ref="I15:N15" si="3">SUM(I16:I19)</f>
        <v>0</v>
      </c>
      <c r="J15" s="21">
        <f t="shared" si="3"/>
        <v>0</v>
      </c>
      <c r="K15" s="21">
        <f t="shared" si="3"/>
        <v>0</v>
      </c>
      <c r="L15" s="21">
        <f t="shared" si="3"/>
        <v>0</v>
      </c>
      <c r="M15" s="21">
        <f t="shared" si="3"/>
        <v>61</v>
      </c>
      <c r="N15" s="21">
        <f t="shared" si="3"/>
        <v>0</v>
      </c>
      <c r="O15" s="42">
        <v>1500</v>
      </c>
      <c r="P15" s="42" t="s">
        <v>198</v>
      </c>
      <c r="Q15" s="32"/>
    </row>
    <row r="16" spans="1:17" ht="33.75" customHeight="1" x14ac:dyDescent="0.3">
      <c r="A16" s="41"/>
      <c r="B16" s="59"/>
      <c r="C16" s="42"/>
      <c r="D16" s="42"/>
      <c r="E16" s="42"/>
      <c r="F16" s="42"/>
      <c r="G16" s="4" t="s">
        <v>21</v>
      </c>
      <c r="H16" s="21">
        <f t="shared" si="1"/>
        <v>60.4</v>
      </c>
      <c r="I16" s="21">
        <v>0</v>
      </c>
      <c r="J16" s="21">
        <v>0</v>
      </c>
      <c r="K16" s="21">
        <v>0</v>
      </c>
      <c r="L16" s="21">
        <v>0</v>
      </c>
      <c r="M16" s="21">
        <v>60.4</v>
      </c>
      <c r="N16" s="21">
        <v>0</v>
      </c>
      <c r="O16" s="42"/>
      <c r="P16" s="42"/>
      <c r="Q16" s="32"/>
    </row>
    <row r="17" spans="1:17" ht="75" x14ac:dyDescent="0.3">
      <c r="A17" s="41"/>
      <c r="B17" s="59"/>
      <c r="C17" s="42"/>
      <c r="D17" s="42"/>
      <c r="E17" s="42"/>
      <c r="F17" s="42"/>
      <c r="G17" s="4" t="s">
        <v>2</v>
      </c>
      <c r="H17" s="21">
        <f t="shared" si="1"/>
        <v>0.6</v>
      </c>
      <c r="I17" s="21">
        <v>0</v>
      </c>
      <c r="J17" s="21">
        <v>0</v>
      </c>
      <c r="K17" s="21">
        <v>0</v>
      </c>
      <c r="L17" s="21">
        <v>0</v>
      </c>
      <c r="M17" s="21">
        <v>0.6</v>
      </c>
      <c r="N17" s="21">
        <v>0</v>
      </c>
      <c r="O17" s="42"/>
      <c r="P17" s="42"/>
      <c r="Q17" s="32"/>
    </row>
    <row r="18" spans="1:17" ht="37.5" x14ac:dyDescent="0.3">
      <c r="A18" s="41"/>
      <c r="B18" s="59"/>
      <c r="C18" s="42"/>
      <c r="D18" s="42"/>
      <c r="E18" s="42"/>
      <c r="F18" s="42"/>
      <c r="G18" s="4" t="s">
        <v>3</v>
      </c>
      <c r="H18" s="21">
        <f t="shared" si="1"/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42"/>
      <c r="P18" s="42"/>
      <c r="Q18" s="32"/>
    </row>
    <row r="19" spans="1:17" ht="37.5" x14ac:dyDescent="0.3">
      <c r="A19" s="41"/>
      <c r="B19" s="59"/>
      <c r="C19" s="42"/>
      <c r="D19" s="42"/>
      <c r="E19" s="42"/>
      <c r="F19" s="42"/>
      <c r="G19" s="4" t="s">
        <v>4</v>
      </c>
      <c r="H19" s="21">
        <f t="shared" si="1"/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42"/>
      <c r="P19" s="42"/>
      <c r="Q19" s="32"/>
    </row>
    <row r="20" spans="1:17" ht="75" customHeight="1" x14ac:dyDescent="0.3">
      <c r="A20" s="41" t="s">
        <v>71</v>
      </c>
      <c r="B20" s="59" t="s">
        <v>212</v>
      </c>
      <c r="C20" s="42" t="s">
        <v>23</v>
      </c>
      <c r="D20" s="42">
        <v>2026</v>
      </c>
      <c r="E20" s="42" t="s">
        <v>175</v>
      </c>
      <c r="F20" s="42" t="s">
        <v>68</v>
      </c>
      <c r="G20" s="4" t="s">
        <v>0</v>
      </c>
      <c r="H20" s="21">
        <f>SUM(H21:H24)</f>
        <v>59.2</v>
      </c>
      <c r="I20" s="21">
        <f t="shared" ref="I20:N20" si="4">SUM(I21:I24)</f>
        <v>0</v>
      </c>
      <c r="J20" s="21">
        <f t="shared" si="4"/>
        <v>59.2</v>
      </c>
      <c r="K20" s="21">
        <f t="shared" si="4"/>
        <v>0</v>
      </c>
      <c r="L20" s="21">
        <f t="shared" si="4"/>
        <v>0</v>
      </c>
      <c r="M20" s="21">
        <f t="shared" si="4"/>
        <v>0</v>
      </c>
      <c r="N20" s="21">
        <f t="shared" si="4"/>
        <v>0</v>
      </c>
      <c r="O20" s="42">
        <v>2000</v>
      </c>
      <c r="P20" s="42" t="s">
        <v>199</v>
      </c>
      <c r="Q20" s="32"/>
    </row>
    <row r="21" spans="1:17" ht="51" customHeight="1" x14ac:dyDescent="0.3">
      <c r="A21" s="41"/>
      <c r="B21" s="59"/>
      <c r="C21" s="42"/>
      <c r="D21" s="42"/>
      <c r="E21" s="42"/>
      <c r="F21" s="42"/>
      <c r="G21" s="4" t="s">
        <v>21</v>
      </c>
      <c r="H21" s="21">
        <f t="shared" si="1"/>
        <v>47.6</v>
      </c>
      <c r="I21" s="21">
        <v>0</v>
      </c>
      <c r="J21" s="21">
        <v>47.6</v>
      </c>
      <c r="K21" s="21">
        <v>0</v>
      </c>
      <c r="L21" s="21">
        <v>0</v>
      </c>
      <c r="M21" s="21">
        <v>0</v>
      </c>
      <c r="N21" s="21">
        <v>0</v>
      </c>
      <c r="O21" s="42"/>
      <c r="P21" s="42"/>
      <c r="Q21" s="32"/>
    </row>
    <row r="22" spans="1:17" ht="75" x14ac:dyDescent="0.3">
      <c r="A22" s="41"/>
      <c r="B22" s="59"/>
      <c r="C22" s="42"/>
      <c r="D22" s="42"/>
      <c r="E22" s="42"/>
      <c r="F22" s="42"/>
      <c r="G22" s="4" t="s">
        <v>2</v>
      </c>
      <c r="H22" s="21">
        <f t="shared" si="1"/>
        <v>11.6</v>
      </c>
      <c r="I22" s="21">
        <v>0</v>
      </c>
      <c r="J22" s="21">
        <v>11.6</v>
      </c>
      <c r="K22" s="21">
        <v>0</v>
      </c>
      <c r="L22" s="21">
        <v>0</v>
      </c>
      <c r="M22" s="21">
        <v>0</v>
      </c>
      <c r="N22" s="21">
        <v>0</v>
      </c>
      <c r="O22" s="42"/>
      <c r="P22" s="42"/>
      <c r="Q22" s="32"/>
    </row>
    <row r="23" spans="1:17" ht="37.5" x14ac:dyDescent="0.3">
      <c r="A23" s="41"/>
      <c r="B23" s="59"/>
      <c r="C23" s="42"/>
      <c r="D23" s="42"/>
      <c r="E23" s="42"/>
      <c r="F23" s="42"/>
      <c r="G23" s="4" t="s">
        <v>3</v>
      </c>
      <c r="H23" s="21">
        <f t="shared" si="1"/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42"/>
      <c r="P23" s="42"/>
      <c r="Q23" s="32"/>
    </row>
    <row r="24" spans="1:17" ht="37.5" x14ac:dyDescent="0.3">
      <c r="A24" s="41"/>
      <c r="B24" s="59"/>
      <c r="C24" s="42"/>
      <c r="D24" s="42"/>
      <c r="E24" s="42"/>
      <c r="F24" s="42"/>
      <c r="G24" s="4" t="s">
        <v>4</v>
      </c>
      <c r="H24" s="21">
        <f t="shared" si="1"/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42"/>
      <c r="P24" s="42"/>
      <c r="Q24" s="32"/>
    </row>
    <row r="25" spans="1:17" ht="75" customHeight="1" x14ac:dyDescent="0.3">
      <c r="A25" s="41" t="s">
        <v>136</v>
      </c>
      <c r="B25" s="59" t="s">
        <v>212</v>
      </c>
      <c r="C25" s="42" t="s">
        <v>23</v>
      </c>
      <c r="D25" s="42">
        <v>2026</v>
      </c>
      <c r="E25" s="42" t="s">
        <v>175</v>
      </c>
      <c r="F25" s="42" t="s">
        <v>68</v>
      </c>
      <c r="G25" s="4" t="s">
        <v>0</v>
      </c>
      <c r="H25" s="21">
        <f t="shared" si="1"/>
        <v>7.6999999999999993</v>
      </c>
      <c r="I25" s="21">
        <f t="shared" ref="I25:N25" si="5">SUM(I26:I29)</f>
        <v>0</v>
      </c>
      <c r="J25" s="21">
        <f t="shared" si="5"/>
        <v>7.6999999999999993</v>
      </c>
      <c r="K25" s="21">
        <f t="shared" si="5"/>
        <v>0</v>
      </c>
      <c r="L25" s="21">
        <f t="shared" si="5"/>
        <v>0</v>
      </c>
      <c r="M25" s="21">
        <f t="shared" si="5"/>
        <v>0</v>
      </c>
      <c r="N25" s="21">
        <f t="shared" si="5"/>
        <v>0</v>
      </c>
      <c r="O25" s="42">
        <v>2000</v>
      </c>
      <c r="P25" s="42" t="s">
        <v>198</v>
      </c>
      <c r="Q25" s="32"/>
    </row>
    <row r="26" spans="1:17" ht="37.5" x14ac:dyDescent="0.3">
      <c r="A26" s="41"/>
      <c r="B26" s="59"/>
      <c r="C26" s="42"/>
      <c r="D26" s="42"/>
      <c r="E26" s="42"/>
      <c r="F26" s="42"/>
      <c r="G26" s="4" t="s">
        <v>21</v>
      </c>
      <c r="H26" s="21">
        <f t="shared" si="1"/>
        <v>7.6</v>
      </c>
      <c r="I26" s="21">
        <v>0</v>
      </c>
      <c r="J26" s="21">
        <v>7.6</v>
      </c>
      <c r="K26" s="21">
        <v>0</v>
      </c>
      <c r="L26" s="21">
        <v>0</v>
      </c>
      <c r="M26" s="21">
        <v>0</v>
      </c>
      <c r="N26" s="21">
        <v>0</v>
      </c>
      <c r="O26" s="42"/>
      <c r="P26" s="42"/>
      <c r="Q26" s="32"/>
    </row>
    <row r="27" spans="1:17" ht="75" x14ac:dyDescent="0.3">
      <c r="A27" s="41"/>
      <c r="B27" s="59"/>
      <c r="C27" s="42"/>
      <c r="D27" s="42"/>
      <c r="E27" s="42"/>
      <c r="F27" s="42"/>
      <c r="G27" s="4" t="s">
        <v>2</v>
      </c>
      <c r="H27" s="21">
        <f t="shared" si="1"/>
        <v>0.1</v>
      </c>
      <c r="I27" s="21">
        <v>0</v>
      </c>
      <c r="J27" s="21">
        <v>0.1</v>
      </c>
      <c r="K27" s="21">
        <v>0</v>
      </c>
      <c r="L27" s="21">
        <v>0</v>
      </c>
      <c r="M27" s="21">
        <v>0</v>
      </c>
      <c r="N27" s="21">
        <v>0</v>
      </c>
      <c r="O27" s="42"/>
      <c r="P27" s="42"/>
      <c r="Q27" s="32"/>
    </row>
    <row r="28" spans="1:17" ht="37.5" x14ac:dyDescent="0.3">
      <c r="A28" s="41"/>
      <c r="B28" s="59"/>
      <c r="C28" s="42"/>
      <c r="D28" s="42"/>
      <c r="E28" s="42"/>
      <c r="F28" s="42"/>
      <c r="G28" s="4" t="s">
        <v>3</v>
      </c>
      <c r="H28" s="21">
        <f t="shared" si="1"/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42"/>
      <c r="P28" s="42"/>
      <c r="Q28" s="32"/>
    </row>
    <row r="29" spans="1:17" ht="37.5" x14ac:dyDescent="0.3">
      <c r="A29" s="41"/>
      <c r="B29" s="59"/>
      <c r="C29" s="42"/>
      <c r="D29" s="42"/>
      <c r="E29" s="42"/>
      <c r="F29" s="42"/>
      <c r="G29" s="4" t="s">
        <v>4</v>
      </c>
      <c r="H29" s="21">
        <f t="shared" si="1"/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42"/>
      <c r="P29" s="42"/>
      <c r="Q29" s="32"/>
    </row>
    <row r="30" spans="1:17" ht="75" customHeight="1" x14ac:dyDescent="0.3">
      <c r="A30" s="41" t="s">
        <v>72</v>
      </c>
      <c r="B30" s="42" t="s">
        <v>171</v>
      </c>
      <c r="C30" s="42" t="s">
        <v>23</v>
      </c>
      <c r="D30" s="42">
        <v>2030</v>
      </c>
      <c r="E30" s="42" t="s">
        <v>176</v>
      </c>
      <c r="F30" s="42" t="s">
        <v>68</v>
      </c>
      <c r="G30" s="4" t="s">
        <v>0</v>
      </c>
      <c r="H30" s="21">
        <f>SUM(H31:H34)</f>
        <v>4.75</v>
      </c>
      <c r="I30" s="21">
        <f t="shared" ref="I30:N30" si="6">SUM(I31:I34)</f>
        <v>0</v>
      </c>
      <c r="J30" s="21">
        <f t="shared" si="6"/>
        <v>0</v>
      </c>
      <c r="K30" s="21">
        <f t="shared" si="6"/>
        <v>0</v>
      </c>
      <c r="L30" s="21">
        <f t="shared" si="6"/>
        <v>0</v>
      </c>
      <c r="M30" s="21">
        <f t="shared" si="6"/>
        <v>0</v>
      </c>
      <c r="N30" s="21">
        <f t="shared" si="6"/>
        <v>4.75</v>
      </c>
      <c r="O30" s="42">
        <v>600</v>
      </c>
      <c r="P30" s="42" t="s">
        <v>197</v>
      </c>
      <c r="Q30" s="32"/>
    </row>
    <row r="31" spans="1:17" ht="30.75" customHeight="1" x14ac:dyDescent="0.3">
      <c r="A31" s="41"/>
      <c r="B31" s="42"/>
      <c r="C31" s="42"/>
      <c r="D31" s="42"/>
      <c r="E31" s="42"/>
      <c r="F31" s="42"/>
      <c r="G31" s="4" t="s">
        <v>21</v>
      </c>
      <c r="H31" s="21">
        <f t="shared" si="1"/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42"/>
      <c r="P31" s="42"/>
      <c r="Q31" s="32"/>
    </row>
    <row r="32" spans="1:17" ht="75" x14ac:dyDescent="0.3">
      <c r="A32" s="41"/>
      <c r="B32" s="42"/>
      <c r="C32" s="42"/>
      <c r="D32" s="42"/>
      <c r="E32" s="42"/>
      <c r="F32" s="42"/>
      <c r="G32" s="4" t="s">
        <v>2</v>
      </c>
      <c r="H32" s="21">
        <f t="shared" si="1"/>
        <v>4.45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4.45</v>
      </c>
      <c r="O32" s="42"/>
      <c r="P32" s="42"/>
      <c r="Q32" s="32"/>
    </row>
    <row r="33" spans="1:17" ht="37.5" x14ac:dyDescent="0.3">
      <c r="A33" s="41"/>
      <c r="B33" s="42"/>
      <c r="C33" s="42"/>
      <c r="D33" s="42"/>
      <c r="E33" s="42"/>
      <c r="F33" s="42"/>
      <c r="G33" s="4" t="s">
        <v>3</v>
      </c>
      <c r="H33" s="21">
        <f t="shared" si="1"/>
        <v>0.3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0.3</v>
      </c>
      <c r="O33" s="42"/>
      <c r="P33" s="42"/>
      <c r="Q33" s="32"/>
    </row>
    <row r="34" spans="1:17" ht="37.5" x14ac:dyDescent="0.3">
      <c r="A34" s="41"/>
      <c r="B34" s="42"/>
      <c r="C34" s="42"/>
      <c r="D34" s="42"/>
      <c r="E34" s="42"/>
      <c r="F34" s="42"/>
      <c r="G34" s="4" t="s">
        <v>4</v>
      </c>
      <c r="H34" s="21">
        <f t="shared" si="1"/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42"/>
      <c r="P34" s="42"/>
      <c r="Q34" s="32"/>
    </row>
    <row r="35" spans="1:17" ht="75" customHeight="1" x14ac:dyDescent="0.3">
      <c r="A35" s="41" t="s">
        <v>73</v>
      </c>
      <c r="B35" s="42" t="s">
        <v>171</v>
      </c>
      <c r="C35" s="42" t="s">
        <v>23</v>
      </c>
      <c r="D35" s="42" t="s">
        <v>19</v>
      </c>
      <c r="E35" s="42" t="s">
        <v>177</v>
      </c>
      <c r="F35" s="42" t="s">
        <v>68</v>
      </c>
      <c r="G35" s="4" t="s">
        <v>0</v>
      </c>
      <c r="H35" s="21">
        <f>SUM(H36:H39)</f>
        <v>1031.6369</v>
      </c>
      <c r="I35" s="21">
        <f t="shared" ref="I35:N35" si="7">SUM(I36:I39)</f>
        <v>765.55690000000004</v>
      </c>
      <c r="J35" s="21">
        <f t="shared" si="7"/>
        <v>266.08</v>
      </c>
      <c r="K35" s="21">
        <f t="shared" si="7"/>
        <v>0</v>
      </c>
      <c r="L35" s="21">
        <f t="shared" si="7"/>
        <v>0</v>
      </c>
      <c r="M35" s="21">
        <f t="shared" si="7"/>
        <v>0</v>
      </c>
      <c r="N35" s="21">
        <f t="shared" si="7"/>
        <v>0</v>
      </c>
      <c r="O35" s="42">
        <v>3000</v>
      </c>
      <c r="P35" s="42" t="s">
        <v>152</v>
      </c>
      <c r="Q35" s="32"/>
    </row>
    <row r="36" spans="1:17" ht="26.25" customHeight="1" x14ac:dyDescent="0.3">
      <c r="A36" s="41"/>
      <c r="B36" s="42"/>
      <c r="C36" s="42"/>
      <c r="D36" s="42"/>
      <c r="E36" s="42"/>
      <c r="F36" s="42"/>
      <c r="G36" s="4" t="s">
        <v>21</v>
      </c>
      <c r="H36" s="21">
        <f t="shared" si="1"/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42"/>
      <c r="P36" s="42"/>
      <c r="Q36" s="32"/>
    </row>
    <row r="37" spans="1:17" ht="75" x14ac:dyDescent="0.3">
      <c r="A37" s="41"/>
      <c r="B37" s="42"/>
      <c r="C37" s="42"/>
      <c r="D37" s="42"/>
      <c r="E37" s="42"/>
      <c r="F37" s="42"/>
      <c r="G37" s="4" t="s">
        <v>2</v>
      </c>
      <c r="H37" s="21">
        <f>SUM(I37:N37)</f>
        <v>1031.6369</v>
      </c>
      <c r="I37" s="21">
        <v>765.55690000000004</v>
      </c>
      <c r="J37" s="21">
        <v>266.08</v>
      </c>
      <c r="K37" s="21">
        <v>0</v>
      </c>
      <c r="L37" s="21">
        <v>0</v>
      </c>
      <c r="M37" s="21">
        <v>0</v>
      </c>
      <c r="N37" s="21">
        <v>0</v>
      </c>
      <c r="O37" s="42"/>
      <c r="P37" s="42"/>
      <c r="Q37" s="32"/>
    </row>
    <row r="38" spans="1:17" ht="37.5" x14ac:dyDescent="0.3">
      <c r="A38" s="41"/>
      <c r="B38" s="42"/>
      <c r="C38" s="42"/>
      <c r="D38" s="42"/>
      <c r="E38" s="42"/>
      <c r="F38" s="42"/>
      <c r="G38" s="4" t="s">
        <v>3</v>
      </c>
      <c r="H38" s="21">
        <f t="shared" ref="H38:H39" si="8">SUM(I38:N38)</f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42"/>
      <c r="P38" s="42"/>
      <c r="Q38" s="32"/>
    </row>
    <row r="39" spans="1:17" ht="37.5" x14ac:dyDescent="0.3">
      <c r="A39" s="41"/>
      <c r="B39" s="42"/>
      <c r="C39" s="42"/>
      <c r="D39" s="42"/>
      <c r="E39" s="42"/>
      <c r="F39" s="42"/>
      <c r="G39" s="4" t="s">
        <v>4</v>
      </c>
      <c r="H39" s="21">
        <f t="shared" si="8"/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42"/>
      <c r="P39" s="42"/>
      <c r="Q39" s="32"/>
    </row>
    <row r="40" spans="1:17" ht="75" customHeight="1" x14ac:dyDescent="0.3">
      <c r="A40" s="41" t="s">
        <v>74</v>
      </c>
      <c r="B40" s="42" t="s">
        <v>171</v>
      </c>
      <c r="C40" s="42" t="s">
        <v>23</v>
      </c>
      <c r="D40" s="42">
        <v>2030</v>
      </c>
      <c r="E40" s="42" t="s">
        <v>178</v>
      </c>
      <c r="F40" s="42" t="s">
        <v>68</v>
      </c>
      <c r="G40" s="4" t="s">
        <v>0</v>
      </c>
      <c r="H40" s="21">
        <f>SUM(H41:H44)</f>
        <v>75.099999999999994</v>
      </c>
      <c r="I40" s="21">
        <f t="shared" ref="I40:N40" si="9">SUM(I41:I44)</f>
        <v>0</v>
      </c>
      <c r="J40" s="21">
        <f t="shared" si="9"/>
        <v>0</v>
      </c>
      <c r="K40" s="21">
        <f t="shared" si="9"/>
        <v>0</v>
      </c>
      <c r="L40" s="21">
        <f t="shared" si="9"/>
        <v>0</v>
      </c>
      <c r="M40" s="21">
        <f t="shared" si="9"/>
        <v>0</v>
      </c>
      <c r="N40" s="21">
        <f t="shared" si="9"/>
        <v>75.099999999999994</v>
      </c>
      <c r="O40" s="42">
        <v>2000</v>
      </c>
      <c r="P40" s="42" t="s">
        <v>196</v>
      </c>
      <c r="Q40" s="32"/>
    </row>
    <row r="41" spans="1:17" ht="35.25" customHeight="1" x14ac:dyDescent="0.3">
      <c r="A41" s="41"/>
      <c r="B41" s="42"/>
      <c r="C41" s="42"/>
      <c r="D41" s="42"/>
      <c r="E41" s="42"/>
      <c r="F41" s="42"/>
      <c r="G41" s="4" t="s">
        <v>1</v>
      </c>
      <c r="H41" s="21">
        <f t="shared" si="1"/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42"/>
      <c r="P41" s="42"/>
      <c r="Q41" s="32"/>
    </row>
    <row r="42" spans="1:17" ht="75" x14ac:dyDescent="0.3">
      <c r="A42" s="41"/>
      <c r="B42" s="42"/>
      <c r="C42" s="42"/>
      <c r="D42" s="42"/>
      <c r="E42" s="42"/>
      <c r="F42" s="42"/>
      <c r="G42" s="4" t="s">
        <v>2</v>
      </c>
      <c r="H42" s="21">
        <f t="shared" si="1"/>
        <v>75.099999999999994</v>
      </c>
      <c r="I42" s="22">
        <v>0</v>
      </c>
      <c r="J42" s="21">
        <v>0</v>
      </c>
      <c r="K42" s="21">
        <v>0</v>
      </c>
      <c r="L42" s="21">
        <v>0</v>
      </c>
      <c r="M42" s="21">
        <v>0</v>
      </c>
      <c r="N42" s="21">
        <v>75.099999999999994</v>
      </c>
      <c r="O42" s="42"/>
      <c r="P42" s="42"/>
      <c r="Q42" s="32"/>
    </row>
    <row r="43" spans="1:17" ht="37.5" x14ac:dyDescent="0.3">
      <c r="A43" s="41"/>
      <c r="B43" s="42"/>
      <c r="C43" s="42"/>
      <c r="D43" s="42"/>
      <c r="E43" s="42"/>
      <c r="F43" s="42"/>
      <c r="G43" s="4" t="s">
        <v>3</v>
      </c>
      <c r="H43" s="21">
        <f t="shared" si="1"/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42"/>
      <c r="P43" s="42"/>
      <c r="Q43" s="32"/>
    </row>
    <row r="44" spans="1:17" ht="37.5" x14ac:dyDescent="0.3">
      <c r="A44" s="41"/>
      <c r="B44" s="42"/>
      <c r="C44" s="42"/>
      <c r="D44" s="42"/>
      <c r="E44" s="42"/>
      <c r="F44" s="42"/>
      <c r="G44" s="4" t="s">
        <v>4</v>
      </c>
      <c r="H44" s="21">
        <f t="shared" si="1"/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42"/>
      <c r="P44" s="42"/>
      <c r="Q44" s="32"/>
    </row>
    <row r="45" spans="1:17" ht="36" customHeight="1" x14ac:dyDescent="0.3">
      <c r="A45" s="41" t="s">
        <v>133</v>
      </c>
      <c r="B45" s="42" t="s">
        <v>171</v>
      </c>
      <c r="C45" s="42" t="s">
        <v>23</v>
      </c>
      <c r="D45" s="42">
        <v>2026</v>
      </c>
      <c r="E45" s="42" t="s">
        <v>179</v>
      </c>
      <c r="F45" s="42" t="s">
        <v>68</v>
      </c>
      <c r="G45" s="4" t="s">
        <v>0</v>
      </c>
      <c r="H45" s="21">
        <f>SUM(H46:H49)</f>
        <v>5.0637999999999996</v>
      </c>
      <c r="I45" s="21">
        <f t="shared" ref="I45:N45" si="10">SUM(I46:I49)</f>
        <v>0</v>
      </c>
      <c r="J45" s="21">
        <f t="shared" si="10"/>
        <v>5.0637999999999996</v>
      </c>
      <c r="K45" s="21">
        <f t="shared" si="10"/>
        <v>0</v>
      </c>
      <c r="L45" s="21">
        <f t="shared" si="10"/>
        <v>0</v>
      </c>
      <c r="M45" s="21">
        <f t="shared" si="10"/>
        <v>0</v>
      </c>
      <c r="N45" s="21">
        <f t="shared" si="10"/>
        <v>0</v>
      </c>
      <c r="O45" s="42"/>
      <c r="P45" s="42" t="s">
        <v>153</v>
      </c>
      <c r="Q45" s="32"/>
    </row>
    <row r="46" spans="1:17" ht="37.5" x14ac:dyDescent="0.3">
      <c r="A46" s="41"/>
      <c r="B46" s="42"/>
      <c r="C46" s="42"/>
      <c r="D46" s="42"/>
      <c r="E46" s="42"/>
      <c r="F46" s="42"/>
      <c r="G46" s="4" t="s">
        <v>1</v>
      </c>
      <c r="H46" s="21">
        <f t="shared" si="1"/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42"/>
      <c r="P46" s="42"/>
      <c r="Q46" s="32"/>
    </row>
    <row r="47" spans="1:17" ht="75" x14ac:dyDescent="0.3">
      <c r="A47" s="41"/>
      <c r="B47" s="42"/>
      <c r="C47" s="42"/>
      <c r="D47" s="42"/>
      <c r="E47" s="42"/>
      <c r="F47" s="42"/>
      <c r="G47" s="4" t="s">
        <v>2</v>
      </c>
      <c r="H47" s="21">
        <f t="shared" si="1"/>
        <v>5.0637999999999996</v>
      </c>
      <c r="I47" s="24">
        <v>0</v>
      </c>
      <c r="J47" s="21">
        <v>5.0637999999999996</v>
      </c>
      <c r="K47" s="21">
        <v>0</v>
      </c>
      <c r="L47" s="21">
        <v>0</v>
      </c>
      <c r="M47" s="21">
        <v>0</v>
      </c>
      <c r="N47" s="21">
        <v>0</v>
      </c>
      <c r="O47" s="42"/>
      <c r="P47" s="42"/>
      <c r="Q47" s="32"/>
    </row>
    <row r="48" spans="1:17" ht="37.5" x14ac:dyDescent="0.3">
      <c r="A48" s="41"/>
      <c r="B48" s="42"/>
      <c r="C48" s="42"/>
      <c r="D48" s="42"/>
      <c r="E48" s="42"/>
      <c r="F48" s="42"/>
      <c r="G48" s="4" t="s">
        <v>3</v>
      </c>
      <c r="H48" s="21">
        <f t="shared" si="1"/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42"/>
      <c r="P48" s="42"/>
      <c r="Q48" s="32"/>
    </row>
    <row r="49" spans="1:17" ht="37.5" x14ac:dyDescent="0.3">
      <c r="A49" s="41"/>
      <c r="B49" s="42"/>
      <c r="C49" s="42"/>
      <c r="D49" s="42"/>
      <c r="E49" s="42"/>
      <c r="F49" s="42"/>
      <c r="G49" s="4" t="s">
        <v>4</v>
      </c>
      <c r="H49" s="21">
        <f t="shared" si="1"/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42"/>
      <c r="P49" s="42"/>
      <c r="Q49" s="32"/>
    </row>
    <row r="50" spans="1:17" ht="75" x14ac:dyDescent="0.3">
      <c r="A50" s="63" t="s">
        <v>18</v>
      </c>
      <c r="B50" s="63"/>
      <c r="C50" s="63"/>
      <c r="D50" s="63"/>
      <c r="E50" s="63"/>
      <c r="F50" s="63"/>
      <c r="G50" s="6" t="s">
        <v>0</v>
      </c>
      <c r="H50" s="23">
        <f>SUM(I50:N50)</f>
        <v>1362.4506999999999</v>
      </c>
      <c r="I50" s="23">
        <f>SUM(I51:I54)</f>
        <v>765.55690000000004</v>
      </c>
      <c r="J50" s="23">
        <f t="shared" ref="J50:N50" si="11">SUM(J51:J54)</f>
        <v>338.04379999999998</v>
      </c>
      <c r="K50" s="23">
        <f t="shared" si="11"/>
        <v>0</v>
      </c>
      <c r="L50" s="23">
        <f t="shared" si="11"/>
        <v>0</v>
      </c>
      <c r="M50" s="23">
        <f t="shared" si="11"/>
        <v>179.00000000000003</v>
      </c>
      <c r="N50" s="23">
        <f t="shared" si="11"/>
        <v>79.849999999999994</v>
      </c>
      <c r="O50" s="42"/>
      <c r="P50" s="42"/>
      <c r="Q50" s="32"/>
    </row>
    <row r="51" spans="1:17" ht="56.25" x14ac:dyDescent="0.3">
      <c r="A51" s="63"/>
      <c r="B51" s="63"/>
      <c r="C51" s="63"/>
      <c r="D51" s="63"/>
      <c r="E51" s="63"/>
      <c r="F51" s="63"/>
      <c r="G51" s="6" t="s">
        <v>21</v>
      </c>
      <c r="H51" s="23">
        <f>SUM(I51:N51)</f>
        <v>230.40000000000003</v>
      </c>
      <c r="I51" s="23">
        <f>I6+I11+I16+I21+I26+I31+I36+I41+I46</f>
        <v>0</v>
      </c>
      <c r="J51" s="23">
        <f t="shared" ref="J51:N51" si="12">J6+J11+J16+J21+J26+J31+J36+J41+J46</f>
        <v>55.2</v>
      </c>
      <c r="K51" s="23">
        <f t="shared" si="12"/>
        <v>0</v>
      </c>
      <c r="L51" s="23">
        <f t="shared" si="12"/>
        <v>0</v>
      </c>
      <c r="M51" s="23">
        <f t="shared" si="12"/>
        <v>175.20000000000002</v>
      </c>
      <c r="N51" s="23">
        <f t="shared" si="12"/>
        <v>0</v>
      </c>
      <c r="O51" s="42"/>
      <c r="P51" s="42"/>
      <c r="Q51" s="32"/>
    </row>
    <row r="52" spans="1:17" ht="75" x14ac:dyDescent="0.3">
      <c r="A52" s="63"/>
      <c r="B52" s="63"/>
      <c r="C52" s="63"/>
      <c r="D52" s="63"/>
      <c r="E52" s="63"/>
      <c r="F52" s="63"/>
      <c r="G52" s="6" t="s">
        <v>2</v>
      </c>
      <c r="H52" s="23">
        <f t="shared" ref="H52:H54" si="13">SUM(I52:N52)</f>
        <v>1131.7507000000001</v>
      </c>
      <c r="I52" s="23">
        <f t="shared" ref="I52:N52" si="14">I7+I12+I17+I22+I27+I32+I37+I42+I47</f>
        <v>765.55690000000004</v>
      </c>
      <c r="J52" s="23">
        <f t="shared" si="14"/>
        <v>282.84379999999999</v>
      </c>
      <c r="K52" s="23">
        <f t="shared" si="14"/>
        <v>0</v>
      </c>
      <c r="L52" s="23">
        <f t="shared" si="14"/>
        <v>0</v>
      </c>
      <c r="M52" s="23">
        <f t="shared" si="14"/>
        <v>3.8000000000000003</v>
      </c>
      <c r="N52" s="23">
        <f t="shared" si="14"/>
        <v>79.55</v>
      </c>
      <c r="O52" s="42"/>
      <c r="P52" s="42"/>
      <c r="Q52" s="32"/>
    </row>
    <row r="53" spans="1:17" ht="37.5" x14ac:dyDescent="0.3">
      <c r="A53" s="63"/>
      <c r="B53" s="63"/>
      <c r="C53" s="63"/>
      <c r="D53" s="63"/>
      <c r="E53" s="63"/>
      <c r="F53" s="63"/>
      <c r="G53" s="6" t="s">
        <v>3</v>
      </c>
      <c r="H53" s="23">
        <f t="shared" si="13"/>
        <v>0.3</v>
      </c>
      <c r="I53" s="23">
        <f t="shared" ref="I53:N53" si="15">I8+I13+I18+I23+I28+I33+I38+I43+I48</f>
        <v>0</v>
      </c>
      <c r="J53" s="23">
        <f t="shared" si="15"/>
        <v>0</v>
      </c>
      <c r="K53" s="23">
        <f t="shared" si="15"/>
        <v>0</v>
      </c>
      <c r="L53" s="23">
        <f t="shared" si="15"/>
        <v>0</v>
      </c>
      <c r="M53" s="23">
        <f t="shared" si="15"/>
        <v>0</v>
      </c>
      <c r="N53" s="23">
        <f t="shared" si="15"/>
        <v>0.3</v>
      </c>
      <c r="O53" s="42"/>
      <c r="P53" s="42"/>
      <c r="Q53" s="32"/>
    </row>
    <row r="54" spans="1:17" ht="56.25" x14ac:dyDescent="0.3">
      <c r="A54" s="63"/>
      <c r="B54" s="63"/>
      <c r="C54" s="63"/>
      <c r="D54" s="63"/>
      <c r="E54" s="63"/>
      <c r="F54" s="63"/>
      <c r="G54" s="6" t="s">
        <v>4</v>
      </c>
      <c r="H54" s="23">
        <f t="shared" si="13"/>
        <v>0</v>
      </c>
      <c r="I54" s="23">
        <f t="shared" ref="I54:N54" si="16">I9+I14+I19+I24+I29+I34+I39+I44+I49</f>
        <v>0</v>
      </c>
      <c r="J54" s="23">
        <f t="shared" si="16"/>
        <v>0</v>
      </c>
      <c r="K54" s="23">
        <f t="shared" si="16"/>
        <v>0</v>
      </c>
      <c r="L54" s="23">
        <f t="shared" si="16"/>
        <v>0</v>
      </c>
      <c r="M54" s="23">
        <f t="shared" si="16"/>
        <v>0</v>
      </c>
      <c r="N54" s="23">
        <f t="shared" si="16"/>
        <v>0</v>
      </c>
      <c r="O54" s="42"/>
      <c r="P54" s="42"/>
      <c r="Q54" s="32"/>
    </row>
  </sheetData>
  <mergeCells count="85">
    <mergeCell ref="G1:N1"/>
    <mergeCell ref="O1:O2"/>
    <mergeCell ref="P1:P2"/>
    <mergeCell ref="B10:B14"/>
    <mergeCell ref="F1:F2"/>
    <mergeCell ref="A4:P4"/>
    <mergeCell ref="O5:O9"/>
    <mergeCell ref="P5:P9"/>
    <mergeCell ref="A1:A2"/>
    <mergeCell ref="C10:C14"/>
    <mergeCell ref="D10:D14"/>
    <mergeCell ref="E10:E14"/>
    <mergeCell ref="A5:A9"/>
    <mergeCell ref="B5:B9"/>
    <mergeCell ref="C5:C9"/>
    <mergeCell ref="D5:D9"/>
    <mergeCell ref="O30:O34"/>
    <mergeCell ref="P30:P34"/>
    <mergeCell ref="F10:F14"/>
    <mergeCell ref="O10:O14"/>
    <mergeCell ref="P10:P14"/>
    <mergeCell ref="O15:O19"/>
    <mergeCell ref="P15:P19"/>
    <mergeCell ref="F20:F24"/>
    <mergeCell ref="O20:O24"/>
    <mergeCell ref="P20:P24"/>
    <mergeCell ref="F15:F19"/>
    <mergeCell ref="P25:P29"/>
    <mergeCell ref="A20:A24"/>
    <mergeCell ref="B20:B24"/>
    <mergeCell ref="C20:C24"/>
    <mergeCell ref="D20:D24"/>
    <mergeCell ref="E20:E24"/>
    <mergeCell ref="A15:A19"/>
    <mergeCell ref="B15:B19"/>
    <mergeCell ref="C15:C19"/>
    <mergeCell ref="D15:D19"/>
    <mergeCell ref="E15:E19"/>
    <mergeCell ref="E5:E9"/>
    <mergeCell ref="A10:A14"/>
    <mergeCell ref="B1:B2"/>
    <mergeCell ref="C1:C2"/>
    <mergeCell ref="E1:E2"/>
    <mergeCell ref="F5:F9"/>
    <mergeCell ref="D1:D2"/>
    <mergeCell ref="F30:F34"/>
    <mergeCell ref="A35:A39"/>
    <mergeCell ref="B35:B39"/>
    <mergeCell ref="C35:C39"/>
    <mergeCell ref="D35:D39"/>
    <mergeCell ref="E35:E39"/>
    <mergeCell ref="A30:A34"/>
    <mergeCell ref="B30:B34"/>
    <mergeCell ref="C30:C34"/>
    <mergeCell ref="D30:D34"/>
    <mergeCell ref="E30:E34"/>
    <mergeCell ref="F35:F39"/>
    <mergeCell ref="A25:A29"/>
    <mergeCell ref="B25:B29"/>
    <mergeCell ref="D40:D44"/>
    <mergeCell ref="E40:E44"/>
    <mergeCell ref="F40:F44"/>
    <mergeCell ref="O35:O39"/>
    <mergeCell ref="P35:P39"/>
    <mergeCell ref="A50:F54"/>
    <mergeCell ref="O50:O54"/>
    <mergeCell ref="P50:P54"/>
    <mergeCell ref="O40:O44"/>
    <mergeCell ref="P40:P44"/>
    <mergeCell ref="A45:A49"/>
    <mergeCell ref="B45:B49"/>
    <mergeCell ref="C45:C49"/>
    <mergeCell ref="D45:D49"/>
    <mergeCell ref="E45:E49"/>
    <mergeCell ref="F45:F49"/>
    <mergeCell ref="O45:O49"/>
    <mergeCell ref="P45:P49"/>
    <mergeCell ref="A40:A44"/>
    <mergeCell ref="B40:B44"/>
    <mergeCell ref="C40:C44"/>
    <mergeCell ref="C25:C29"/>
    <mergeCell ref="D25:D29"/>
    <mergeCell ref="E25:E29"/>
    <mergeCell ref="F25:F29"/>
    <mergeCell ref="O25:O29"/>
  </mergeCells>
  <pageMargins left="0.7" right="0.7" top="0.75" bottom="0.75" header="0.3" footer="0.3"/>
  <pageSetup paperSize="9" scale="4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opLeftCell="A34" zoomScale="69" zoomScaleNormal="69" workbookViewId="0">
      <selection activeCell="H39" sqref="H39:N43"/>
    </sheetView>
  </sheetViews>
  <sheetFormatPr defaultRowHeight="18.75" x14ac:dyDescent="0.3"/>
  <cols>
    <col min="1" max="1" width="23.42578125" style="9" customWidth="1"/>
    <col min="2" max="2" width="25.5703125" style="9" customWidth="1"/>
    <col min="3" max="3" width="16.85546875" style="9" customWidth="1"/>
    <col min="4" max="4" width="9.85546875" style="9" customWidth="1"/>
    <col min="5" max="5" width="9.140625" style="9"/>
    <col min="6" max="6" width="20.42578125" style="9" customWidth="1"/>
    <col min="7" max="7" width="20.85546875" style="9" customWidth="1"/>
    <col min="8" max="9" width="12.140625" style="9" customWidth="1"/>
    <col min="10" max="10" width="18.85546875" style="9" customWidth="1"/>
    <col min="11" max="14" width="12.140625" style="9" customWidth="1"/>
    <col min="15" max="15" width="13.42578125" style="9" customWidth="1"/>
    <col min="16" max="16" width="27.140625" style="9" customWidth="1"/>
    <col min="17" max="16384" width="9.140625" style="9"/>
  </cols>
  <sheetData>
    <row r="1" spans="1:16" ht="54.75" customHeight="1" x14ac:dyDescent="0.3">
      <c r="A1" s="42" t="s">
        <v>5</v>
      </c>
      <c r="B1" s="42" t="s">
        <v>6</v>
      </c>
      <c r="C1" s="42" t="s">
        <v>7</v>
      </c>
      <c r="D1" s="42" t="s">
        <v>8</v>
      </c>
      <c r="E1" s="42" t="s">
        <v>9</v>
      </c>
      <c r="F1" s="42" t="s">
        <v>10</v>
      </c>
      <c r="G1" s="42" t="s">
        <v>11</v>
      </c>
      <c r="H1" s="42"/>
      <c r="I1" s="42"/>
      <c r="J1" s="42"/>
      <c r="K1" s="42"/>
      <c r="L1" s="42"/>
      <c r="M1" s="42"/>
      <c r="N1" s="42"/>
      <c r="O1" s="42" t="s">
        <v>12</v>
      </c>
      <c r="P1" s="42" t="s">
        <v>13</v>
      </c>
    </row>
    <row r="2" spans="1:16" ht="56.25" x14ac:dyDescent="0.3">
      <c r="A2" s="42"/>
      <c r="B2" s="42"/>
      <c r="C2" s="42"/>
      <c r="D2" s="42"/>
      <c r="E2" s="42"/>
      <c r="F2" s="42"/>
      <c r="G2" s="26" t="s">
        <v>14</v>
      </c>
      <c r="H2" s="26" t="s">
        <v>15</v>
      </c>
      <c r="I2" s="26">
        <v>2025</v>
      </c>
      <c r="J2" s="26">
        <v>2026</v>
      </c>
      <c r="K2" s="26">
        <v>2027</v>
      </c>
      <c r="L2" s="26">
        <v>2028</v>
      </c>
      <c r="M2" s="26">
        <v>2029</v>
      </c>
      <c r="N2" s="26">
        <v>2030</v>
      </c>
      <c r="O2" s="42"/>
      <c r="P2" s="42"/>
    </row>
    <row r="3" spans="1:16" x14ac:dyDescent="0.3">
      <c r="A3" s="65" t="s">
        <v>23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56.25" x14ac:dyDescent="0.3">
      <c r="A4" s="41" t="s">
        <v>59</v>
      </c>
      <c r="B4" s="42" t="s">
        <v>135</v>
      </c>
      <c r="C4" s="42" t="s">
        <v>23</v>
      </c>
      <c r="D4" s="42">
        <v>2029</v>
      </c>
      <c r="E4" s="42" t="s">
        <v>183</v>
      </c>
      <c r="F4" s="42" t="s">
        <v>60</v>
      </c>
      <c r="G4" s="25" t="s">
        <v>0</v>
      </c>
      <c r="H4" s="5">
        <f>SUM(H5:H8)</f>
        <v>135</v>
      </c>
      <c r="I4" s="5">
        <f t="shared" ref="I4:N4" si="0">SUM(I5:I8)</f>
        <v>0</v>
      </c>
      <c r="J4" s="5">
        <f t="shared" si="0"/>
        <v>0</v>
      </c>
      <c r="K4" s="5">
        <f t="shared" si="0"/>
        <v>0</v>
      </c>
      <c r="L4" s="5">
        <f t="shared" si="0"/>
        <v>0</v>
      </c>
      <c r="M4" s="5">
        <f t="shared" si="0"/>
        <v>135</v>
      </c>
      <c r="N4" s="5">
        <f t="shared" si="0"/>
        <v>0</v>
      </c>
      <c r="O4" s="42">
        <v>20099</v>
      </c>
      <c r="P4" s="59" t="s">
        <v>151</v>
      </c>
    </row>
    <row r="5" spans="1:16" ht="37.5" x14ac:dyDescent="0.3">
      <c r="A5" s="41"/>
      <c r="B5" s="42"/>
      <c r="C5" s="42"/>
      <c r="D5" s="42"/>
      <c r="E5" s="42"/>
      <c r="F5" s="42"/>
      <c r="G5" s="25" t="s">
        <v>1</v>
      </c>
      <c r="H5" s="5">
        <f>SUM(I5:N5)</f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42"/>
      <c r="P5" s="59"/>
    </row>
    <row r="6" spans="1:16" ht="75" x14ac:dyDescent="0.3">
      <c r="A6" s="41"/>
      <c r="B6" s="42"/>
      <c r="C6" s="42"/>
      <c r="D6" s="42"/>
      <c r="E6" s="42"/>
      <c r="F6" s="42"/>
      <c r="G6" s="25" t="s">
        <v>2</v>
      </c>
      <c r="H6" s="5">
        <f>SUM(I6:N6)</f>
        <v>126.9</v>
      </c>
      <c r="I6" s="5">
        <v>0</v>
      </c>
      <c r="J6" s="5">
        <v>0</v>
      </c>
      <c r="K6" s="5">
        <v>0</v>
      </c>
      <c r="L6" s="5">
        <v>0</v>
      </c>
      <c r="M6" s="5">
        <v>126.9</v>
      </c>
      <c r="N6" s="5">
        <v>0</v>
      </c>
      <c r="O6" s="42"/>
      <c r="P6" s="59"/>
    </row>
    <row r="7" spans="1:16" ht="37.5" x14ac:dyDescent="0.3">
      <c r="A7" s="41"/>
      <c r="B7" s="42"/>
      <c r="C7" s="42"/>
      <c r="D7" s="42"/>
      <c r="E7" s="42"/>
      <c r="F7" s="42"/>
      <c r="G7" s="25" t="s">
        <v>3</v>
      </c>
      <c r="H7" s="5">
        <f>SUM(I7:N7)</f>
        <v>8.1</v>
      </c>
      <c r="I7" s="5">
        <v>0</v>
      </c>
      <c r="J7" s="5">
        <v>0</v>
      </c>
      <c r="K7" s="5">
        <v>0</v>
      </c>
      <c r="L7" s="5">
        <v>0</v>
      </c>
      <c r="M7" s="5">
        <v>8.1</v>
      </c>
      <c r="N7" s="5">
        <v>0</v>
      </c>
      <c r="O7" s="42"/>
      <c r="P7" s="59"/>
    </row>
    <row r="8" spans="1:16" ht="37.5" x14ac:dyDescent="0.3">
      <c r="A8" s="41"/>
      <c r="B8" s="42"/>
      <c r="C8" s="42"/>
      <c r="D8" s="42"/>
      <c r="E8" s="42"/>
      <c r="F8" s="42"/>
      <c r="G8" s="25" t="s">
        <v>4</v>
      </c>
      <c r="H8" s="5">
        <f>SUM(I8:N8)</f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2"/>
      <c r="P8" s="59"/>
    </row>
    <row r="9" spans="1:16" ht="56.25" customHeight="1" x14ac:dyDescent="0.3">
      <c r="A9" s="41" t="s">
        <v>61</v>
      </c>
      <c r="B9" s="42" t="s">
        <v>135</v>
      </c>
      <c r="C9" s="42" t="s">
        <v>23</v>
      </c>
      <c r="D9" s="42">
        <v>2029</v>
      </c>
      <c r="E9" s="42" t="s">
        <v>184</v>
      </c>
      <c r="F9" s="42" t="s">
        <v>60</v>
      </c>
      <c r="G9" s="25" t="s">
        <v>0</v>
      </c>
      <c r="H9" s="5">
        <f t="shared" ref="H9:N9" si="1">SUM(H10:H13)</f>
        <v>135</v>
      </c>
      <c r="I9" s="5">
        <f t="shared" si="1"/>
        <v>0</v>
      </c>
      <c r="J9" s="5">
        <f t="shared" si="1"/>
        <v>0</v>
      </c>
      <c r="K9" s="5">
        <f t="shared" si="1"/>
        <v>0</v>
      </c>
      <c r="L9" s="5">
        <f t="shared" si="1"/>
        <v>0</v>
      </c>
      <c r="M9" s="5">
        <f t="shared" si="1"/>
        <v>135</v>
      </c>
      <c r="N9" s="5">
        <f t="shared" si="1"/>
        <v>0</v>
      </c>
      <c r="O9" s="42">
        <v>20099</v>
      </c>
      <c r="P9" s="59" t="s">
        <v>151</v>
      </c>
    </row>
    <row r="10" spans="1:16" ht="37.5" x14ac:dyDescent="0.3">
      <c r="A10" s="41"/>
      <c r="B10" s="42"/>
      <c r="C10" s="42"/>
      <c r="D10" s="42"/>
      <c r="E10" s="42"/>
      <c r="F10" s="42"/>
      <c r="G10" s="25" t="s">
        <v>1</v>
      </c>
      <c r="H10" s="5">
        <f>SUM(I10:N10)</f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2"/>
      <c r="P10" s="59"/>
    </row>
    <row r="11" spans="1:16" ht="75" x14ac:dyDescent="0.3">
      <c r="A11" s="41"/>
      <c r="B11" s="42"/>
      <c r="C11" s="42"/>
      <c r="D11" s="42"/>
      <c r="E11" s="42"/>
      <c r="F11" s="42"/>
      <c r="G11" s="25" t="s">
        <v>2</v>
      </c>
      <c r="H11" s="5">
        <f t="shared" ref="H11:H43" si="2">SUM(I11:N11)</f>
        <v>126.9</v>
      </c>
      <c r="I11" s="5">
        <v>0</v>
      </c>
      <c r="J11" s="5">
        <v>0</v>
      </c>
      <c r="K11" s="5">
        <v>0</v>
      </c>
      <c r="L11" s="5">
        <v>0</v>
      </c>
      <c r="M11" s="5">
        <v>126.9</v>
      </c>
      <c r="N11" s="5">
        <v>0</v>
      </c>
      <c r="O11" s="42"/>
      <c r="P11" s="59"/>
    </row>
    <row r="12" spans="1:16" ht="37.5" x14ac:dyDescent="0.3">
      <c r="A12" s="41"/>
      <c r="B12" s="42"/>
      <c r="C12" s="42"/>
      <c r="D12" s="42"/>
      <c r="E12" s="42"/>
      <c r="F12" s="42"/>
      <c r="G12" s="25" t="s">
        <v>3</v>
      </c>
      <c r="H12" s="5">
        <f t="shared" si="2"/>
        <v>8.1</v>
      </c>
      <c r="I12" s="5">
        <v>0</v>
      </c>
      <c r="J12" s="5">
        <v>0</v>
      </c>
      <c r="K12" s="5">
        <v>0</v>
      </c>
      <c r="L12" s="5">
        <v>0</v>
      </c>
      <c r="M12" s="5">
        <v>8.1</v>
      </c>
      <c r="N12" s="5">
        <v>0</v>
      </c>
      <c r="O12" s="42"/>
      <c r="P12" s="59"/>
    </row>
    <row r="13" spans="1:16" ht="37.5" x14ac:dyDescent="0.3">
      <c r="A13" s="41"/>
      <c r="B13" s="42"/>
      <c r="C13" s="42"/>
      <c r="D13" s="42"/>
      <c r="E13" s="42"/>
      <c r="F13" s="42"/>
      <c r="G13" s="25" t="s">
        <v>4</v>
      </c>
      <c r="H13" s="5">
        <f t="shared" si="2"/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42"/>
      <c r="P13" s="59"/>
    </row>
    <row r="14" spans="1:16" ht="56.25" customHeight="1" x14ac:dyDescent="0.3">
      <c r="A14" s="41" t="s">
        <v>62</v>
      </c>
      <c r="B14" s="42" t="s">
        <v>135</v>
      </c>
      <c r="C14" s="42" t="s">
        <v>23</v>
      </c>
      <c r="D14" s="42">
        <v>2030</v>
      </c>
      <c r="E14" s="42" t="s">
        <v>183</v>
      </c>
      <c r="F14" s="42" t="s">
        <v>60</v>
      </c>
      <c r="G14" s="25" t="s">
        <v>0</v>
      </c>
      <c r="H14" s="5">
        <f t="shared" ref="H14:N14" si="3">SUM(H15:H18)</f>
        <v>20</v>
      </c>
      <c r="I14" s="5">
        <f t="shared" si="3"/>
        <v>0</v>
      </c>
      <c r="J14" s="5">
        <f t="shared" si="3"/>
        <v>0</v>
      </c>
      <c r="K14" s="5">
        <f t="shared" si="3"/>
        <v>0</v>
      </c>
      <c r="L14" s="5">
        <f t="shared" si="3"/>
        <v>0</v>
      </c>
      <c r="M14" s="5">
        <f t="shared" si="3"/>
        <v>0</v>
      </c>
      <c r="N14" s="5">
        <f t="shared" si="3"/>
        <v>20</v>
      </c>
      <c r="O14" s="42">
        <v>2235</v>
      </c>
      <c r="P14" s="59" t="s">
        <v>151</v>
      </c>
    </row>
    <row r="15" spans="1:16" ht="37.5" x14ac:dyDescent="0.3">
      <c r="A15" s="41"/>
      <c r="B15" s="42"/>
      <c r="C15" s="42"/>
      <c r="D15" s="42"/>
      <c r="E15" s="42"/>
      <c r="F15" s="42"/>
      <c r="G15" s="25" t="s">
        <v>1</v>
      </c>
      <c r="H15" s="5">
        <f t="shared" si="2"/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42"/>
      <c r="P15" s="59"/>
    </row>
    <row r="16" spans="1:16" ht="75" x14ac:dyDescent="0.3">
      <c r="A16" s="41"/>
      <c r="B16" s="42"/>
      <c r="C16" s="42"/>
      <c r="D16" s="42"/>
      <c r="E16" s="42"/>
      <c r="F16" s="42"/>
      <c r="G16" s="25" t="s">
        <v>2</v>
      </c>
      <c r="H16" s="5">
        <f t="shared" si="2"/>
        <v>18.8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18.8</v>
      </c>
      <c r="O16" s="42"/>
      <c r="P16" s="59"/>
    </row>
    <row r="17" spans="1:16" ht="37.5" x14ac:dyDescent="0.3">
      <c r="A17" s="41"/>
      <c r="B17" s="42"/>
      <c r="C17" s="42"/>
      <c r="D17" s="42"/>
      <c r="E17" s="42"/>
      <c r="F17" s="42"/>
      <c r="G17" s="25" t="s">
        <v>3</v>
      </c>
      <c r="H17" s="5">
        <f t="shared" si="2"/>
        <v>1.2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1.2</v>
      </c>
      <c r="O17" s="42"/>
      <c r="P17" s="59"/>
    </row>
    <row r="18" spans="1:16" ht="37.5" x14ac:dyDescent="0.3">
      <c r="A18" s="41"/>
      <c r="B18" s="42"/>
      <c r="C18" s="42"/>
      <c r="D18" s="42"/>
      <c r="E18" s="42"/>
      <c r="F18" s="42"/>
      <c r="G18" s="25" t="s">
        <v>4</v>
      </c>
      <c r="H18" s="5">
        <f t="shared" si="2"/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2"/>
      <c r="P18" s="59"/>
    </row>
    <row r="19" spans="1:16" ht="56.25" customHeight="1" x14ac:dyDescent="0.3">
      <c r="A19" s="41" t="s">
        <v>63</v>
      </c>
      <c r="B19" s="42" t="s">
        <v>135</v>
      </c>
      <c r="C19" s="42" t="s">
        <v>23</v>
      </c>
      <c r="D19" s="42">
        <v>2030</v>
      </c>
      <c r="E19" s="42" t="s">
        <v>185</v>
      </c>
      <c r="F19" s="42" t="s">
        <v>60</v>
      </c>
      <c r="G19" s="25" t="s">
        <v>0</v>
      </c>
      <c r="H19" s="5">
        <f>SUM(H20:H23)</f>
        <v>25</v>
      </c>
      <c r="I19" s="5">
        <f t="shared" ref="I19:N19" si="4">SUM(I20:I23)</f>
        <v>0</v>
      </c>
      <c r="J19" s="5">
        <f t="shared" si="4"/>
        <v>0</v>
      </c>
      <c r="K19" s="5">
        <f t="shared" si="4"/>
        <v>0</v>
      </c>
      <c r="L19" s="5">
        <f t="shared" si="4"/>
        <v>0</v>
      </c>
      <c r="M19" s="5">
        <f t="shared" si="4"/>
        <v>0</v>
      </c>
      <c r="N19" s="5">
        <f t="shared" si="4"/>
        <v>25</v>
      </c>
      <c r="O19" s="42">
        <v>20099</v>
      </c>
      <c r="P19" s="59" t="s">
        <v>151</v>
      </c>
    </row>
    <row r="20" spans="1:16" ht="37.5" x14ac:dyDescent="0.3">
      <c r="A20" s="41"/>
      <c r="B20" s="42"/>
      <c r="C20" s="42"/>
      <c r="D20" s="42"/>
      <c r="E20" s="42"/>
      <c r="F20" s="42"/>
      <c r="G20" s="25" t="s">
        <v>1</v>
      </c>
      <c r="H20" s="5">
        <f t="shared" si="2"/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2"/>
      <c r="P20" s="59"/>
    </row>
    <row r="21" spans="1:16" ht="75" x14ac:dyDescent="0.3">
      <c r="A21" s="41"/>
      <c r="B21" s="42"/>
      <c r="C21" s="42"/>
      <c r="D21" s="42"/>
      <c r="E21" s="42"/>
      <c r="F21" s="42"/>
      <c r="G21" s="25" t="s">
        <v>2</v>
      </c>
      <c r="H21" s="5">
        <f t="shared" si="2"/>
        <v>23.5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23.5</v>
      </c>
      <c r="O21" s="42"/>
      <c r="P21" s="59"/>
    </row>
    <row r="22" spans="1:16" ht="37.5" x14ac:dyDescent="0.3">
      <c r="A22" s="41"/>
      <c r="B22" s="42"/>
      <c r="C22" s="42"/>
      <c r="D22" s="42"/>
      <c r="E22" s="42"/>
      <c r="F22" s="42"/>
      <c r="G22" s="25" t="s">
        <v>3</v>
      </c>
      <c r="H22" s="5">
        <f t="shared" si="2"/>
        <v>1.5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1.5</v>
      </c>
      <c r="O22" s="42"/>
      <c r="P22" s="59"/>
    </row>
    <row r="23" spans="1:16" ht="37.5" x14ac:dyDescent="0.3">
      <c r="A23" s="41"/>
      <c r="B23" s="42"/>
      <c r="C23" s="42"/>
      <c r="D23" s="42"/>
      <c r="E23" s="42"/>
      <c r="F23" s="42"/>
      <c r="G23" s="25" t="s">
        <v>4</v>
      </c>
      <c r="H23" s="5">
        <f t="shared" si="2"/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42"/>
      <c r="P23" s="59"/>
    </row>
    <row r="24" spans="1:16" ht="56.25" customHeight="1" x14ac:dyDescent="0.3">
      <c r="A24" s="41" t="s">
        <v>64</v>
      </c>
      <c r="B24" s="42" t="s">
        <v>135</v>
      </c>
      <c r="C24" s="42" t="s">
        <v>23</v>
      </c>
      <c r="D24" s="42">
        <v>2029</v>
      </c>
      <c r="E24" s="42" t="s">
        <v>186</v>
      </c>
      <c r="F24" s="42" t="s">
        <v>60</v>
      </c>
      <c r="G24" s="25" t="s">
        <v>0</v>
      </c>
      <c r="H24" s="5">
        <f>SUM(H25:H28)</f>
        <v>3.8000000000000003</v>
      </c>
      <c r="I24" s="5">
        <f t="shared" ref="I24:N24" si="5">SUM(I25:I28)</f>
        <v>0</v>
      </c>
      <c r="J24" s="5">
        <f t="shared" si="5"/>
        <v>0</v>
      </c>
      <c r="K24" s="5">
        <f t="shared" si="5"/>
        <v>0</v>
      </c>
      <c r="L24" s="5">
        <f t="shared" si="5"/>
        <v>0</v>
      </c>
      <c r="M24" s="5">
        <f t="shared" si="5"/>
        <v>3.8000000000000003</v>
      </c>
      <c r="N24" s="5">
        <f t="shared" si="5"/>
        <v>0</v>
      </c>
      <c r="O24" s="42">
        <v>833</v>
      </c>
      <c r="P24" s="59" t="s">
        <v>151</v>
      </c>
    </row>
    <row r="25" spans="1:16" ht="37.5" x14ac:dyDescent="0.3">
      <c r="A25" s="41"/>
      <c r="B25" s="42"/>
      <c r="C25" s="42"/>
      <c r="D25" s="42"/>
      <c r="E25" s="42"/>
      <c r="F25" s="42"/>
      <c r="G25" s="25" t="s">
        <v>1</v>
      </c>
      <c r="H25" s="5">
        <f t="shared" si="2"/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42"/>
      <c r="P25" s="59"/>
    </row>
    <row r="26" spans="1:16" ht="75" x14ac:dyDescent="0.3">
      <c r="A26" s="41"/>
      <c r="B26" s="42"/>
      <c r="C26" s="42"/>
      <c r="D26" s="42"/>
      <c r="E26" s="42"/>
      <c r="F26" s="42"/>
      <c r="G26" s="25" t="s">
        <v>2</v>
      </c>
      <c r="H26" s="5">
        <f t="shared" si="2"/>
        <v>3.6</v>
      </c>
      <c r="I26" s="5">
        <v>0</v>
      </c>
      <c r="J26" s="5">
        <v>0</v>
      </c>
      <c r="K26" s="5">
        <v>0</v>
      </c>
      <c r="L26" s="5">
        <v>0</v>
      </c>
      <c r="M26" s="5">
        <v>3.6</v>
      </c>
      <c r="N26" s="5">
        <v>0</v>
      </c>
      <c r="O26" s="42"/>
      <c r="P26" s="59"/>
    </row>
    <row r="27" spans="1:16" ht="37.5" x14ac:dyDescent="0.3">
      <c r="A27" s="41"/>
      <c r="B27" s="42"/>
      <c r="C27" s="42"/>
      <c r="D27" s="42"/>
      <c r="E27" s="42"/>
      <c r="F27" s="42"/>
      <c r="G27" s="25" t="s">
        <v>3</v>
      </c>
      <c r="H27" s="5">
        <f t="shared" si="2"/>
        <v>0.2</v>
      </c>
      <c r="I27" s="5">
        <v>0</v>
      </c>
      <c r="J27" s="5">
        <v>0</v>
      </c>
      <c r="K27" s="5">
        <v>0</v>
      </c>
      <c r="L27" s="5">
        <v>0</v>
      </c>
      <c r="M27" s="5">
        <v>0.2</v>
      </c>
      <c r="N27" s="5">
        <v>0</v>
      </c>
      <c r="O27" s="42"/>
      <c r="P27" s="59"/>
    </row>
    <row r="28" spans="1:16" ht="37.5" x14ac:dyDescent="0.3">
      <c r="A28" s="41"/>
      <c r="B28" s="42"/>
      <c r="C28" s="42"/>
      <c r="D28" s="42"/>
      <c r="E28" s="42"/>
      <c r="F28" s="42"/>
      <c r="G28" s="25" t="s">
        <v>4</v>
      </c>
      <c r="H28" s="5">
        <f t="shared" si="2"/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2"/>
      <c r="P28" s="59"/>
    </row>
    <row r="29" spans="1:16" ht="56.25" customHeight="1" x14ac:dyDescent="0.3">
      <c r="A29" s="41" t="s">
        <v>65</v>
      </c>
      <c r="B29" s="42" t="s">
        <v>135</v>
      </c>
      <c r="C29" s="42" t="s">
        <v>23</v>
      </c>
      <c r="D29" s="42">
        <v>2030</v>
      </c>
      <c r="E29" s="42" t="s">
        <v>186</v>
      </c>
      <c r="F29" s="42" t="s">
        <v>60</v>
      </c>
      <c r="G29" s="25" t="s">
        <v>0</v>
      </c>
      <c r="H29" s="5">
        <f>SUM(H30:H33)</f>
        <v>3.8000000000000003</v>
      </c>
      <c r="I29" s="5">
        <f t="shared" ref="I29:N29" si="6">SUM(I30:I33)</f>
        <v>0</v>
      </c>
      <c r="J29" s="5">
        <f t="shared" si="6"/>
        <v>0</v>
      </c>
      <c r="K29" s="5">
        <f t="shared" si="6"/>
        <v>0</v>
      </c>
      <c r="L29" s="5">
        <f t="shared" si="6"/>
        <v>0</v>
      </c>
      <c r="M29" s="5">
        <f t="shared" si="6"/>
        <v>0</v>
      </c>
      <c r="N29" s="5">
        <f t="shared" si="6"/>
        <v>3.8000000000000003</v>
      </c>
      <c r="O29" s="42">
        <v>1320</v>
      </c>
      <c r="P29" s="59" t="s">
        <v>151</v>
      </c>
    </row>
    <row r="30" spans="1:16" ht="37.5" x14ac:dyDescent="0.3">
      <c r="A30" s="41"/>
      <c r="B30" s="42"/>
      <c r="C30" s="42"/>
      <c r="D30" s="42"/>
      <c r="E30" s="42"/>
      <c r="F30" s="42"/>
      <c r="G30" s="25" t="s">
        <v>1</v>
      </c>
      <c r="H30" s="5">
        <f t="shared" si="2"/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42"/>
      <c r="P30" s="59"/>
    </row>
    <row r="31" spans="1:16" ht="75" x14ac:dyDescent="0.3">
      <c r="A31" s="41"/>
      <c r="B31" s="42"/>
      <c r="C31" s="42"/>
      <c r="D31" s="42"/>
      <c r="E31" s="42"/>
      <c r="F31" s="42"/>
      <c r="G31" s="25" t="s">
        <v>2</v>
      </c>
      <c r="H31" s="5">
        <f t="shared" si="2"/>
        <v>3.6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3.6</v>
      </c>
      <c r="O31" s="42"/>
      <c r="P31" s="59"/>
    </row>
    <row r="32" spans="1:16" ht="37.5" x14ac:dyDescent="0.3">
      <c r="A32" s="41"/>
      <c r="B32" s="42"/>
      <c r="C32" s="42"/>
      <c r="D32" s="42"/>
      <c r="E32" s="42"/>
      <c r="F32" s="42"/>
      <c r="G32" s="25" t="s">
        <v>3</v>
      </c>
      <c r="H32" s="5">
        <f t="shared" si="2"/>
        <v>0.2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0.2</v>
      </c>
      <c r="O32" s="42"/>
      <c r="P32" s="59"/>
    </row>
    <row r="33" spans="1:16" ht="37.5" x14ac:dyDescent="0.3">
      <c r="A33" s="41"/>
      <c r="B33" s="42"/>
      <c r="C33" s="42"/>
      <c r="D33" s="42"/>
      <c r="E33" s="42"/>
      <c r="F33" s="42"/>
      <c r="G33" s="25" t="s">
        <v>4</v>
      </c>
      <c r="H33" s="5">
        <f t="shared" si="2"/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42"/>
      <c r="P33" s="59"/>
    </row>
    <row r="34" spans="1:16" ht="56.25" customHeight="1" x14ac:dyDescent="0.3">
      <c r="A34" s="41" t="s">
        <v>66</v>
      </c>
      <c r="B34" s="42" t="s">
        <v>135</v>
      </c>
      <c r="C34" s="42" t="s">
        <v>23</v>
      </c>
      <c r="D34" s="42">
        <v>2030</v>
      </c>
      <c r="E34" s="42" t="s">
        <v>186</v>
      </c>
      <c r="F34" s="42" t="s">
        <v>60</v>
      </c>
      <c r="G34" s="25" t="s">
        <v>0</v>
      </c>
      <c r="H34" s="5">
        <f>SUM(H35:H38)</f>
        <v>3.8000000000000003</v>
      </c>
      <c r="I34" s="5">
        <f t="shared" ref="I34:N34" si="7">SUM(I35:I38)</f>
        <v>0</v>
      </c>
      <c r="J34" s="5">
        <f t="shared" si="7"/>
        <v>0</v>
      </c>
      <c r="K34" s="5">
        <f t="shared" si="7"/>
        <v>0</v>
      </c>
      <c r="L34" s="5">
        <f t="shared" si="7"/>
        <v>0</v>
      </c>
      <c r="M34" s="5">
        <f t="shared" si="7"/>
        <v>0</v>
      </c>
      <c r="N34" s="5">
        <f t="shared" si="7"/>
        <v>3.8000000000000003</v>
      </c>
      <c r="O34" s="42">
        <v>4614</v>
      </c>
      <c r="P34" s="59" t="s">
        <v>151</v>
      </c>
    </row>
    <row r="35" spans="1:16" ht="37.5" x14ac:dyDescent="0.3">
      <c r="A35" s="41"/>
      <c r="B35" s="42"/>
      <c r="C35" s="42"/>
      <c r="D35" s="42"/>
      <c r="E35" s="42"/>
      <c r="F35" s="42"/>
      <c r="G35" s="25" t="s">
        <v>1</v>
      </c>
      <c r="H35" s="5">
        <f t="shared" si="2"/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42"/>
      <c r="P35" s="59"/>
    </row>
    <row r="36" spans="1:16" ht="75" x14ac:dyDescent="0.3">
      <c r="A36" s="41"/>
      <c r="B36" s="42"/>
      <c r="C36" s="42"/>
      <c r="D36" s="42"/>
      <c r="E36" s="42"/>
      <c r="F36" s="42"/>
      <c r="G36" s="25" t="s">
        <v>2</v>
      </c>
      <c r="H36" s="5">
        <f t="shared" si="2"/>
        <v>3.6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3.6</v>
      </c>
      <c r="O36" s="42"/>
      <c r="P36" s="59"/>
    </row>
    <row r="37" spans="1:16" ht="37.5" x14ac:dyDescent="0.3">
      <c r="A37" s="41"/>
      <c r="B37" s="42"/>
      <c r="C37" s="42"/>
      <c r="D37" s="42"/>
      <c r="E37" s="42"/>
      <c r="F37" s="42"/>
      <c r="G37" s="25" t="s">
        <v>3</v>
      </c>
      <c r="H37" s="5">
        <f t="shared" si="2"/>
        <v>0.2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0.2</v>
      </c>
      <c r="O37" s="42"/>
      <c r="P37" s="59"/>
    </row>
    <row r="38" spans="1:16" ht="37.5" x14ac:dyDescent="0.3">
      <c r="A38" s="41"/>
      <c r="B38" s="42"/>
      <c r="C38" s="42"/>
      <c r="D38" s="42"/>
      <c r="E38" s="42"/>
      <c r="F38" s="42"/>
      <c r="G38" s="25" t="s">
        <v>4</v>
      </c>
      <c r="H38" s="5">
        <f t="shared" si="2"/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42"/>
      <c r="P38" s="59"/>
    </row>
    <row r="39" spans="1:16" ht="75" x14ac:dyDescent="0.3">
      <c r="A39" s="55" t="s">
        <v>18</v>
      </c>
      <c r="B39" s="55"/>
      <c r="C39" s="55"/>
      <c r="D39" s="55"/>
      <c r="E39" s="55"/>
      <c r="F39" s="55"/>
      <c r="G39" s="28" t="s">
        <v>0</v>
      </c>
      <c r="H39" s="7">
        <f>SUM(H40:H43)</f>
        <v>326.40000000000003</v>
      </c>
      <c r="I39" s="7">
        <f t="shared" ref="I39:N39" si="8">SUM(I40:I43)</f>
        <v>0</v>
      </c>
      <c r="J39" s="7">
        <f t="shared" si="8"/>
        <v>0</v>
      </c>
      <c r="K39" s="7">
        <f t="shared" si="8"/>
        <v>0</v>
      </c>
      <c r="L39" s="7">
        <f t="shared" si="8"/>
        <v>0</v>
      </c>
      <c r="M39" s="7">
        <f t="shared" si="8"/>
        <v>273.8</v>
      </c>
      <c r="N39" s="7">
        <f t="shared" si="8"/>
        <v>52.6</v>
      </c>
      <c r="O39" s="42"/>
      <c r="P39" s="42"/>
    </row>
    <row r="40" spans="1:16" ht="37.5" x14ac:dyDescent="0.3">
      <c r="A40" s="55"/>
      <c r="B40" s="55"/>
      <c r="C40" s="55"/>
      <c r="D40" s="55"/>
      <c r="E40" s="55"/>
      <c r="F40" s="55"/>
      <c r="G40" s="28" t="s">
        <v>1</v>
      </c>
      <c r="H40" s="7">
        <f t="shared" si="2"/>
        <v>0</v>
      </c>
      <c r="I40" s="7">
        <f>I5+I10+I15+I20+I25+I30+I35</f>
        <v>0</v>
      </c>
      <c r="J40" s="7">
        <f t="shared" ref="J40:N40" si="9">J5+J10+J15+J20+J25+J30+J35</f>
        <v>0</v>
      </c>
      <c r="K40" s="7">
        <f t="shared" si="9"/>
        <v>0</v>
      </c>
      <c r="L40" s="7">
        <f t="shared" si="9"/>
        <v>0</v>
      </c>
      <c r="M40" s="7">
        <f t="shared" si="9"/>
        <v>0</v>
      </c>
      <c r="N40" s="7">
        <f t="shared" si="9"/>
        <v>0</v>
      </c>
      <c r="O40" s="42"/>
      <c r="P40" s="42"/>
    </row>
    <row r="41" spans="1:16" ht="75" x14ac:dyDescent="0.3">
      <c r="A41" s="55"/>
      <c r="B41" s="55"/>
      <c r="C41" s="55"/>
      <c r="D41" s="55"/>
      <c r="E41" s="55"/>
      <c r="F41" s="55"/>
      <c r="G41" s="28" t="s">
        <v>2</v>
      </c>
      <c r="H41" s="7">
        <f t="shared" si="2"/>
        <v>306.90000000000003</v>
      </c>
      <c r="I41" s="7">
        <f t="shared" ref="I41:N41" si="10">I6+I11+I16+I21+I26+I31+I36</f>
        <v>0</v>
      </c>
      <c r="J41" s="7">
        <f t="shared" si="10"/>
        <v>0</v>
      </c>
      <c r="K41" s="7">
        <f t="shared" si="10"/>
        <v>0</v>
      </c>
      <c r="L41" s="7">
        <f t="shared" si="10"/>
        <v>0</v>
      </c>
      <c r="M41" s="7">
        <f t="shared" si="10"/>
        <v>257.40000000000003</v>
      </c>
      <c r="N41" s="7">
        <f t="shared" si="10"/>
        <v>49.5</v>
      </c>
      <c r="O41" s="42"/>
      <c r="P41" s="42"/>
    </row>
    <row r="42" spans="1:16" ht="37.5" x14ac:dyDescent="0.3">
      <c r="A42" s="55"/>
      <c r="B42" s="55"/>
      <c r="C42" s="55"/>
      <c r="D42" s="55"/>
      <c r="E42" s="55"/>
      <c r="F42" s="55"/>
      <c r="G42" s="28" t="s">
        <v>3</v>
      </c>
      <c r="H42" s="7">
        <f t="shared" si="2"/>
        <v>19.5</v>
      </c>
      <c r="I42" s="7">
        <f t="shared" ref="I42:N42" si="11">I7+I12+I17+I22+I27+I32+I37</f>
        <v>0</v>
      </c>
      <c r="J42" s="7">
        <f t="shared" si="11"/>
        <v>0</v>
      </c>
      <c r="K42" s="7">
        <f t="shared" si="11"/>
        <v>0</v>
      </c>
      <c r="L42" s="7">
        <f t="shared" si="11"/>
        <v>0</v>
      </c>
      <c r="M42" s="7">
        <f t="shared" si="11"/>
        <v>16.399999999999999</v>
      </c>
      <c r="N42" s="7">
        <f t="shared" si="11"/>
        <v>3.1000000000000005</v>
      </c>
      <c r="O42" s="42"/>
      <c r="P42" s="42"/>
    </row>
    <row r="43" spans="1:16" ht="37.5" x14ac:dyDescent="0.3">
      <c r="A43" s="55"/>
      <c r="B43" s="55"/>
      <c r="C43" s="55"/>
      <c r="D43" s="55"/>
      <c r="E43" s="55"/>
      <c r="F43" s="55"/>
      <c r="G43" s="28" t="s">
        <v>4</v>
      </c>
      <c r="H43" s="7">
        <f t="shared" si="2"/>
        <v>0</v>
      </c>
      <c r="I43" s="7">
        <f t="shared" ref="I43:N43" si="12">I8+I13+I18+I23+I28+I33+I38</f>
        <v>0</v>
      </c>
      <c r="J43" s="7">
        <f t="shared" si="12"/>
        <v>0</v>
      </c>
      <c r="K43" s="7">
        <f t="shared" si="12"/>
        <v>0</v>
      </c>
      <c r="L43" s="7">
        <f t="shared" si="12"/>
        <v>0</v>
      </c>
      <c r="M43" s="7">
        <f t="shared" si="12"/>
        <v>0</v>
      </c>
      <c r="N43" s="7">
        <f t="shared" si="12"/>
        <v>0</v>
      </c>
      <c r="O43" s="42"/>
      <c r="P43" s="42"/>
    </row>
  </sheetData>
  <mergeCells count="69">
    <mergeCell ref="O1:O2"/>
    <mergeCell ref="P1:P2"/>
    <mergeCell ref="A1:A2"/>
    <mergeCell ref="B1:B2"/>
    <mergeCell ref="C1:C2"/>
    <mergeCell ref="D1:D2"/>
    <mergeCell ref="E1:E2"/>
    <mergeCell ref="F1:F2"/>
    <mergeCell ref="A19:A23"/>
    <mergeCell ref="B19:B23"/>
    <mergeCell ref="C19:C23"/>
    <mergeCell ref="D19:D23"/>
    <mergeCell ref="G1:N1"/>
    <mergeCell ref="O14:O18"/>
    <mergeCell ref="P14:P18"/>
    <mergeCell ref="E19:E23"/>
    <mergeCell ref="F19:F23"/>
    <mergeCell ref="A9:A13"/>
    <mergeCell ref="B9:B13"/>
    <mergeCell ref="C9:C13"/>
    <mergeCell ref="D9:D13"/>
    <mergeCell ref="A14:A18"/>
    <mergeCell ref="B14:B18"/>
    <mergeCell ref="C14:C18"/>
    <mergeCell ref="D14:D18"/>
    <mergeCell ref="F14:F18"/>
    <mergeCell ref="E14:E18"/>
    <mergeCell ref="O19:O23"/>
    <mergeCell ref="P19:P23"/>
    <mergeCell ref="O4:O8"/>
    <mergeCell ref="P4:P8"/>
    <mergeCell ref="A3:P3"/>
    <mergeCell ref="E9:E13"/>
    <mergeCell ref="F9:F13"/>
    <mergeCell ref="O9:O13"/>
    <mergeCell ref="P9:P13"/>
    <mergeCell ref="A4:A8"/>
    <mergeCell ref="B4:B8"/>
    <mergeCell ref="C4:C8"/>
    <mergeCell ref="D4:D8"/>
    <mergeCell ref="E4:E8"/>
    <mergeCell ref="F4:F8"/>
    <mergeCell ref="A24:A28"/>
    <mergeCell ref="B24:B28"/>
    <mergeCell ref="C24:C28"/>
    <mergeCell ref="D24:D28"/>
    <mergeCell ref="A39:F43"/>
    <mergeCell ref="A29:A33"/>
    <mergeCell ref="B29:B33"/>
    <mergeCell ref="C29:C33"/>
    <mergeCell ref="D29:D33"/>
    <mergeCell ref="A34:A38"/>
    <mergeCell ref="B34:B38"/>
    <mergeCell ref="C34:C38"/>
    <mergeCell ref="D34:D38"/>
    <mergeCell ref="F34:F38"/>
    <mergeCell ref="O39:O43"/>
    <mergeCell ref="P39:P43"/>
    <mergeCell ref="E24:E28"/>
    <mergeCell ref="F24:F28"/>
    <mergeCell ref="O24:O28"/>
    <mergeCell ref="P24:P28"/>
    <mergeCell ref="E29:E33"/>
    <mergeCell ref="F29:F33"/>
    <mergeCell ref="O29:O33"/>
    <mergeCell ref="P29:P33"/>
    <mergeCell ref="E34:E38"/>
    <mergeCell ref="O34:O38"/>
    <mergeCell ref="P34:P3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topLeftCell="A63" zoomScale="69" zoomScaleNormal="69" workbookViewId="0">
      <selection activeCell="H70" sqref="H70"/>
    </sheetView>
  </sheetViews>
  <sheetFormatPr defaultRowHeight="18.75" x14ac:dyDescent="0.3"/>
  <cols>
    <col min="1" max="1" width="23.42578125" style="9" customWidth="1"/>
    <col min="2" max="2" width="14" style="9" customWidth="1"/>
    <col min="3" max="3" width="16.85546875" style="9" customWidth="1"/>
    <col min="4" max="4" width="9.85546875" style="9" customWidth="1"/>
    <col min="5" max="5" width="9.140625" style="9"/>
    <col min="6" max="6" width="20.42578125" style="9" customWidth="1"/>
    <col min="7" max="7" width="17.85546875" style="9" customWidth="1"/>
    <col min="8" max="14" width="12.140625" style="9" customWidth="1"/>
    <col min="15" max="15" width="13.42578125" style="9" customWidth="1"/>
    <col min="16" max="16" width="68.7109375" style="9" customWidth="1"/>
    <col min="17" max="16384" width="9.140625" style="9"/>
  </cols>
  <sheetData>
    <row r="1" spans="1:16" ht="70.5" customHeight="1" x14ac:dyDescent="0.3">
      <c r="A1" s="42" t="s">
        <v>5</v>
      </c>
      <c r="B1" s="42" t="s">
        <v>6</v>
      </c>
      <c r="C1" s="42" t="s">
        <v>7</v>
      </c>
      <c r="D1" s="42" t="s">
        <v>8</v>
      </c>
      <c r="E1" s="42" t="s">
        <v>9</v>
      </c>
      <c r="F1" s="42" t="s">
        <v>10</v>
      </c>
      <c r="G1" s="42" t="s">
        <v>11</v>
      </c>
      <c r="H1" s="42"/>
      <c r="I1" s="42"/>
      <c r="J1" s="42"/>
      <c r="K1" s="42"/>
      <c r="L1" s="42"/>
      <c r="M1" s="42"/>
      <c r="N1" s="42"/>
      <c r="O1" s="42" t="s">
        <v>12</v>
      </c>
      <c r="P1" s="42" t="s">
        <v>13</v>
      </c>
    </row>
    <row r="2" spans="1:16" ht="56.25" x14ac:dyDescent="0.3">
      <c r="A2" s="42"/>
      <c r="B2" s="42"/>
      <c r="C2" s="42"/>
      <c r="D2" s="42"/>
      <c r="E2" s="42"/>
      <c r="F2" s="42"/>
      <c r="G2" s="26" t="s">
        <v>14</v>
      </c>
      <c r="H2" s="26" t="s">
        <v>15</v>
      </c>
      <c r="I2" s="26">
        <v>2025</v>
      </c>
      <c r="J2" s="26">
        <v>2026</v>
      </c>
      <c r="K2" s="26">
        <v>2027</v>
      </c>
      <c r="L2" s="26">
        <v>2028</v>
      </c>
      <c r="M2" s="26">
        <v>2029</v>
      </c>
      <c r="N2" s="26">
        <v>2030</v>
      </c>
      <c r="O2" s="42"/>
      <c r="P2" s="42"/>
    </row>
    <row r="3" spans="1:16" x14ac:dyDescent="0.3">
      <c r="A3" s="26">
        <v>1</v>
      </c>
      <c r="B3" s="26">
        <v>2</v>
      </c>
      <c r="C3" s="26">
        <v>3</v>
      </c>
      <c r="D3" s="26">
        <v>4</v>
      </c>
      <c r="E3" s="26">
        <v>5</v>
      </c>
      <c r="F3" s="26">
        <v>6</v>
      </c>
      <c r="G3" s="26">
        <v>7</v>
      </c>
      <c r="H3" s="26">
        <v>8</v>
      </c>
      <c r="I3" s="26">
        <v>9</v>
      </c>
      <c r="J3" s="26">
        <v>10</v>
      </c>
      <c r="K3" s="26">
        <v>11</v>
      </c>
      <c r="L3" s="26">
        <v>12</v>
      </c>
      <c r="M3" s="26">
        <v>13</v>
      </c>
      <c r="N3" s="26">
        <v>14</v>
      </c>
      <c r="O3" s="26">
        <v>15</v>
      </c>
      <c r="P3" s="26">
        <v>16</v>
      </c>
    </row>
    <row r="4" spans="1:16" x14ac:dyDescent="0.3">
      <c r="A4" s="68" t="s">
        <v>23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70"/>
    </row>
    <row r="5" spans="1:16" ht="36" customHeight="1" x14ac:dyDescent="0.3">
      <c r="A5" s="72" t="s">
        <v>78</v>
      </c>
      <c r="B5" s="59" t="s">
        <v>154</v>
      </c>
      <c r="C5" s="59" t="s">
        <v>23</v>
      </c>
      <c r="D5" s="59">
        <v>2029</v>
      </c>
      <c r="E5" s="59" t="s">
        <v>79</v>
      </c>
      <c r="F5" s="59" t="s">
        <v>80</v>
      </c>
      <c r="G5" s="34" t="s">
        <v>0</v>
      </c>
      <c r="H5" s="35">
        <f>SUM(H6:H9)</f>
        <v>200</v>
      </c>
      <c r="I5" s="35">
        <f t="shared" ref="I5:N5" si="0">SUM(I6:I9)</f>
        <v>0</v>
      </c>
      <c r="J5" s="35">
        <f t="shared" si="0"/>
        <v>0</v>
      </c>
      <c r="K5" s="35">
        <f t="shared" si="0"/>
        <v>0</v>
      </c>
      <c r="L5" s="35">
        <f t="shared" si="0"/>
        <v>0</v>
      </c>
      <c r="M5" s="35">
        <f t="shared" si="0"/>
        <v>200</v>
      </c>
      <c r="N5" s="35">
        <f t="shared" si="0"/>
        <v>0</v>
      </c>
      <c r="O5" s="71">
        <v>20409</v>
      </c>
      <c r="P5" s="59" t="s">
        <v>201</v>
      </c>
    </row>
    <row r="6" spans="1:16" ht="37.5" x14ac:dyDescent="0.3">
      <c r="A6" s="72"/>
      <c r="B6" s="59"/>
      <c r="C6" s="59"/>
      <c r="D6" s="59"/>
      <c r="E6" s="59"/>
      <c r="F6" s="59"/>
      <c r="G6" s="34" t="s">
        <v>1</v>
      </c>
      <c r="H6" s="35">
        <f>SUM(I6:N6)</f>
        <v>0</v>
      </c>
      <c r="I6" s="35">
        <v>0</v>
      </c>
      <c r="J6" s="35">
        <v>0</v>
      </c>
      <c r="K6" s="35">
        <v>0</v>
      </c>
      <c r="L6" s="35">
        <v>0</v>
      </c>
      <c r="M6" s="35">
        <v>0</v>
      </c>
      <c r="N6" s="35">
        <v>0</v>
      </c>
      <c r="O6" s="71"/>
      <c r="P6" s="59"/>
    </row>
    <row r="7" spans="1:16" ht="75" x14ac:dyDescent="0.3">
      <c r="A7" s="72"/>
      <c r="B7" s="59"/>
      <c r="C7" s="59"/>
      <c r="D7" s="59"/>
      <c r="E7" s="59"/>
      <c r="F7" s="59"/>
      <c r="G7" s="34" t="s">
        <v>2</v>
      </c>
      <c r="H7" s="35">
        <f t="shared" ref="H7:H69" si="1">SUM(I7:N7)</f>
        <v>188</v>
      </c>
      <c r="I7" s="35">
        <v>0</v>
      </c>
      <c r="J7" s="35">
        <v>0</v>
      </c>
      <c r="K7" s="35">
        <v>0</v>
      </c>
      <c r="L7" s="35">
        <v>0</v>
      </c>
      <c r="M7" s="35">
        <v>188</v>
      </c>
      <c r="N7" s="35">
        <v>0</v>
      </c>
      <c r="O7" s="71"/>
      <c r="P7" s="59"/>
    </row>
    <row r="8" spans="1:16" ht="37.5" x14ac:dyDescent="0.3">
      <c r="A8" s="72"/>
      <c r="B8" s="59"/>
      <c r="C8" s="59"/>
      <c r="D8" s="59"/>
      <c r="E8" s="59"/>
      <c r="F8" s="59"/>
      <c r="G8" s="34" t="s">
        <v>3</v>
      </c>
      <c r="H8" s="35">
        <f t="shared" si="1"/>
        <v>12</v>
      </c>
      <c r="I8" s="35">
        <v>0</v>
      </c>
      <c r="J8" s="35">
        <v>0</v>
      </c>
      <c r="K8" s="35">
        <v>0</v>
      </c>
      <c r="L8" s="35">
        <v>0</v>
      </c>
      <c r="M8" s="35">
        <v>12</v>
      </c>
      <c r="N8" s="35">
        <v>0</v>
      </c>
      <c r="O8" s="71"/>
      <c r="P8" s="59"/>
    </row>
    <row r="9" spans="1:16" ht="37.5" x14ac:dyDescent="0.3">
      <c r="A9" s="72"/>
      <c r="B9" s="59"/>
      <c r="C9" s="59"/>
      <c r="D9" s="59"/>
      <c r="E9" s="59"/>
      <c r="F9" s="59"/>
      <c r="G9" s="34" t="s">
        <v>4</v>
      </c>
      <c r="H9" s="35">
        <f t="shared" si="1"/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71"/>
      <c r="P9" s="59"/>
    </row>
    <row r="10" spans="1:16" ht="61.5" customHeight="1" x14ac:dyDescent="0.3">
      <c r="A10" s="41" t="s">
        <v>81</v>
      </c>
      <c r="B10" s="42" t="s">
        <v>155</v>
      </c>
      <c r="C10" s="42" t="s">
        <v>23</v>
      </c>
      <c r="D10" s="42">
        <v>2025</v>
      </c>
      <c r="E10" s="42" t="s">
        <v>82</v>
      </c>
      <c r="F10" s="42" t="s">
        <v>83</v>
      </c>
      <c r="G10" s="4" t="s">
        <v>0</v>
      </c>
      <c r="H10" s="5">
        <f>SUM(H11:H14)</f>
        <v>35.315919149999999</v>
      </c>
      <c r="I10" s="5">
        <f t="shared" ref="I10:N10" si="2">SUM(I11:I14)</f>
        <v>35.315919149999999</v>
      </c>
      <c r="J10" s="5">
        <f t="shared" si="2"/>
        <v>0</v>
      </c>
      <c r="K10" s="5">
        <f t="shared" si="2"/>
        <v>0</v>
      </c>
      <c r="L10" s="5">
        <f t="shared" si="2"/>
        <v>0</v>
      </c>
      <c r="M10" s="5">
        <f t="shared" si="2"/>
        <v>0</v>
      </c>
      <c r="N10" s="5">
        <f t="shared" si="2"/>
        <v>0</v>
      </c>
      <c r="O10" s="62">
        <v>3260</v>
      </c>
      <c r="P10" s="43" t="s">
        <v>202</v>
      </c>
    </row>
    <row r="11" spans="1:16" ht="37.5" x14ac:dyDescent="0.3">
      <c r="A11" s="41"/>
      <c r="B11" s="42"/>
      <c r="C11" s="42"/>
      <c r="D11" s="42"/>
      <c r="E11" s="42"/>
      <c r="F11" s="42"/>
      <c r="G11" s="4" t="s">
        <v>1</v>
      </c>
      <c r="H11" s="5">
        <f t="shared" si="1"/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62"/>
      <c r="P11" s="44"/>
    </row>
    <row r="12" spans="1:16" ht="75" x14ac:dyDescent="0.3">
      <c r="A12" s="41"/>
      <c r="B12" s="42"/>
      <c r="C12" s="42"/>
      <c r="D12" s="42"/>
      <c r="E12" s="42"/>
      <c r="F12" s="42"/>
      <c r="G12" s="4" t="s">
        <v>2</v>
      </c>
      <c r="H12" s="5">
        <f t="shared" si="1"/>
        <v>33.200000000000003</v>
      </c>
      <c r="I12" s="5">
        <v>33.200000000000003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62"/>
      <c r="P12" s="44"/>
    </row>
    <row r="13" spans="1:16" ht="37.5" x14ac:dyDescent="0.3">
      <c r="A13" s="41"/>
      <c r="B13" s="42"/>
      <c r="C13" s="42"/>
      <c r="D13" s="42"/>
      <c r="E13" s="42"/>
      <c r="F13" s="42"/>
      <c r="G13" s="4" t="s">
        <v>3</v>
      </c>
      <c r="H13" s="5">
        <f t="shared" si="1"/>
        <v>2.1159191499999999</v>
      </c>
      <c r="I13" s="5">
        <v>2.1159191499999999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62"/>
      <c r="P13" s="44"/>
    </row>
    <row r="14" spans="1:16" ht="37.5" x14ac:dyDescent="0.3">
      <c r="A14" s="41"/>
      <c r="B14" s="42"/>
      <c r="C14" s="42"/>
      <c r="D14" s="42"/>
      <c r="E14" s="42"/>
      <c r="F14" s="42"/>
      <c r="G14" s="4" t="s">
        <v>4</v>
      </c>
      <c r="H14" s="5">
        <f>SUM(I14:N14)</f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62"/>
      <c r="P14" s="45"/>
    </row>
    <row r="15" spans="1:16" ht="84" customHeight="1" x14ac:dyDescent="0.3">
      <c r="A15" s="73" t="s">
        <v>117</v>
      </c>
      <c r="B15" s="42" t="s">
        <v>154</v>
      </c>
      <c r="C15" s="42" t="s">
        <v>23</v>
      </c>
      <c r="D15" s="42">
        <v>2030</v>
      </c>
      <c r="E15" s="42" t="s">
        <v>84</v>
      </c>
      <c r="F15" s="42" t="s">
        <v>85</v>
      </c>
      <c r="G15" s="4" t="s">
        <v>0</v>
      </c>
      <c r="H15" s="5">
        <f>SUM(H16:H19)</f>
        <v>5.5</v>
      </c>
      <c r="I15" s="5">
        <f t="shared" ref="I15:N15" si="3">SUM(I16:I19)</f>
        <v>0</v>
      </c>
      <c r="J15" s="5">
        <f t="shared" si="3"/>
        <v>0</v>
      </c>
      <c r="K15" s="5">
        <f t="shared" si="3"/>
        <v>0</v>
      </c>
      <c r="L15" s="5">
        <f t="shared" si="3"/>
        <v>0</v>
      </c>
      <c r="M15" s="5">
        <f>SUM(M16:M19)</f>
        <v>0</v>
      </c>
      <c r="N15" s="5">
        <f t="shared" si="3"/>
        <v>5.5</v>
      </c>
      <c r="O15" s="42">
        <v>650</v>
      </c>
      <c r="P15" s="59" t="s">
        <v>203</v>
      </c>
    </row>
    <row r="16" spans="1:16" ht="37.5" x14ac:dyDescent="0.3">
      <c r="A16" s="74"/>
      <c r="B16" s="42"/>
      <c r="C16" s="42"/>
      <c r="D16" s="42"/>
      <c r="E16" s="42"/>
      <c r="F16" s="42"/>
      <c r="G16" s="4" t="s">
        <v>1</v>
      </c>
      <c r="H16" s="5">
        <f t="shared" si="1"/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2"/>
      <c r="P16" s="59"/>
    </row>
    <row r="17" spans="1:16" ht="75" x14ac:dyDescent="0.3">
      <c r="A17" s="74"/>
      <c r="B17" s="42"/>
      <c r="C17" s="42"/>
      <c r="D17" s="42"/>
      <c r="E17" s="42"/>
      <c r="F17" s="42"/>
      <c r="G17" s="4" t="s">
        <v>2</v>
      </c>
      <c r="H17" s="5">
        <f t="shared" si="1"/>
        <v>5.2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5.2</v>
      </c>
      <c r="O17" s="42"/>
      <c r="P17" s="59"/>
    </row>
    <row r="18" spans="1:16" ht="37.5" x14ac:dyDescent="0.3">
      <c r="A18" s="74"/>
      <c r="B18" s="42"/>
      <c r="C18" s="42"/>
      <c r="D18" s="42"/>
      <c r="E18" s="42"/>
      <c r="F18" s="42"/>
      <c r="G18" s="4" t="s">
        <v>3</v>
      </c>
      <c r="H18" s="5">
        <f t="shared" si="1"/>
        <v>0.3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0.3</v>
      </c>
      <c r="O18" s="42"/>
      <c r="P18" s="59"/>
    </row>
    <row r="19" spans="1:16" ht="37.5" x14ac:dyDescent="0.3">
      <c r="A19" s="75"/>
      <c r="B19" s="42"/>
      <c r="C19" s="42"/>
      <c r="D19" s="42"/>
      <c r="E19" s="42"/>
      <c r="F19" s="42"/>
      <c r="G19" s="4" t="s">
        <v>4</v>
      </c>
      <c r="H19" s="5">
        <f t="shared" si="1"/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42"/>
      <c r="P19" s="59"/>
    </row>
    <row r="20" spans="1:16" ht="36" customHeight="1" x14ac:dyDescent="0.3">
      <c r="A20" s="41" t="s">
        <v>86</v>
      </c>
      <c r="B20" s="42" t="s">
        <v>154</v>
      </c>
      <c r="C20" s="42" t="s">
        <v>23</v>
      </c>
      <c r="D20" s="42">
        <v>2030</v>
      </c>
      <c r="E20" s="42" t="s">
        <v>76</v>
      </c>
      <c r="F20" s="42" t="s">
        <v>77</v>
      </c>
      <c r="G20" s="4" t="s">
        <v>0</v>
      </c>
      <c r="H20" s="5">
        <f>SUM(H21:H24)</f>
        <v>10</v>
      </c>
      <c r="I20" s="5">
        <f t="shared" ref="I20:N20" si="4">SUM(I21:I24)</f>
        <v>0</v>
      </c>
      <c r="J20" s="5">
        <f t="shared" si="4"/>
        <v>0</v>
      </c>
      <c r="K20" s="5">
        <f t="shared" si="4"/>
        <v>0</v>
      </c>
      <c r="L20" s="5">
        <f t="shared" si="4"/>
        <v>0</v>
      </c>
      <c r="M20" s="5">
        <f>SUM(M21:M24)</f>
        <v>0</v>
      </c>
      <c r="N20" s="5">
        <f t="shared" si="4"/>
        <v>10</v>
      </c>
      <c r="O20" s="62">
        <v>1310</v>
      </c>
      <c r="P20" s="59" t="s">
        <v>204</v>
      </c>
    </row>
    <row r="21" spans="1:16" ht="37.5" x14ac:dyDescent="0.3">
      <c r="A21" s="41"/>
      <c r="B21" s="42"/>
      <c r="C21" s="42"/>
      <c r="D21" s="42"/>
      <c r="E21" s="42"/>
      <c r="F21" s="42"/>
      <c r="G21" s="4" t="s">
        <v>1</v>
      </c>
      <c r="H21" s="5">
        <f t="shared" si="1"/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62"/>
      <c r="P21" s="59"/>
    </row>
    <row r="22" spans="1:16" ht="75" x14ac:dyDescent="0.3">
      <c r="A22" s="41"/>
      <c r="B22" s="42"/>
      <c r="C22" s="42"/>
      <c r="D22" s="42"/>
      <c r="E22" s="42"/>
      <c r="F22" s="42"/>
      <c r="G22" s="4" t="s">
        <v>2</v>
      </c>
      <c r="H22" s="5">
        <f>SUM(I22:N22)</f>
        <v>9.4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9.4</v>
      </c>
      <c r="O22" s="62"/>
      <c r="P22" s="59"/>
    </row>
    <row r="23" spans="1:16" ht="37.5" x14ac:dyDescent="0.3">
      <c r="A23" s="41"/>
      <c r="B23" s="42"/>
      <c r="C23" s="42"/>
      <c r="D23" s="42"/>
      <c r="E23" s="42"/>
      <c r="F23" s="42"/>
      <c r="G23" s="4" t="s">
        <v>3</v>
      </c>
      <c r="H23" s="5">
        <f t="shared" si="1"/>
        <v>0.6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0.6</v>
      </c>
      <c r="O23" s="62"/>
      <c r="P23" s="59"/>
    </row>
    <row r="24" spans="1:16" ht="37.5" x14ac:dyDescent="0.3">
      <c r="A24" s="41"/>
      <c r="B24" s="42"/>
      <c r="C24" s="42"/>
      <c r="D24" s="42"/>
      <c r="E24" s="42"/>
      <c r="F24" s="42"/>
      <c r="G24" s="4" t="s">
        <v>4</v>
      </c>
      <c r="H24" s="5">
        <f t="shared" si="1"/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62"/>
      <c r="P24" s="59"/>
    </row>
    <row r="25" spans="1:16" ht="36" customHeight="1" x14ac:dyDescent="0.3">
      <c r="A25" s="73" t="s">
        <v>116</v>
      </c>
      <c r="B25" s="42" t="s">
        <v>154</v>
      </c>
      <c r="C25" s="42" t="s">
        <v>23</v>
      </c>
      <c r="D25" s="42">
        <v>2030</v>
      </c>
      <c r="E25" s="42" t="s">
        <v>79</v>
      </c>
      <c r="F25" s="42" t="s">
        <v>77</v>
      </c>
      <c r="G25" s="4" t="s">
        <v>0</v>
      </c>
      <c r="H25" s="5">
        <f>SUM(H26:H29)</f>
        <v>35</v>
      </c>
      <c r="I25" s="5">
        <f t="shared" ref="I25:N25" si="5">SUM(I26:I29)</f>
        <v>0</v>
      </c>
      <c r="J25" s="5">
        <f t="shared" si="5"/>
        <v>0</v>
      </c>
      <c r="K25" s="5">
        <f t="shared" si="5"/>
        <v>0</v>
      </c>
      <c r="L25" s="5">
        <f t="shared" si="5"/>
        <v>0</v>
      </c>
      <c r="M25" s="5">
        <f t="shared" si="5"/>
        <v>0</v>
      </c>
      <c r="N25" s="5">
        <f t="shared" si="5"/>
        <v>35</v>
      </c>
      <c r="O25" s="42">
        <v>659</v>
      </c>
      <c r="P25" s="42" t="s">
        <v>204</v>
      </c>
    </row>
    <row r="26" spans="1:16" ht="37.5" x14ac:dyDescent="0.3">
      <c r="A26" s="74"/>
      <c r="B26" s="42"/>
      <c r="C26" s="42"/>
      <c r="D26" s="42"/>
      <c r="E26" s="42"/>
      <c r="F26" s="42"/>
      <c r="G26" s="4" t="s">
        <v>1</v>
      </c>
      <c r="H26" s="5">
        <f t="shared" si="1"/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2"/>
      <c r="P26" s="42"/>
    </row>
    <row r="27" spans="1:16" ht="75" x14ac:dyDescent="0.3">
      <c r="A27" s="74"/>
      <c r="B27" s="42"/>
      <c r="C27" s="42"/>
      <c r="D27" s="42"/>
      <c r="E27" s="42"/>
      <c r="F27" s="42"/>
      <c r="G27" s="4" t="s">
        <v>2</v>
      </c>
      <c r="H27" s="5">
        <f t="shared" si="1"/>
        <v>32.9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32.9</v>
      </c>
      <c r="O27" s="42"/>
      <c r="P27" s="42"/>
    </row>
    <row r="28" spans="1:16" ht="37.5" x14ac:dyDescent="0.3">
      <c r="A28" s="74"/>
      <c r="B28" s="42"/>
      <c r="C28" s="42"/>
      <c r="D28" s="42"/>
      <c r="E28" s="42"/>
      <c r="F28" s="42"/>
      <c r="G28" s="4" t="s">
        <v>3</v>
      </c>
      <c r="H28" s="5">
        <f t="shared" si="1"/>
        <v>2.1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2.1</v>
      </c>
      <c r="O28" s="42"/>
      <c r="P28" s="42"/>
    </row>
    <row r="29" spans="1:16" ht="37.5" x14ac:dyDescent="0.3">
      <c r="A29" s="75"/>
      <c r="B29" s="42"/>
      <c r="C29" s="42"/>
      <c r="D29" s="42"/>
      <c r="E29" s="42"/>
      <c r="F29" s="42"/>
      <c r="G29" s="4" t="s">
        <v>4</v>
      </c>
      <c r="H29" s="5">
        <f t="shared" si="1"/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42"/>
      <c r="P29" s="42"/>
    </row>
    <row r="30" spans="1:16" ht="36" customHeight="1" x14ac:dyDescent="0.3">
      <c r="A30" s="41" t="s">
        <v>87</v>
      </c>
      <c r="B30" s="42" t="s">
        <v>154</v>
      </c>
      <c r="C30" s="42" t="s">
        <v>23</v>
      </c>
      <c r="D30" s="42">
        <v>2030</v>
      </c>
      <c r="E30" s="42" t="s">
        <v>79</v>
      </c>
      <c r="F30" s="42" t="s">
        <v>77</v>
      </c>
      <c r="G30" s="4" t="s">
        <v>0</v>
      </c>
      <c r="H30" s="5">
        <f>SUM(H31:H34)</f>
        <v>35</v>
      </c>
      <c r="I30" s="5">
        <f t="shared" ref="I30:N30" si="6">SUM(I31:I34)</f>
        <v>0</v>
      </c>
      <c r="J30" s="5">
        <f t="shared" si="6"/>
        <v>0</v>
      </c>
      <c r="K30" s="5">
        <f t="shared" si="6"/>
        <v>0</v>
      </c>
      <c r="L30" s="5">
        <f t="shared" si="6"/>
        <v>0</v>
      </c>
      <c r="M30" s="5">
        <f t="shared" si="6"/>
        <v>0</v>
      </c>
      <c r="N30" s="5">
        <f t="shared" si="6"/>
        <v>35</v>
      </c>
      <c r="O30" s="62">
        <v>2290</v>
      </c>
      <c r="P30" s="42" t="s">
        <v>204</v>
      </c>
    </row>
    <row r="31" spans="1:16" ht="37.5" x14ac:dyDescent="0.3">
      <c r="A31" s="41"/>
      <c r="B31" s="42"/>
      <c r="C31" s="42"/>
      <c r="D31" s="42"/>
      <c r="E31" s="42"/>
      <c r="F31" s="42"/>
      <c r="G31" s="4" t="s">
        <v>1</v>
      </c>
      <c r="H31" s="5">
        <f t="shared" si="1"/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62"/>
      <c r="P31" s="42"/>
    </row>
    <row r="32" spans="1:16" ht="75" x14ac:dyDescent="0.3">
      <c r="A32" s="41"/>
      <c r="B32" s="42"/>
      <c r="C32" s="42"/>
      <c r="D32" s="42"/>
      <c r="E32" s="42"/>
      <c r="F32" s="42"/>
      <c r="G32" s="4" t="s">
        <v>2</v>
      </c>
      <c r="H32" s="5">
        <f t="shared" si="1"/>
        <v>32.9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32.9</v>
      </c>
      <c r="O32" s="62"/>
      <c r="P32" s="42"/>
    </row>
    <row r="33" spans="1:16" ht="37.5" x14ac:dyDescent="0.3">
      <c r="A33" s="41"/>
      <c r="B33" s="42"/>
      <c r="C33" s="42"/>
      <c r="D33" s="42"/>
      <c r="E33" s="42"/>
      <c r="F33" s="42"/>
      <c r="G33" s="4" t="s">
        <v>3</v>
      </c>
      <c r="H33" s="5">
        <f t="shared" si="1"/>
        <v>2.1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2.1</v>
      </c>
      <c r="O33" s="62"/>
      <c r="P33" s="42"/>
    </row>
    <row r="34" spans="1:16" ht="37.5" x14ac:dyDescent="0.3">
      <c r="A34" s="41"/>
      <c r="B34" s="42"/>
      <c r="C34" s="42"/>
      <c r="D34" s="42"/>
      <c r="E34" s="42"/>
      <c r="F34" s="42"/>
      <c r="G34" s="4" t="s">
        <v>4</v>
      </c>
      <c r="H34" s="5">
        <f t="shared" si="1"/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62"/>
      <c r="P34" s="42"/>
    </row>
    <row r="35" spans="1:16" ht="36" customHeight="1" x14ac:dyDescent="0.3">
      <c r="A35" s="73" t="s">
        <v>115</v>
      </c>
      <c r="B35" s="42" t="s">
        <v>154</v>
      </c>
      <c r="C35" s="42" t="s">
        <v>23</v>
      </c>
      <c r="D35" s="42">
        <v>2029</v>
      </c>
      <c r="E35" s="42" t="s">
        <v>88</v>
      </c>
      <c r="F35" s="42" t="s">
        <v>77</v>
      </c>
      <c r="G35" s="4" t="s">
        <v>0</v>
      </c>
      <c r="H35" s="5">
        <f>SUM(H36:H39)</f>
        <v>19</v>
      </c>
      <c r="I35" s="5">
        <f t="shared" ref="I35:N35" si="7">SUM(I36:I39)</f>
        <v>0</v>
      </c>
      <c r="J35" s="5">
        <f t="shared" si="7"/>
        <v>0</v>
      </c>
      <c r="K35" s="5">
        <f t="shared" si="7"/>
        <v>0</v>
      </c>
      <c r="L35" s="5">
        <f t="shared" si="7"/>
        <v>0</v>
      </c>
      <c r="M35" s="5">
        <f t="shared" si="7"/>
        <v>19</v>
      </c>
      <c r="N35" s="5">
        <f t="shared" si="7"/>
        <v>0</v>
      </c>
      <c r="O35" s="42">
        <v>297</v>
      </c>
      <c r="P35" s="42" t="s">
        <v>205</v>
      </c>
    </row>
    <row r="36" spans="1:16" ht="37.5" x14ac:dyDescent="0.3">
      <c r="A36" s="74"/>
      <c r="B36" s="42"/>
      <c r="C36" s="42"/>
      <c r="D36" s="42"/>
      <c r="E36" s="42"/>
      <c r="F36" s="42"/>
      <c r="G36" s="4" t="s">
        <v>1</v>
      </c>
      <c r="H36" s="5">
        <f t="shared" si="1"/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42"/>
      <c r="P36" s="42"/>
    </row>
    <row r="37" spans="1:16" ht="75" x14ac:dyDescent="0.3">
      <c r="A37" s="74"/>
      <c r="B37" s="42"/>
      <c r="C37" s="42"/>
      <c r="D37" s="42"/>
      <c r="E37" s="42"/>
      <c r="F37" s="42"/>
      <c r="G37" s="4" t="s">
        <v>2</v>
      </c>
      <c r="H37" s="5">
        <f t="shared" si="1"/>
        <v>18.8</v>
      </c>
      <c r="I37" s="5">
        <v>0</v>
      </c>
      <c r="J37" s="5">
        <v>0</v>
      </c>
      <c r="K37" s="5">
        <v>0</v>
      </c>
      <c r="L37" s="5">
        <v>0</v>
      </c>
      <c r="M37" s="5">
        <v>18.8</v>
      </c>
      <c r="N37" s="5">
        <v>0</v>
      </c>
      <c r="O37" s="42"/>
      <c r="P37" s="42"/>
    </row>
    <row r="38" spans="1:16" ht="37.5" x14ac:dyDescent="0.3">
      <c r="A38" s="74"/>
      <c r="B38" s="42"/>
      <c r="C38" s="42"/>
      <c r="D38" s="42"/>
      <c r="E38" s="42"/>
      <c r="F38" s="42"/>
      <c r="G38" s="4" t="s">
        <v>3</v>
      </c>
      <c r="H38" s="5">
        <f t="shared" si="1"/>
        <v>0.2</v>
      </c>
      <c r="I38" s="5">
        <v>0</v>
      </c>
      <c r="J38" s="5">
        <v>0</v>
      </c>
      <c r="K38" s="5">
        <v>0</v>
      </c>
      <c r="L38" s="5">
        <v>0</v>
      </c>
      <c r="M38" s="5">
        <v>0.2</v>
      </c>
      <c r="N38" s="5">
        <v>0</v>
      </c>
      <c r="O38" s="42"/>
      <c r="P38" s="42"/>
    </row>
    <row r="39" spans="1:16" ht="37.5" x14ac:dyDescent="0.3">
      <c r="A39" s="75"/>
      <c r="B39" s="42"/>
      <c r="C39" s="42"/>
      <c r="D39" s="42"/>
      <c r="E39" s="42"/>
      <c r="F39" s="42"/>
      <c r="G39" s="4" t="s">
        <v>4</v>
      </c>
      <c r="H39" s="5">
        <f t="shared" si="1"/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42"/>
      <c r="P39" s="42"/>
    </row>
    <row r="40" spans="1:16" ht="36" customHeight="1" x14ac:dyDescent="0.3">
      <c r="A40" s="73" t="s">
        <v>114</v>
      </c>
      <c r="B40" s="42" t="s">
        <v>154</v>
      </c>
      <c r="C40" s="42" t="s">
        <v>23</v>
      </c>
      <c r="D40" s="42">
        <v>2029</v>
      </c>
      <c r="E40" s="42" t="s">
        <v>75</v>
      </c>
      <c r="F40" s="42" t="s">
        <v>77</v>
      </c>
      <c r="G40" s="4" t="s">
        <v>0</v>
      </c>
      <c r="H40" s="5">
        <f>SUM(H41:H44)</f>
        <v>10</v>
      </c>
      <c r="I40" s="5">
        <f t="shared" ref="I40:N40" si="8">SUM(I41:I44)</f>
        <v>0</v>
      </c>
      <c r="J40" s="5">
        <f t="shared" si="8"/>
        <v>0</v>
      </c>
      <c r="K40" s="5">
        <f t="shared" si="8"/>
        <v>0</v>
      </c>
      <c r="L40" s="5">
        <f t="shared" si="8"/>
        <v>0</v>
      </c>
      <c r="M40" s="5">
        <f t="shared" si="8"/>
        <v>10</v>
      </c>
      <c r="N40" s="5">
        <f t="shared" si="8"/>
        <v>0</v>
      </c>
      <c r="O40" s="62">
        <v>1188</v>
      </c>
      <c r="P40" s="42" t="s">
        <v>205</v>
      </c>
    </row>
    <row r="41" spans="1:16" ht="37.5" x14ac:dyDescent="0.3">
      <c r="A41" s="74"/>
      <c r="B41" s="42"/>
      <c r="C41" s="42"/>
      <c r="D41" s="42"/>
      <c r="E41" s="42"/>
      <c r="F41" s="42"/>
      <c r="G41" s="4" t="s">
        <v>1</v>
      </c>
      <c r="H41" s="5">
        <f t="shared" si="1"/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62"/>
      <c r="P41" s="42"/>
    </row>
    <row r="42" spans="1:16" ht="75" x14ac:dyDescent="0.3">
      <c r="A42" s="74"/>
      <c r="B42" s="42"/>
      <c r="C42" s="42"/>
      <c r="D42" s="42"/>
      <c r="E42" s="42"/>
      <c r="F42" s="42"/>
      <c r="G42" s="4" t="s">
        <v>2</v>
      </c>
      <c r="H42" s="5">
        <f t="shared" si="1"/>
        <v>9.4</v>
      </c>
      <c r="I42" s="5">
        <v>0</v>
      </c>
      <c r="J42" s="5">
        <v>0</v>
      </c>
      <c r="K42" s="5">
        <v>0</v>
      </c>
      <c r="L42" s="5">
        <v>0</v>
      </c>
      <c r="M42" s="5">
        <v>9.4</v>
      </c>
      <c r="N42" s="5">
        <v>0</v>
      </c>
      <c r="O42" s="62"/>
      <c r="P42" s="42"/>
    </row>
    <row r="43" spans="1:16" ht="37.5" x14ac:dyDescent="0.3">
      <c r="A43" s="74"/>
      <c r="B43" s="42"/>
      <c r="C43" s="42"/>
      <c r="D43" s="42"/>
      <c r="E43" s="42"/>
      <c r="F43" s="42"/>
      <c r="G43" s="4" t="s">
        <v>3</v>
      </c>
      <c r="H43" s="5">
        <f t="shared" si="1"/>
        <v>0.6</v>
      </c>
      <c r="I43" s="5">
        <v>0</v>
      </c>
      <c r="J43" s="5">
        <v>0</v>
      </c>
      <c r="K43" s="5">
        <v>0</v>
      </c>
      <c r="L43" s="5">
        <v>0</v>
      </c>
      <c r="M43" s="5">
        <v>0.6</v>
      </c>
      <c r="N43" s="5">
        <v>0</v>
      </c>
      <c r="O43" s="62"/>
      <c r="P43" s="42"/>
    </row>
    <row r="44" spans="1:16" ht="37.5" x14ac:dyDescent="0.3">
      <c r="A44" s="75"/>
      <c r="B44" s="42"/>
      <c r="C44" s="42"/>
      <c r="D44" s="42"/>
      <c r="E44" s="42"/>
      <c r="F44" s="42"/>
      <c r="G44" s="4" t="s">
        <v>4</v>
      </c>
      <c r="H44" s="5">
        <f t="shared" si="1"/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62"/>
      <c r="P44" s="42"/>
    </row>
    <row r="45" spans="1:16" ht="36" customHeight="1" x14ac:dyDescent="0.3">
      <c r="A45" s="41" t="s">
        <v>89</v>
      </c>
      <c r="B45" s="42" t="s">
        <v>154</v>
      </c>
      <c r="C45" s="42" t="s">
        <v>23</v>
      </c>
      <c r="D45" s="42">
        <v>2030</v>
      </c>
      <c r="E45" s="42" t="s">
        <v>90</v>
      </c>
      <c r="F45" s="42" t="s">
        <v>77</v>
      </c>
      <c r="G45" s="4" t="s">
        <v>0</v>
      </c>
      <c r="H45" s="5">
        <f>SUM(H46:H49)</f>
        <v>10</v>
      </c>
      <c r="I45" s="5">
        <f t="shared" ref="I45:N45" si="9">SUM(I46:I49)</f>
        <v>0</v>
      </c>
      <c r="J45" s="5">
        <f t="shared" si="9"/>
        <v>0</v>
      </c>
      <c r="K45" s="5">
        <f t="shared" si="9"/>
        <v>0</v>
      </c>
      <c r="L45" s="5">
        <f t="shared" si="9"/>
        <v>0</v>
      </c>
      <c r="M45" s="5">
        <f t="shared" si="9"/>
        <v>0</v>
      </c>
      <c r="N45" s="5">
        <f t="shared" si="9"/>
        <v>10</v>
      </c>
      <c r="O45" s="42" t="s">
        <v>91</v>
      </c>
      <c r="P45" s="42" t="s">
        <v>206</v>
      </c>
    </row>
    <row r="46" spans="1:16" ht="37.5" x14ac:dyDescent="0.3">
      <c r="A46" s="41"/>
      <c r="B46" s="42"/>
      <c r="C46" s="42"/>
      <c r="D46" s="42"/>
      <c r="E46" s="42"/>
      <c r="F46" s="42"/>
      <c r="G46" s="4" t="s">
        <v>1</v>
      </c>
      <c r="H46" s="5">
        <f t="shared" si="1"/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42"/>
      <c r="P46" s="42"/>
    </row>
    <row r="47" spans="1:16" ht="75" x14ac:dyDescent="0.3">
      <c r="A47" s="41"/>
      <c r="B47" s="42"/>
      <c r="C47" s="42"/>
      <c r="D47" s="42"/>
      <c r="E47" s="42"/>
      <c r="F47" s="42"/>
      <c r="G47" s="4" t="s">
        <v>2</v>
      </c>
      <c r="H47" s="5">
        <f t="shared" si="1"/>
        <v>9.4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9.4</v>
      </c>
      <c r="O47" s="42"/>
      <c r="P47" s="42"/>
    </row>
    <row r="48" spans="1:16" ht="37.5" x14ac:dyDescent="0.3">
      <c r="A48" s="41"/>
      <c r="B48" s="42"/>
      <c r="C48" s="42"/>
      <c r="D48" s="42"/>
      <c r="E48" s="42"/>
      <c r="F48" s="42"/>
      <c r="G48" s="4" t="s">
        <v>3</v>
      </c>
      <c r="H48" s="5">
        <f t="shared" si="1"/>
        <v>0.6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0.6</v>
      </c>
      <c r="O48" s="42"/>
      <c r="P48" s="42"/>
    </row>
    <row r="49" spans="1:16" ht="37.5" x14ac:dyDescent="0.3">
      <c r="A49" s="41"/>
      <c r="B49" s="42"/>
      <c r="C49" s="42"/>
      <c r="D49" s="42"/>
      <c r="E49" s="42"/>
      <c r="F49" s="42"/>
      <c r="G49" s="4" t="s">
        <v>4</v>
      </c>
      <c r="H49" s="5">
        <f t="shared" si="1"/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42"/>
      <c r="P49" s="42"/>
    </row>
    <row r="50" spans="1:16" ht="36" customHeight="1" x14ac:dyDescent="0.3">
      <c r="A50" s="41" t="s">
        <v>92</v>
      </c>
      <c r="B50" s="59" t="s">
        <v>213</v>
      </c>
      <c r="C50" s="42" t="s">
        <v>23</v>
      </c>
      <c r="D50" s="42">
        <v>2030</v>
      </c>
      <c r="E50" s="42" t="s">
        <v>93</v>
      </c>
      <c r="F50" s="42" t="s">
        <v>94</v>
      </c>
      <c r="G50" s="4" t="s">
        <v>0</v>
      </c>
      <c r="H50" s="5">
        <f>SUM(H51:H54)</f>
        <v>40</v>
      </c>
      <c r="I50" s="5">
        <f t="shared" ref="I50:N50" si="10">SUM(I51:I54)</f>
        <v>0</v>
      </c>
      <c r="J50" s="5">
        <f t="shared" si="10"/>
        <v>0</v>
      </c>
      <c r="K50" s="5">
        <f t="shared" si="10"/>
        <v>0</v>
      </c>
      <c r="L50" s="5">
        <f t="shared" si="10"/>
        <v>0</v>
      </c>
      <c r="M50" s="5">
        <f t="shared" si="10"/>
        <v>0</v>
      </c>
      <c r="N50" s="5">
        <f t="shared" si="10"/>
        <v>40</v>
      </c>
      <c r="O50" s="62">
        <v>20409</v>
      </c>
      <c r="P50" s="42" t="s">
        <v>207</v>
      </c>
    </row>
    <row r="51" spans="1:16" ht="49.5" customHeight="1" x14ac:dyDescent="0.3">
      <c r="A51" s="41"/>
      <c r="B51" s="59"/>
      <c r="C51" s="42"/>
      <c r="D51" s="42"/>
      <c r="E51" s="42"/>
      <c r="F51" s="42"/>
      <c r="G51" s="4" t="s">
        <v>1</v>
      </c>
      <c r="H51" s="5">
        <f t="shared" si="1"/>
        <v>39.6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39.6</v>
      </c>
      <c r="O51" s="62"/>
      <c r="P51" s="42"/>
    </row>
    <row r="52" spans="1:16" ht="75" x14ac:dyDescent="0.3">
      <c r="A52" s="41"/>
      <c r="B52" s="59"/>
      <c r="C52" s="42"/>
      <c r="D52" s="42"/>
      <c r="E52" s="42"/>
      <c r="F52" s="42"/>
      <c r="G52" s="4" t="s">
        <v>2</v>
      </c>
      <c r="H52" s="5">
        <f t="shared" si="1"/>
        <v>0.4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0.4</v>
      </c>
      <c r="O52" s="62"/>
      <c r="P52" s="42"/>
    </row>
    <row r="53" spans="1:16" ht="37.5" x14ac:dyDescent="0.3">
      <c r="A53" s="41"/>
      <c r="B53" s="59"/>
      <c r="C53" s="42"/>
      <c r="D53" s="42"/>
      <c r="E53" s="42"/>
      <c r="F53" s="42"/>
      <c r="G53" s="4" t="s">
        <v>3</v>
      </c>
      <c r="H53" s="5">
        <f t="shared" si="1"/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62"/>
      <c r="P53" s="42"/>
    </row>
    <row r="54" spans="1:16" ht="37.5" x14ac:dyDescent="0.3">
      <c r="A54" s="41"/>
      <c r="B54" s="59"/>
      <c r="C54" s="42"/>
      <c r="D54" s="42"/>
      <c r="E54" s="42"/>
      <c r="F54" s="42"/>
      <c r="G54" s="4" t="s">
        <v>4</v>
      </c>
      <c r="H54" s="5">
        <f t="shared" si="1"/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62"/>
      <c r="P54" s="42"/>
    </row>
    <row r="55" spans="1:16" ht="36" customHeight="1" x14ac:dyDescent="0.3">
      <c r="A55" s="41" t="s">
        <v>95</v>
      </c>
      <c r="B55" s="42" t="s">
        <v>156</v>
      </c>
      <c r="C55" s="42" t="s">
        <v>23</v>
      </c>
      <c r="D55" s="42">
        <v>2025</v>
      </c>
      <c r="E55" s="59" t="s">
        <v>187</v>
      </c>
      <c r="F55" s="42" t="s">
        <v>94</v>
      </c>
      <c r="G55" s="4" t="s">
        <v>0</v>
      </c>
      <c r="H55" s="5">
        <f>SUM(H56:H59)</f>
        <v>8</v>
      </c>
      <c r="I55" s="5">
        <f t="shared" ref="I55:N55" si="11">SUM(I56:I59)</f>
        <v>8</v>
      </c>
      <c r="J55" s="5">
        <f t="shared" si="11"/>
        <v>0</v>
      </c>
      <c r="K55" s="5">
        <f t="shared" si="11"/>
        <v>0</v>
      </c>
      <c r="L55" s="5">
        <f t="shared" si="11"/>
        <v>0</v>
      </c>
      <c r="M55" s="5">
        <f t="shared" si="11"/>
        <v>0</v>
      </c>
      <c r="N55" s="5">
        <f t="shared" si="11"/>
        <v>0</v>
      </c>
      <c r="O55" s="62">
        <v>20409</v>
      </c>
      <c r="P55" s="42" t="s">
        <v>209</v>
      </c>
    </row>
    <row r="56" spans="1:16" ht="37.5" x14ac:dyDescent="0.3">
      <c r="A56" s="41"/>
      <c r="B56" s="42"/>
      <c r="C56" s="42"/>
      <c r="D56" s="42"/>
      <c r="E56" s="59"/>
      <c r="F56" s="42"/>
      <c r="G56" s="4" t="s">
        <v>1</v>
      </c>
      <c r="H56" s="5">
        <f t="shared" si="1"/>
        <v>7.9</v>
      </c>
      <c r="I56" s="5">
        <v>7.9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62"/>
      <c r="P56" s="42"/>
    </row>
    <row r="57" spans="1:16" ht="75" x14ac:dyDescent="0.3">
      <c r="A57" s="41"/>
      <c r="B57" s="42"/>
      <c r="C57" s="42"/>
      <c r="D57" s="42"/>
      <c r="E57" s="59"/>
      <c r="F57" s="42"/>
      <c r="G57" s="4" t="s">
        <v>2</v>
      </c>
      <c r="H57" s="5">
        <f t="shared" si="1"/>
        <v>0.1</v>
      </c>
      <c r="I57" s="5">
        <v>0.1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62"/>
      <c r="P57" s="42"/>
    </row>
    <row r="58" spans="1:16" ht="37.5" x14ac:dyDescent="0.3">
      <c r="A58" s="41"/>
      <c r="B58" s="42"/>
      <c r="C58" s="42"/>
      <c r="D58" s="42"/>
      <c r="E58" s="59"/>
      <c r="F58" s="42"/>
      <c r="G58" s="4" t="s">
        <v>3</v>
      </c>
      <c r="H58" s="5">
        <f t="shared" si="1"/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62"/>
      <c r="P58" s="42"/>
    </row>
    <row r="59" spans="1:16" ht="37.5" x14ac:dyDescent="0.3">
      <c r="A59" s="41"/>
      <c r="B59" s="42"/>
      <c r="C59" s="42"/>
      <c r="D59" s="42"/>
      <c r="E59" s="59"/>
      <c r="F59" s="42"/>
      <c r="G59" s="4" t="s">
        <v>4</v>
      </c>
      <c r="H59" s="5">
        <f t="shared" si="1"/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62"/>
      <c r="P59" s="42"/>
    </row>
    <row r="60" spans="1:16" ht="36" customHeight="1" x14ac:dyDescent="0.3">
      <c r="A60" s="41" t="s">
        <v>96</v>
      </c>
      <c r="B60" s="42" t="s">
        <v>154</v>
      </c>
      <c r="C60" s="42" t="s">
        <v>23</v>
      </c>
      <c r="D60" s="42">
        <v>2029</v>
      </c>
      <c r="E60" s="59" t="s">
        <v>188</v>
      </c>
      <c r="F60" s="42" t="s">
        <v>94</v>
      </c>
      <c r="G60" s="4" t="s">
        <v>0</v>
      </c>
      <c r="H60" s="5">
        <f>SUM(H61:H64)</f>
        <v>5</v>
      </c>
      <c r="I60" s="5">
        <f t="shared" ref="I60:N60" si="12">SUM(I61:I64)</f>
        <v>0</v>
      </c>
      <c r="J60" s="5">
        <f t="shared" si="12"/>
        <v>0</v>
      </c>
      <c r="K60" s="5">
        <f t="shared" si="12"/>
        <v>0</v>
      </c>
      <c r="L60" s="5">
        <f t="shared" si="12"/>
        <v>0</v>
      </c>
      <c r="M60" s="5">
        <f t="shared" si="12"/>
        <v>5</v>
      </c>
      <c r="N60" s="5">
        <f t="shared" si="12"/>
        <v>0</v>
      </c>
      <c r="O60" s="62">
        <v>1231</v>
      </c>
      <c r="P60" s="42" t="s">
        <v>208</v>
      </c>
    </row>
    <row r="61" spans="1:16" ht="37.5" x14ac:dyDescent="0.3">
      <c r="A61" s="41"/>
      <c r="B61" s="42"/>
      <c r="C61" s="42"/>
      <c r="D61" s="42"/>
      <c r="E61" s="59"/>
      <c r="F61" s="42"/>
      <c r="G61" s="4" t="s">
        <v>1</v>
      </c>
      <c r="H61" s="5">
        <f t="shared" si="1"/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62"/>
      <c r="P61" s="42"/>
    </row>
    <row r="62" spans="1:16" ht="75" x14ac:dyDescent="0.3">
      <c r="A62" s="41"/>
      <c r="B62" s="42"/>
      <c r="C62" s="42"/>
      <c r="D62" s="42"/>
      <c r="E62" s="59"/>
      <c r="F62" s="42"/>
      <c r="G62" s="4" t="s">
        <v>2</v>
      </c>
      <c r="H62" s="5">
        <f t="shared" si="1"/>
        <v>4.7</v>
      </c>
      <c r="I62" s="5">
        <v>0</v>
      </c>
      <c r="J62" s="5">
        <v>0</v>
      </c>
      <c r="K62" s="5">
        <v>0</v>
      </c>
      <c r="L62" s="5">
        <v>0</v>
      </c>
      <c r="M62" s="5">
        <v>4.7</v>
      </c>
      <c r="N62" s="5">
        <v>0</v>
      </c>
      <c r="O62" s="62"/>
      <c r="P62" s="42"/>
    </row>
    <row r="63" spans="1:16" ht="37.5" x14ac:dyDescent="0.3">
      <c r="A63" s="41"/>
      <c r="B63" s="42"/>
      <c r="C63" s="42"/>
      <c r="D63" s="42"/>
      <c r="E63" s="59"/>
      <c r="F63" s="42"/>
      <c r="G63" s="4" t="s">
        <v>3</v>
      </c>
      <c r="H63" s="5">
        <f t="shared" si="1"/>
        <v>0.3</v>
      </c>
      <c r="I63" s="5">
        <v>0</v>
      </c>
      <c r="J63" s="5">
        <v>0</v>
      </c>
      <c r="K63" s="5">
        <v>0</v>
      </c>
      <c r="L63" s="5">
        <v>0</v>
      </c>
      <c r="M63" s="5">
        <v>0.3</v>
      </c>
      <c r="N63" s="5">
        <v>0</v>
      </c>
      <c r="O63" s="62"/>
      <c r="P63" s="42"/>
    </row>
    <row r="64" spans="1:16" ht="37.5" x14ac:dyDescent="0.3">
      <c r="A64" s="41"/>
      <c r="B64" s="42"/>
      <c r="C64" s="42"/>
      <c r="D64" s="42"/>
      <c r="E64" s="59"/>
      <c r="F64" s="42"/>
      <c r="G64" s="4" t="s">
        <v>4</v>
      </c>
      <c r="H64" s="5">
        <f t="shared" si="1"/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62"/>
      <c r="P64" s="42"/>
    </row>
    <row r="65" spans="1:16" ht="36" customHeight="1" x14ac:dyDescent="0.3">
      <c r="A65" s="41" t="s">
        <v>97</v>
      </c>
      <c r="B65" s="42" t="s">
        <v>154</v>
      </c>
      <c r="C65" s="42" t="s">
        <v>23</v>
      </c>
      <c r="D65" s="42">
        <v>2029</v>
      </c>
      <c r="E65" s="59" t="s">
        <v>189</v>
      </c>
      <c r="F65" s="42" t="s">
        <v>94</v>
      </c>
      <c r="G65" s="4" t="s">
        <v>0</v>
      </c>
      <c r="H65" s="5">
        <f>SUM(H66:H69)</f>
        <v>5</v>
      </c>
      <c r="I65" s="5">
        <f t="shared" ref="I65:N65" si="13">SUM(I66:I69)</f>
        <v>0</v>
      </c>
      <c r="J65" s="5">
        <f t="shared" si="13"/>
        <v>0</v>
      </c>
      <c r="K65" s="5">
        <f t="shared" si="13"/>
        <v>0</v>
      </c>
      <c r="L65" s="5">
        <f t="shared" si="13"/>
        <v>0</v>
      </c>
      <c r="M65" s="5">
        <f t="shared" si="13"/>
        <v>5</v>
      </c>
      <c r="N65" s="5">
        <f t="shared" si="13"/>
        <v>0</v>
      </c>
      <c r="O65" s="42">
        <v>664</v>
      </c>
      <c r="P65" s="42" t="s">
        <v>208</v>
      </c>
    </row>
    <row r="66" spans="1:16" ht="48" customHeight="1" x14ac:dyDescent="0.3">
      <c r="A66" s="41"/>
      <c r="B66" s="42"/>
      <c r="C66" s="42"/>
      <c r="D66" s="42"/>
      <c r="E66" s="59"/>
      <c r="F66" s="42"/>
      <c r="G66" s="4" t="s">
        <v>1</v>
      </c>
      <c r="H66" s="5">
        <f>SUM(I66:N66)</f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42"/>
      <c r="P66" s="42"/>
    </row>
    <row r="67" spans="1:16" ht="75" x14ac:dyDescent="0.3">
      <c r="A67" s="41"/>
      <c r="B67" s="42"/>
      <c r="C67" s="42"/>
      <c r="D67" s="42"/>
      <c r="E67" s="59"/>
      <c r="F67" s="42"/>
      <c r="G67" s="4" t="s">
        <v>2</v>
      </c>
      <c r="H67" s="5">
        <f t="shared" si="1"/>
        <v>4.7</v>
      </c>
      <c r="I67" s="5">
        <v>0</v>
      </c>
      <c r="J67" s="5">
        <v>0</v>
      </c>
      <c r="K67" s="5">
        <v>0</v>
      </c>
      <c r="L67" s="5">
        <v>0</v>
      </c>
      <c r="M67" s="5">
        <v>4.7</v>
      </c>
      <c r="N67" s="5">
        <v>0</v>
      </c>
      <c r="O67" s="42"/>
      <c r="P67" s="42"/>
    </row>
    <row r="68" spans="1:16" ht="37.5" x14ac:dyDescent="0.3">
      <c r="A68" s="41"/>
      <c r="B68" s="42"/>
      <c r="C68" s="42"/>
      <c r="D68" s="42"/>
      <c r="E68" s="59"/>
      <c r="F68" s="42"/>
      <c r="G68" s="4" t="s">
        <v>3</v>
      </c>
      <c r="H68" s="5">
        <f t="shared" si="1"/>
        <v>0.3</v>
      </c>
      <c r="I68" s="5">
        <v>0</v>
      </c>
      <c r="J68" s="5">
        <v>0</v>
      </c>
      <c r="K68" s="5">
        <v>0</v>
      </c>
      <c r="L68" s="5">
        <v>0</v>
      </c>
      <c r="M68" s="5">
        <v>0.3</v>
      </c>
      <c r="N68" s="5">
        <v>0</v>
      </c>
      <c r="O68" s="42"/>
      <c r="P68" s="42"/>
    </row>
    <row r="69" spans="1:16" ht="37.5" x14ac:dyDescent="0.3">
      <c r="A69" s="41"/>
      <c r="B69" s="42"/>
      <c r="C69" s="42"/>
      <c r="D69" s="42"/>
      <c r="E69" s="59"/>
      <c r="F69" s="42"/>
      <c r="G69" s="4" t="s">
        <v>4</v>
      </c>
      <c r="H69" s="5">
        <f t="shared" si="1"/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42"/>
      <c r="P69" s="42"/>
    </row>
    <row r="70" spans="1:16" ht="75" x14ac:dyDescent="0.3">
      <c r="A70" s="63" t="s">
        <v>18</v>
      </c>
      <c r="B70" s="63"/>
      <c r="C70" s="63"/>
      <c r="D70" s="63"/>
      <c r="E70" s="63"/>
      <c r="F70" s="63"/>
      <c r="G70" s="6" t="s">
        <v>0</v>
      </c>
      <c r="H70" s="7">
        <f t="shared" ref="H70:N70" si="14">SUM(H71:H74)</f>
        <v>417.81591915000001</v>
      </c>
      <c r="I70" s="7">
        <f t="shared" si="14"/>
        <v>43.315919149999999</v>
      </c>
      <c r="J70" s="7">
        <f t="shared" si="14"/>
        <v>0</v>
      </c>
      <c r="K70" s="7">
        <f t="shared" si="14"/>
        <v>0</v>
      </c>
      <c r="L70" s="7">
        <f t="shared" si="14"/>
        <v>0</v>
      </c>
      <c r="M70" s="7">
        <f t="shared" si="14"/>
        <v>239</v>
      </c>
      <c r="N70" s="7">
        <f t="shared" si="14"/>
        <v>135.5</v>
      </c>
      <c r="O70" s="67"/>
      <c r="P70" s="67"/>
    </row>
    <row r="71" spans="1:16" ht="37.5" customHeight="1" x14ac:dyDescent="0.3">
      <c r="A71" s="63"/>
      <c r="B71" s="63"/>
      <c r="C71" s="63"/>
      <c r="D71" s="63"/>
      <c r="E71" s="63"/>
      <c r="F71" s="63"/>
      <c r="G71" s="6" t="s">
        <v>1</v>
      </c>
      <c r="H71" s="7">
        <f>SUM(I71:N71)</f>
        <v>47.5</v>
      </c>
      <c r="I71" s="7">
        <f>I6+I11+I16+I21+I26+I31+I36+I41+I46+I51+I56+I61+I66</f>
        <v>7.9</v>
      </c>
      <c r="J71" s="7">
        <f t="shared" ref="J71:N71" si="15">J6+J11+J16+J21+J26+J31+J36+J41+J46+J51+J56+J61+J66</f>
        <v>0</v>
      </c>
      <c r="K71" s="7">
        <f t="shared" si="15"/>
        <v>0</v>
      </c>
      <c r="L71" s="7">
        <f t="shared" si="15"/>
        <v>0</v>
      </c>
      <c r="M71" s="7">
        <f t="shared" si="15"/>
        <v>0</v>
      </c>
      <c r="N71" s="7">
        <f t="shared" si="15"/>
        <v>39.6</v>
      </c>
      <c r="O71" s="67"/>
      <c r="P71" s="67"/>
    </row>
    <row r="72" spans="1:16" ht="75" x14ac:dyDescent="0.3">
      <c r="A72" s="63"/>
      <c r="B72" s="63"/>
      <c r="C72" s="63"/>
      <c r="D72" s="63"/>
      <c r="E72" s="63"/>
      <c r="F72" s="63"/>
      <c r="G72" s="6" t="s">
        <v>2</v>
      </c>
      <c r="H72" s="7">
        <f>SUM(I72:N72)</f>
        <v>349.1</v>
      </c>
      <c r="I72" s="7">
        <f t="shared" ref="I72:N72" si="16">I7+I12+I17+I22+I27+I32+I37+I42+I47+I52+I57+I62+I67</f>
        <v>33.300000000000004</v>
      </c>
      <c r="J72" s="7">
        <f t="shared" si="16"/>
        <v>0</v>
      </c>
      <c r="K72" s="7">
        <f t="shared" si="16"/>
        <v>0</v>
      </c>
      <c r="L72" s="7">
        <f t="shared" si="16"/>
        <v>0</v>
      </c>
      <c r="M72" s="7">
        <f t="shared" si="16"/>
        <v>225.6</v>
      </c>
      <c r="N72" s="7">
        <f t="shared" si="16"/>
        <v>90.200000000000017</v>
      </c>
      <c r="O72" s="67"/>
      <c r="P72" s="67"/>
    </row>
    <row r="73" spans="1:16" ht="37.5" x14ac:dyDescent="0.3">
      <c r="A73" s="63"/>
      <c r="B73" s="63"/>
      <c r="C73" s="63"/>
      <c r="D73" s="63"/>
      <c r="E73" s="63"/>
      <c r="F73" s="63"/>
      <c r="G73" s="6" t="s">
        <v>3</v>
      </c>
      <c r="H73" s="7">
        <f>SUM(I73:N73)</f>
        <v>21.215919149999998</v>
      </c>
      <c r="I73" s="7">
        <f t="shared" ref="I73:N73" si="17">I8+I13+I18+I23+I28+I33+I38+I43+I48+I53+I58+I63+I68</f>
        <v>2.1159191499999999</v>
      </c>
      <c r="J73" s="7">
        <f t="shared" si="17"/>
        <v>0</v>
      </c>
      <c r="K73" s="7">
        <f t="shared" si="17"/>
        <v>0</v>
      </c>
      <c r="L73" s="7">
        <f t="shared" si="17"/>
        <v>0</v>
      </c>
      <c r="M73" s="7">
        <f t="shared" si="17"/>
        <v>13.4</v>
      </c>
      <c r="N73" s="7">
        <f t="shared" si="17"/>
        <v>5.6999999999999993</v>
      </c>
      <c r="O73" s="67"/>
      <c r="P73" s="67"/>
    </row>
    <row r="74" spans="1:16" ht="56.25" x14ac:dyDescent="0.3">
      <c r="A74" s="63"/>
      <c r="B74" s="63"/>
      <c r="C74" s="63"/>
      <c r="D74" s="63"/>
      <c r="E74" s="63"/>
      <c r="F74" s="63"/>
      <c r="G74" s="6" t="s">
        <v>4</v>
      </c>
      <c r="H74" s="7">
        <f>SUM(I74:N74)</f>
        <v>0</v>
      </c>
      <c r="I74" s="7">
        <f t="shared" ref="I74:N74" si="18">I9+I14+I19+I24+I29+I34+I39+I44+I49+I54+I59+I64+I69</f>
        <v>0</v>
      </c>
      <c r="J74" s="7">
        <f t="shared" si="18"/>
        <v>0</v>
      </c>
      <c r="K74" s="7">
        <f t="shared" si="18"/>
        <v>0</v>
      </c>
      <c r="L74" s="7">
        <f t="shared" si="18"/>
        <v>0</v>
      </c>
      <c r="M74" s="7">
        <f t="shared" si="18"/>
        <v>0</v>
      </c>
      <c r="N74" s="7">
        <f t="shared" si="18"/>
        <v>0</v>
      </c>
      <c r="O74" s="67"/>
      <c r="P74" s="67"/>
    </row>
  </sheetData>
  <mergeCells count="117">
    <mergeCell ref="O65:O69"/>
    <mergeCell ref="P65:P69"/>
    <mergeCell ref="A70:F74"/>
    <mergeCell ref="O70:O74"/>
    <mergeCell ref="P70:P74"/>
    <mergeCell ref="A65:A69"/>
    <mergeCell ref="B65:B69"/>
    <mergeCell ref="C65:C69"/>
    <mergeCell ref="D65:D69"/>
    <mergeCell ref="E65:E69"/>
    <mergeCell ref="F65:F69"/>
    <mergeCell ref="O55:O59"/>
    <mergeCell ref="P55:P59"/>
    <mergeCell ref="A60:A64"/>
    <mergeCell ref="B60:B64"/>
    <mergeCell ref="C60:C64"/>
    <mergeCell ref="D60:D64"/>
    <mergeCell ref="E60:E64"/>
    <mergeCell ref="F60:F64"/>
    <mergeCell ref="O60:O64"/>
    <mergeCell ref="P60:P64"/>
    <mergeCell ref="A55:A59"/>
    <mergeCell ref="B55:B59"/>
    <mergeCell ref="C55:C59"/>
    <mergeCell ref="D55:D59"/>
    <mergeCell ref="E55:E59"/>
    <mergeCell ref="F55:F59"/>
    <mergeCell ref="O45:O49"/>
    <mergeCell ref="P45:P49"/>
    <mergeCell ref="A50:A54"/>
    <mergeCell ref="B50:B54"/>
    <mergeCell ref="C50:C54"/>
    <mergeCell ref="D50:D54"/>
    <mergeCell ref="E50:E54"/>
    <mergeCell ref="F50:F54"/>
    <mergeCell ref="O50:O54"/>
    <mergeCell ref="P50:P54"/>
    <mergeCell ref="A45:A49"/>
    <mergeCell ref="B45:B49"/>
    <mergeCell ref="C45:C49"/>
    <mergeCell ref="D45:D49"/>
    <mergeCell ref="E45:E49"/>
    <mergeCell ref="F45:F49"/>
    <mergeCell ref="O35:O39"/>
    <mergeCell ref="P35:P39"/>
    <mergeCell ref="A40:A44"/>
    <mergeCell ref="B40:B44"/>
    <mergeCell ref="C40:C44"/>
    <mergeCell ref="D40:D44"/>
    <mergeCell ref="E40:E44"/>
    <mergeCell ref="F40:F44"/>
    <mergeCell ref="O40:O44"/>
    <mergeCell ref="P40:P44"/>
    <mergeCell ref="A35:A39"/>
    <mergeCell ref="B35:B39"/>
    <mergeCell ref="C35:C39"/>
    <mergeCell ref="D35:D39"/>
    <mergeCell ref="E35:E39"/>
    <mergeCell ref="F35:F39"/>
    <mergeCell ref="O25:O29"/>
    <mergeCell ref="P25:P29"/>
    <mergeCell ref="A30:A34"/>
    <mergeCell ref="B30:B34"/>
    <mergeCell ref="C30:C34"/>
    <mergeCell ref="D30:D34"/>
    <mergeCell ref="E30:E34"/>
    <mergeCell ref="F30:F34"/>
    <mergeCell ref="O30:O34"/>
    <mergeCell ref="P30:P34"/>
    <mergeCell ref="A25:A29"/>
    <mergeCell ref="B25:B29"/>
    <mergeCell ref="C25:C29"/>
    <mergeCell ref="D25:D29"/>
    <mergeCell ref="E25:E29"/>
    <mergeCell ref="F25:F29"/>
    <mergeCell ref="O15:O19"/>
    <mergeCell ref="P15:P19"/>
    <mergeCell ref="A20:A24"/>
    <mergeCell ref="B20:B24"/>
    <mergeCell ref="C20:C24"/>
    <mergeCell ref="D20:D24"/>
    <mergeCell ref="E20:E24"/>
    <mergeCell ref="F20:F24"/>
    <mergeCell ref="O20:O24"/>
    <mergeCell ref="P20:P24"/>
    <mergeCell ref="A15:A19"/>
    <mergeCell ref="B15:B19"/>
    <mergeCell ref="C15:C19"/>
    <mergeCell ref="D15:D19"/>
    <mergeCell ref="E15:E19"/>
    <mergeCell ref="F15:F19"/>
    <mergeCell ref="O5:O9"/>
    <mergeCell ref="P5:P9"/>
    <mergeCell ref="A10:A14"/>
    <mergeCell ref="B10:B14"/>
    <mergeCell ref="C10:C14"/>
    <mergeCell ref="D10:D14"/>
    <mergeCell ref="E10:E14"/>
    <mergeCell ref="F10:F14"/>
    <mergeCell ref="O10:O14"/>
    <mergeCell ref="P10:P14"/>
    <mergeCell ref="A5:A9"/>
    <mergeCell ref="B5:B9"/>
    <mergeCell ref="C5:C9"/>
    <mergeCell ref="D5:D9"/>
    <mergeCell ref="E5:E9"/>
    <mergeCell ref="F5:F9"/>
    <mergeCell ref="A4:P4"/>
    <mergeCell ref="G1:N1"/>
    <mergeCell ref="O1:O2"/>
    <mergeCell ref="P1:P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80" zoomScaleNormal="80" workbookViewId="0">
      <selection activeCell="G5" sqref="G5"/>
    </sheetView>
  </sheetViews>
  <sheetFormatPr defaultRowHeight="18.75" x14ac:dyDescent="0.3"/>
  <cols>
    <col min="1" max="1" width="23.42578125" style="9" customWidth="1"/>
    <col min="2" max="2" width="14" style="9" customWidth="1"/>
    <col min="3" max="3" width="16.85546875" style="9" customWidth="1"/>
    <col min="4" max="4" width="9.85546875" style="9" customWidth="1"/>
    <col min="5" max="5" width="11.140625" style="9" customWidth="1"/>
    <col min="6" max="6" width="20.42578125" style="9" customWidth="1"/>
    <col min="7" max="7" width="17.85546875" style="9" customWidth="1"/>
    <col min="8" max="14" width="12.140625" style="9" customWidth="1"/>
    <col min="15" max="15" width="13.42578125" style="9" customWidth="1"/>
    <col min="16" max="16" width="20.7109375" style="9" customWidth="1"/>
    <col min="17" max="16384" width="9.140625" style="9"/>
  </cols>
  <sheetData>
    <row r="1" spans="1:16" ht="68.25" customHeight="1" x14ac:dyDescent="0.3">
      <c r="A1" s="42" t="s">
        <v>5</v>
      </c>
      <c r="B1" s="42" t="s">
        <v>6</v>
      </c>
      <c r="C1" s="42" t="s">
        <v>7</v>
      </c>
      <c r="D1" s="42" t="s">
        <v>8</v>
      </c>
      <c r="E1" s="42" t="s">
        <v>9</v>
      </c>
      <c r="F1" s="42" t="s">
        <v>10</v>
      </c>
      <c r="G1" s="42" t="s">
        <v>11</v>
      </c>
      <c r="H1" s="42"/>
      <c r="I1" s="42"/>
      <c r="J1" s="42"/>
      <c r="K1" s="42"/>
      <c r="L1" s="42"/>
      <c r="M1" s="42"/>
      <c r="N1" s="42"/>
      <c r="O1" s="42" t="s">
        <v>12</v>
      </c>
      <c r="P1" s="42" t="s">
        <v>13</v>
      </c>
    </row>
    <row r="2" spans="1:16" ht="56.25" x14ac:dyDescent="0.3">
      <c r="A2" s="42"/>
      <c r="B2" s="42"/>
      <c r="C2" s="42"/>
      <c r="D2" s="42"/>
      <c r="E2" s="42"/>
      <c r="F2" s="42"/>
      <c r="G2" s="26" t="s">
        <v>14</v>
      </c>
      <c r="H2" s="26" t="s">
        <v>15</v>
      </c>
      <c r="I2" s="26">
        <v>2025</v>
      </c>
      <c r="J2" s="26">
        <v>2026</v>
      </c>
      <c r="K2" s="26">
        <v>2027</v>
      </c>
      <c r="L2" s="26">
        <v>2028</v>
      </c>
      <c r="M2" s="26">
        <v>2029</v>
      </c>
      <c r="N2" s="26">
        <v>2030</v>
      </c>
      <c r="O2" s="42"/>
      <c r="P2" s="42"/>
    </row>
    <row r="3" spans="1:16" x14ac:dyDescent="0.3">
      <c r="A3" s="26">
        <v>1</v>
      </c>
      <c r="B3" s="26">
        <v>2</v>
      </c>
      <c r="C3" s="26">
        <v>3</v>
      </c>
      <c r="D3" s="26">
        <v>4</v>
      </c>
      <c r="E3" s="26">
        <v>5</v>
      </c>
      <c r="F3" s="26">
        <v>6</v>
      </c>
      <c r="G3" s="26">
        <v>7</v>
      </c>
      <c r="H3" s="26">
        <v>8</v>
      </c>
      <c r="I3" s="26">
        <v>9</v>
      </c>
      <c r="J3" s="26">
        <v>10</v>
      </c>
      <c r="K3" s="26">
        <v>11</v>
      </c>
      <c r="L3" s="26">
        <v>12</v>
      </c>
      <c r="M3" s="26">
        <v>13</v>
      </c>
      <c r="N3" s="26">
        <v>14</v>
      </c>
      <c r="O3" s="26">
        <v>15</v>
      </c>
      <c r="P3" s="26">
        <v>16</v>
      </c>
    </row>
    <row r="4" spans="1:16" x14ac:dyDescent="0.3">
      <c r="A4" s="63" t="s">
        <v>23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</row>
    <row r="5" spans="1:16" ht="75" x14ac:dyDescent="0.3">
      <c r="A5" s="41" t="s">
        <v>100</v>
      </c>
      <c r="B5" s="42" t="s">
        <v>98</v>
      </c>
      <c r="C5" s="42" t="s">
        <v>157</v>
      </c>
      <c r="D5" s="42">
        <v>2028</v>
      </c>
      <c r="E5" s="42">
        <v>15</v>
      </c>
      <c r="F5" s="42" t="s">
        <v>99</v>
      </c>
      <c r="G5" s="31" t="s">
        <v>215</v>
      </c>
      <c r="H5" s="7">
        <f>SUM(H6:H9)</f>
        <v>5.5</v>
      </c>
      <c r="I5" s="7">
        <f t="shared" ref="I5:N5" si="0">SUM(I6:I9)</f>
        <v>0</v>
      </c>
      <c r="J5" s="7">
        <f t="shared" si="0"/>
        <v>0</v>
      </c>
      <c r="K5" s="7">
        <f t="shared" si="0"/>
        <v>0</v>
      </c>
      <c r="L5" s="7">
        <f t="shared" si="0"/>
        <v>5.5</v>
      </c>
      <c r="M5" s="7">
        <f t="shared" si="0"/>
        <v>0</v>
      </c>
      <c r="N5" s="7">
        <f t="shared" si="0"/>
        <v>0</v>
      </c>
      <c r="O5" s="42">
        <v>20099</v>
      </c>
      <c r="P5" s="42" t="s">
        <v>158</v>
      </c>
    </row>
    <row r="6" spans="1:16" ht="37.5" x14ac:dyDescent="0.3">
      <c r="A6" s="41"/>
      <c r="B6" s="42"/>
      <c r="C6" s="42"/>
      <c r="D6" s="42"/>
      <c r="E6" s="42"/>
      <c r="F6" s="42"/>
      <c r="G6" s="25" t="s">
        <v>1</v>
      </c>
      <c r="H6" s="5">
        <f t="shared" ref="H6:H9" si="1">SUM(I6:N6)</f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2"/>
      <c r="P6" s="42"/>
    </row>
    <row r="7" spans="1:16" ht="75" x14ac:dyDescent="0.3">
      <c r="A7" s="41"/>
      <c r="B7" s="42"/>
      <c r="C7" s="42"/>
      <c r="D7" s="42"/>
      <c r="E7" s="42"/>
      <c r="F7" s="42"/>
      <c r="G7" s="25" t="s">
        <v>2</v>
      </c>
      <c r="H7" s="5">
        <f t="shared" si="1"/>
        <v>5.5</v>
      </c>
      <c r="I7" s="5">
        <v>0</v>
      </c>
      <c r="J7" s="5">
        <v>0</v>
      </c>
      <c r="K7" s="5">
        <v>0</v>
      </c>
      <c r="L7" s="5">
        <v>5.5</v>
      </c>
      <c r="M7" s="5">
        <v>0</v>
      </c>
      <c r="N7" s="5">
        <v>0</v>
      </c>
      <c r="O7" s="42"/>
      <c r="P7" s="42"/>
    </row>
    <row r="8" spans="1:16" ht="37.5" x14ac:dyDescent="0.3">
      <c r="A8" s="41"/>
      <c r="B8" s="42"/>
      <c r="C8" s="42"/>
      <c r="D8" s="42"/>
      <c r="E8" s="42"/>
      <c r="F8" s="42"/>
      <c r="G8" s="25" t="s">
        <v>3</v>
      </c>
      <c r="H8" s="5">
        <f t="shared" si="1"/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2"/>
      <c r="P8" s="42"/>
    </row>
    <row r="9" spans="1:16" ht="37.5" x14ac:dyDescent="0.3">
      <c r="A9" s="41"/>
      <c r="B9" s="42"/>
      <c r="C9" s="42"/>
      <c r="D9" s="42"/>
      <c r="E9" s="42"/>
      <c r="F9" s="42"/>
      <c r="G9" s="25" t="s">
        <v>4</v>
      </c>
      <c r="H9" s="5">
        <f t="shared" si="1"/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42"/>
      <c r="P9" s="42"/>
    </row>
    <row r="10" spans="1:16" ht="75" x14ac:dyDescent="0.3">
      <c r="A10" s="76" t="s">
        <v>18</v>
      </c>
      <c r="B10" s="76"/>
      <c r="C10" s="76"/>
      <c r="D10" s="76"/>
      <c r="E10" s="76"/>
      <c r="F10" s="76"/>
      <c r="G10" s="28" t="s">
        <v>0</v>
      </c>
      <c r="H10" s="7">
        <f>H5</f>
        <v>5.5</v>
      </c>
      <c r="I10" s="7">
        <f t="shared" ref="I10:N10" si="2">I5</f>
        <v>0</v>
      </c>
      <c r="J10" s="7">
        <f t="shared" si="2"/>
        <v>0</v>
      </c>
      <c r="K10" s="7">
        <f t="shared" si="2"/>
        <v>0</v>
      </c>
      <c r="L10" s="7">
        <f t="shared" si="2"/>
        <v>5.5</v>
      </c>
      <c r="M10" s="7">
        <f t="shared" si="2"/>
        <v>0</v>
      </c>
      <c r="N10" s="7">
        <f t="shared" si="2"/>
        <v>0</v>
      </c>
      <c r="O10" s="63"/>
      <c r="P10" s="63"/>
    </row>
    <row r="11" spans="1:16" ht="37.5" x14ac:dyDescent="0.3">
      <c r="A11" s="76"/>
      <c r="B11" s="76"/>
      <c r="C11" s="76"/>
      <c r="D11" s="76"/>
      <c r="E11" s="76"/>
      <c r="F11" s="76"/>
      <c r="G11" s="25" t="s">
        <v>1</v>
      </c>
      <c r="H11" s="5">
        <f>H6</f>
        <v>0</v>
      </c>
      <c r="I11" s="5">
        <f t="shared" ref="I11:N11" si="3">I6</f>
        <v>0</v>
      </c>
      <c r="J11" s="5">
        <f t="shared" si="3"/>
        <v>0</v>
      </c>
      <c r="K11" s="5">
        <f t="shared" si="3"/>
        <v>0</v>
      </c>
      <c r="L11" s="5">
        <f t="shared" si="3"/>
        <v>0</v>
      </c>
      <c r="M11" s="5">
        <f t="shared" si="3"/>
        <v>0</v>
      </c>
      <c r="N11" s="5">
        <f t="shared" si="3"/>
        <v>0</v>
      </c>
      <c r="O11" s="63"/>
      <c r="P11" s="63"/>
    </row>
    <row r="12" spans="1:16" ht="75" x14ac:dyDescent="0.3">
      <c r="A12" s="76"/>
      <c r="B12" s="76"/>
      <c r="C12" s="76"/>
      <c r="D12" s="76"/>
      <c r="E12" s="76"/>
      <c r="F12" s="76"/>
      <c r="G12" s="25" t="s">
        <v>2</v>
      </c>
      <c r="H12" s="5">
        <f>H7</f>
        <v>5.5</v>
      </c>
      <c r="I12" s="5">
        <f t="shared" ref="I12:N12" si="4">I7</f>
        <v>0</v>
      </c>
      <c r="J12" s="5">
        <f t="shared" si="4"/>
        <v>0</v>
      </c>
      <c r="K12" s="5">
        <f t="shared" si="4"/>
        <v>0</v>
      </c>
      <c r="L12" s="5">
        <f t="shared" si="4"/>
        <v>5.5</v>
      </c>
      <c r="M12" s="5">
        <f t="shared" si="4"/>
        <v>0</v>
      </c>
      <c r="N12" s="5">
        <f t="shared" si="4"/>
        <v>0</v>
      </c>
      <c r="O12" s="63"/>
      <c r="P12" s="63"/>
    </row>
    <row r="13" spans="1:16" ht="37.5" x14ac:dyDescent="0.3">
      <c r="A13" s="76"/>
      <c r="B13" s="76"/>
      <c r="C13" s="76"/>
      <c r="D13" s="76"/>
      <c r="E13" s="76"/>
      <c r="F13" s="76"/>
      <c r="G13" s="25" t="s">
        <v>3</v>
      </c>
      <c r="H13" s="5">
        <f>H8</f>
        <v>0</v>
      </c>
      <c r="I13" s="5">
        <f t="shared" ref="I13:N13" si="5">I8</f>
        <v>0</v>
      </c>
      <c r="J13" s="5">
        <f t="shared" si="5"/>
        <v>0</v>
      </c>
      <c r="K13" s="5">
        <f t="shared" si="5"/>
        <v>0</v>
      </c>
      <c r="L13" s="5">
        <f t="shared" si="5"/>
        <v>0</v>
      </c>
      <c r="M13" s="5">
        <f t="shared" si="5"/>
        <v>0</v>
      </c>
      <c r="N13" s="5">
        <f t="shared" si="5"/>
        <v>0</v>
      </c>
      <c r="O13" s="63"/>
      <c r="P13" s="63"/>
    </row>
    <row r="14" spans="1:16" ht="37.5" x14ac:dyDescent="0.3">
      <c r="A14" s="76"/>
      <c r="B14" s="76"/>
      <c r="C14" s="76"/>
      <c r="D14" s="76"/>
      <c r="E14" s="76"/>
      <c r="F14" s="76"/>
      <c r="G14" s="25" t="s">
        <v>4</v>
      </c>
      <c r="H14" s="5">
        <f>H9</f>
        <v>0</v>
      </c>
      <c r="I14" s="5">
        <f t="shared" ref="I14:N14" si="6">I9</f>
        <v>0</v>
      </c>
      <c r="J14" s="5">
        <f t="shared" si="6"/>
        <v>0</v>
      </c>
      <c r="K14" s="5">
        <f t="shared" si="6"/>
        <v>0</v>
      </c>
      <c r="L14" s="5">
        <f t="shared" si="6"/>
        <v>0</v>
      </c>
      <c r="M14" s="5">
        <f t="shared" si="6"/>
        <v>0</v>
      </c>
      <c r="N14" s="5">
        <f t="shared" si="6"/>
        <v>0</v>
      </c>
      <c r="O14" s="63"/>
      <c r="P14" s="63"/>
    </row>
  </sheetData>
  <mergeCells count="21">
    <mergeCell ref="A4:P4"/>
    <mergeCell ref="G1:N1"/>
    <mergeCell ref="O1:O2"/>
    <mergeCell ref="P1:P2"/>
    <mergeCell ref="A1:A2"/>
    <mergeCell ref="B1:B2"/>
    <mergeCell ref="C1:C2"/>
    <mergeCell ref="D1:D2"/>
    <mergeCell ref="E1:E2"/>
    <mergeCell ref="F1:F2"/>
    <mergeCell ref="F5:F9"/>
    <mergeCell ref="O5:O9"/>
    <mergeCell ref="P5:P9"/>
    <mergeCell ref="A10:F14"/>
    <mergeCell ref="O10:O14"/>
    <mergeCell ref="P10:P14"/>
    <mergeCell ref="A5:A9"/>
    <mergeCell ref="B5:B9"/>
    <mergeCell ref="C5:C9"/>
    <mergeCell ref="D5:D9"/>
    <mergeCell ref="E5:E9"/>
  </mergeCell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topLeftCell="A21" zoomScale="75" zoomScaleNormal="75" workbookViewId="0">
      <selection activeCell="H25" sqref="H25:N29"/>
    </sheetView>
  </sheetViews>
  <sheetFormatPr defaultRowHeight="18.75" x14ac:dyDescent="0.3"/>
  <cols>
    <col min="1" max="1" width="25.42578125" style="9" customWidth="1"/>
    <col min="2" max="2" width="31.5703125" style="9" customWidth="1"/>
    <col min="3" max="3" width="16.85546875" style="9" customWidth="1"/>
    <col min="4" max="4" width="9.85546875" style="38" customWidth="1"/>
    <col min="5" max="5" width="9.140625" style="9"/>
    <col min="6" max="6" width="20.42578125" style="9" customWidth="1"/>
    <col min="7" max="7" width="17.85546875" style="39" customWidth="1"/>
    <col min="8" max="14" width="12.140625" style="9" customWidth="1"/>
    <col min="15" max="15" width="13.42578125" style="9" customWidth="1"/>
    <col min="16" max="16" width="35.85546875" style="9" customWidth="1"/>
    <col min="17" max="16384" width="9.140625" style="9"/>
  </cols>
  <sheetData>
    <row r="1" spans="1:16" ht="69" customHeight="1" x14ac:dyDescent="0.3">
      <c r="A1" s="42" t="s">
        <v>5</v>
      </c>
      <c r="B1" s="42" t="s">
        <v>6</v>
      </c>
      <c r="C1" s="42" t="s">
        <v>7</v>
      </c>
      <c r="D1" s="78" t="s">
        <v>8</v>
      </c>
      <c r="E1" s="42" t="s">
        <v>9</v>
      </c>
      <c r="F1" s="42" t="s">
        <v>10</v>
      </c>
      <c r="G1" s="42" t="s">
        <v>11</v>
      </c>
      <c r="H1" s="42"/>
      <c r="I1" s="42"/>
      <c r="J1" s="42"/>
      <c r="K1" s="42"/>
      <c r="L1" s="42"/>
      <c r="M1" s="42"/>
      <c r="N1" s="42"/>
      <c r="O1" s="42" t="s">
        <v>12</v>
      </c>
      <c r="P1" s="42" t="s">
        <v>13</v>
      </c>
    </row>
    <row r="2" spans="1:16" ht="56.25" x14ac:dyDescent="0.3">
      <c r="A2" s="42"/>
      <c r="B2" s="42"/>
      <c r="C2" s="42"/>
      <c r="D2" s="78"/>
      <c r="E2" s="42"/>
      <c r="F2" s="42"/>
      <c r="G2" s="29" t="s">
        <v>14</v>
      </c>
      <c r="H2" s="26" t="s">
        <v>15</v>
      </c>
      <c r="I2" s="26">
        <v>2025</v>
      </c>
      <c r="J2" s="26">
        <v>2026</v>
      </c>
      <c r="K2" s="26">
        <v>2027</v>
      </c>
      <c r="L2" s="26">
        <v>2028</v>
      </c>
      <c r="M2" s="26">
        <v>2029</v>
      </c>
      <c r="N2" s="26">
        <v>2030</v>
      </c>
      <c r="O2" s="42"/>
      <c r="P2" s="42"/>
    </row>
    <row r="3" spans="1:16" x14ac:dyDescent="0.3">
      <c r="A3" s="26">
        <v>1</v>
      </c>
      <c r="B3" s="26">
        <v>2</v>
      </c>
      <c r="C3" s="26">
        <v>3</v>
      </c>
      <c r="D3" s="36">
        <v>4</v>
      </c>
      <c r="E3" s="26">
        <v>5</v>
      </c>
      <c r="F3" s="26">
        <v>6</v>
      </c>
      <c r="G3" s="29">
        <v>7</v>
      </c>
      <c r="H3" s="26">
        <v>8</v>
      </c>
      <c r="I3" s="26">
        <v>9</v>
      </c>
      <c r="J3" s="26">
        <v>10</v>
      </c>
      <c r="K3" s="26">
        <v>11</v>
      </c>
      <c r="L3" s="26">
        <v>12</v>
      </c>
      <c r="M3" s="26">
        <v>13</v>
      </c>
      <c r="N3" s="26">
        <v>14</v>
      </c>
      <c r="O3" s="26">
        <v>15</v>
      </c>
      <c r="P3" s="26">
        <v>16</v>
      </c>
    </row>
    <row r="4" spans="1:16" x14ac:dyDescent="0.3">
      <c r="A4" s="65" t="s">
        <v>23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75" x14ac:dyDescent="0.3">
      <c r="A5" s="41" t="s">
        <v>134</v>
      </c>
      <c r="B5" s="42" t="s">
        <v>159</v>
      </c>
      <c r="C5" s="42" t="s">
        <v>107</v>
      </c>
      <c r="D5" s="78">
        <v>2029</v>
      </c>
      <c r="E5" s="59" t="s">
        <v>190</v>
      </c>
      <c r="F5" s="42" t="s">
        <v>119</v>
      </c>
      <c r="G5" s="29" t="s">
        <v>101</v>
      </c>
      <c r="H5" s="5">
        <f>SUM(H6:H9)</f>
        <v>26.7</v>
      </c>
      <c r="I5" s="5">
        <f t="shared" ref="I5:N5" si="0">SUM(I6:I9)</f>
        <v>0</v>
      </c>
      <c r="J5" s="5">
        <f t="shared" si="0"/>
        <v>0</v>
      </c>
      <c r="K5" s="5">
        <f t="shared" si="0"/>
        <v>0</v>
      </c>
      <c r="L5" s="5">
        <f t="shared" si="0"/>
        <v>0</v>
      </c>
      <c r="M5" s="5">
        <f t="shared" si="0"/>
        <v>26.7</v>
      </c>
      <c r="N5" s="5">
        <f t="shared" si="0"/>
        <v>0</v>
      </c>
      <c r="O5" s="62">
        <v>5419</v>
      </c>
      <c r="P5" s="42" t="s">
        <v>108</v>
      </c>
    </row>
    <row r="6" spans="1:16" ht="37.5" x14ac:dyDescent="0.3">
      <c r="A6" s="41"/>
      <c r="B6" s="42"/>
      <c r="C6" s="42"/>
      <c r="D6" s="78"/>
      <c r="E6" s="59"/>
      <c r="F6" s="42"/>
      <c r="G6" s="29" t="s">
        <v>102</v>
      </c>
      <c r="H6" s="5">
        <f>SUM(I6:N6)</f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62"/>
      <c r="P6" s="42"/>
    </row>
    <row r="7" spans="1:16" ht="93.75" x14ac:dyDescent="0.3">
      <c r="A7" s="41"/>
      <c r="B7" s="42"/>
      <c r="C7" s="42"/>
      <c r="D7" s="78"/>
      <c r="E7" s="59"/>
      <c r="F7" s="42"/>
      <c r="G7" s="29" t="s">
        <v>103</v>
      </c>
      <c r="H7" s="5">
        <f>SUM(I7:N7)</f>
        <v>23.2</v>
      </c>
      <c r="I7" s="5">
        <v>0</v>
      </c>
      <c r="J7" s="5">
        <v>0</v>
      </c>
      <c r="K7" s="5">
        <v>0</v>
      </c>
      <c r="L7" s="5">
        <v>0</v>
      </c>
      <c r="M7" s="5">
        <v>23.2</v>
      </c>
      <c r="N7" s="5">
        <v>0</v>
      </c>
      <c r="O7" s="62"/>
      <c r="P7" s="42"/>
    </row>
    <row r="8" spans="1:16" ht="37.5" x14ac:dyDescent="0.3">
      <c r="A8" s="41"/>
      <c r="B8" s="42"/>
      <c r="C8" s="42"/>
      <c r="D8" s="78"/>
      <c r="E8" s="59"/>
      <c r="F8" s="42"/>
      <c r="G8" s="29" t="s">
        <v>104</v>
      </c>
      <c r="H8" s="5">
        <f>SUM(I8:N8)</f>
        <v>3.5</v>
      </c>
      <c r="I8" s="5">
        <v>0</v>
      </c>
      <c r="J8" s="5">
        <v>0</v>
      </c>
      <c r="K8" s="5">
        <v>0</v>
      </c>
      <c r="L8" s="5">
        <v>0</v>
      </c>
      <c r="M8" s="5">
        <v>3.5</v>
      </c>
      <c r="N8" s="5">
        <v>0</v>
      </c>
      <c r="O8" s="62"/>
      <c r="P8" s="42"/>
    </row>
    <row r="9" spans="1:16" ht="56.25" x14ac:dyDescent="0.3">
      <c r="A9" s="41"/>
      <c r="B9" s="42"/>
      <c r="C9" s="42"/>
      <c r="D9" s="78"/>
      <c r="E9" s="59"/>
      <c r="F9" s="42"/>
      <c r="G9" s="29" t="s">
        <v>105</v>
      </c>
      <c r="H9" s="5">
        <f>SUM(I9:N9)</f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62"/>
      <c r="P9" s="42"/>
    </row>
    <row r="10" spans="1:16" ht="48.75" customHeight="1" x14ac:dyDescent="0.3">
      <c r="A10" s="41" t="s">
        <v>109</v>
      </c>
      <c r="B10" s="59" t="s">
        <v>210</v>
      </c>
      <c r="C10" s="42" t="s">
        <v>107</v>
      </c>
      <c r="D10" s="78">
        <v>2029</v>
      </c>
      <c r="E10" s="59" t="s">
        <v>191</v>
      </c>
      <c r="F10" s="42" t="s">
        <v>120</v>
      </c>
      <c r="G10" s="29" t="s">
        <v>101</v>
      </c>
      <c r="H10" s="5">
        <f>SUM(H11:H14)</f>
        <v>20.000000000000004</v>
      </c>
      <c r="I10" s="5">
        <f t="shared" ref="I10:N10" si="1">SUM(I11:I14)</f>
        <v>0</v>
      </c>
      <c r="J10" s="5">
        <f t="shared" si="1"/>
        <v>0</v>
      </c>
      <c r="K10" s="5">
        <f t="shared" si="1"/>
        <v>0</v>
      </c>
      <c r="L10" s="5">
        <f t="shared" si="1"/>
        <v>0</v>
      </c>
      <c r="M10" s="5">
        <f t="shared" si="1"/>
        <v>20.000000000000004</v>
      </c>
      <c r="N10" s="5">
        <f t="shared" si="1"/>
        <v>0</v>
      </c>
      <c r="O10" s="42">
        <v>523</v>
      </c>
      <c r="P10" s="42" t="s">
        <v>181</v>
      </c>
    </row>
    <row r="11" spans="1:16" ht="37.5" x14ac:dyDescent="0.3">
      <c r="A11" s="41"/>
      <c r="B11" s="59"/>
      <c r="C11" s="42"/>
      <c r="D11" s="78"/>
      <c r="E11" s="59"/>
      <c r="F11" s="42"/>
      <c r="G11" s="29" t="s">
        <v>102</v>
      </c>
      <c r="H11" s="5">
        <f>SUM(I11:N11)</f>
        <v>18.600000000000001</v>
      </c>
      <c r="I11" s="5">
        <v>0</v>
      </c>
      <c r="J11" s="5">
        <v>0</v>
      </c>
      <c r="K11" s="5">
        <v>0</v>
      </c>
      <c r="L11" s="5">
        <v>0</v>
      </c>
      <c r="M11" s="5">
        <v>18.600000000000001</v>
      </c>
      <c r="N11" s="5">
        <v>0</v>
      </c>
      <c r="O11" s="42"/>
      <c r="P11" s="42"/>
    </row>
    <row r="12" spans="1:16" ht="93.75" x14ac:dyDescent="0.3">
      <c r="A12" s="41"/>
      <c r="B12" s="59"/>
      <c r="C12" s="42"/>
      <c r="D12" s="78"/>
      <c r="E12" s="59"/>
      <c r="F12" s="42"/>
      <c r="G12" s="29" t="s">
        <v>103</v>
      </c>
      <c r="H12" s="5">
        <f>SUM(I12:N12)</f>
        <v>1.3</v>
      </c>
      <c r="I12" s="5">
        <v>0</v>
      </c>
      <c r="J12" s="5">
        <v>0</v>
      </c>
      <c r="K12" s="5">
        <v>0</v>
      </c>
      <c r="L12" s="5">
        <v>0</v>
      </c>
      <c r="M12" s="5">
        <v>1.3</v>
      </c>
      <c r="N12" s="5">
        <v>0</v>
      </c>
      <c r="O12" s="42"/>
      <c r="P12" s="42"/>
    </row>
    <row r="13" spans="1:16" ht="37.5" x14ac:dyDescent="0.3">
      <c r="A13" s="41"/>
      <c r="B13" s="59"/>
      <c r="C13" s="42"/>
      <c r="D13" s="78"/>
      <c r="E13" s="59"/>
      <c r="F13" s="42"/>
      <c r="G13" s="29" t="s">
        <v>104</v>
      </c>
      <c r="H13" s="5">
        <f>SUM(I13:N13)</f>
        <v>0.1</v>
      </c>
      <c r="I13" s="5">
        <v>0</v>
      </c>
      <c r="J13" s="5">
        <v>0</v>
      </c>
      <c r="K13" s="5">
        <v>0</v>
      </c>
      <c r="L13" s="5">
        <v>0</v>
      </c>
      <c r="M13" s="5">
        <v>0.1</v>
      </c>
      <c r="N13" s="5">
        <v>0</v>
      </c>
      <c r="O13" s="42"/>
      <c r="P13" s="42"/>
    </row>
    <row r="14" spans="1:16" ht="56.25" x14ac:dyDescent="0.3">
      <c r="A14" s="41"/>
      <c r="B14" s="59"/>
      <c r="C14" s="42"/>
      <c r="D14" s="78"/>
      <c r="E14" s="59"/>
      <c r="F14" s="42"/>
      <c r="G14" s="29" t="s">
        <v>105</v>
      </c>
      <c r="H14" s="5">
        <f>SUM(I14:N14)</f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2"/>
      <c r="P14" s="42"/>
    </row>
    <row r="15" spans="1:16" ht="36" customHeight="1" x14ac:dyDescent="0.3">
      <c r="A15" s="41" t="s">
        <v>110</v>
      </c>
      <c r="B15" s="42" t="s">
        <v>182</v>
      </c>
      <c r="C15" s="42" t="s">
        <v>107</v>
      </c>
      <c r="D15" s="78">
        <v>2029</v>
      </c>
      <c r="E15" s="59" t="s">
        <v>192</v>
      </c>
      <c r="F15" s="42" t="s">
        <v>160</v>
      </c>
      <c r="G15" s="29" t="s">
        <v>101</v>
      </c>
      <c r="H15" s="5">
        <f>SUM(H16:H19)</f>
        <v>2.5</v>
      </c>
      <c r="I15" s="5">
        <f t="shared" ref="I15:N15" si="2">SUM(I16:I19)</f>
        <v>0</v>
      </c>
      <c r="J15" s="5">
        <f t="shared" si="2"/>
        <v>0</v>
      </c>
      <c r="K15" s="5">
        <f t="shared" si="2"/>
        <v>0</v>
      </c>
      <c r="L15" s="5">
        <f t="shared" si="2"/>
        <v>0</v>
      </c>
      <c r="M15" s="5">
        <f t="shared" si="2"/>
        <v>2.5</v>
      </c>
      <c r="N15" s="5">
        <f t="shared" si="2"/>
        <v>0</v>
      </c>
      <c r="O15" s="42">
        <v>747</v>
      </c>
      <c r="P15" s="42" t="s">
        <v>180</v>
      </c>
    </row>
    <row r="16" spans="1:16" ht="37.5" x14ac:dyDescent="0.3">
      <c r="A16" s="41"/>
      <c r="B16" s="42"/>
      <c r="C16" s="42"/>
      <c r="D16" s="78"/>
      <c r="E16" s="59"/>
      <c r="F16" s="42"/>
      <c r="G16" s="29" t="s">
        <v>102</v>
      </c>
      <c r="H16" s="5">
        <f>SUM(I16:N16)</f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2"/>
      <c r="P16" s="42"/>
    </row>
    <row r="17" spans="1:16" ht="93.75" x14ac:dyDescent="0.3">
      <c r="A17" s="41"/>
      <c r="B17" s="42"/>
      <c r="C17" s="42"/>
      <c r="D17" s="78"/>
      <c r="E17" s="59"/>
      <c r="F17" s="42"/>
      <c r="G17" s="29" t="s">
        <v>103</v>
      </c>
      <c r="H17" s="5">
        <f>SUM(I17:N17)</f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42"/>
      <c r="P17" s="42"/>
    </row>
    <row r="18" spans="1:16" ht="37.5" x14ac:dyDescent="0.3">
      <c r="A18" s="41"/>
      <c r="B18" s="42"/>
      <c r="C18" s="42"/>
      <c r="D18" s="78"/>
      <c r="E18" s="59"/>
      <c r="F18" s="42"/>
      <c r="G18" s="29" t="s">
        <v>104</v>
      </c>
      <c r="H18" s="5">
        <f>SUM(I18:N18)</f>
        <v>2.5</v>
      </c>
      <c r="I18" s="5">
        <v>0</v>
      </c>
      <c r="J18" s="5">
        <v>0</v>
      </c>
      <c r="K18" s="5">
        <v>0</v>
      </c>
      <c r="L18" s="5">
        <v>0</v>
      </c>
      <c r="M18" s="5">
        <v>2.5</v>
      </c>
      <c r="N18" s="5">
        <v>0</v>
      </c>
      <c r="O18" s="42"/>
      <c r="P18" s="42"/>
    </row>
    <row r="19" spans="1:16" ht="56.25" x14ac:dyDescent="0.3">
      <c r="A19" s="41"/>
      <c r="B19" s="42"/>
      <c r="C19" s="42"/>
      <c r="D19" s="78"/>
      <c r="E19" s="59"/>
      <c r="F19" s="42"/>
      <c r="G19" s="29" t="s">
        <v>105</v>
      </c>
      <c r="H19" s="5">
        <f>SUM(I19:N19)</f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42"/>
      <c r="P19" s="42"/>
    </row>
    <row r="20" spans="1:16" ht="36" customHeight="1" x14ac:dyDescent="0.3">
      <c r="A20" s="41" t="s">
        <v>111</v>
      </c>
      <c r="B20" s="42" t="s">
        <v>214</v>
      </c>
      <c r="C20" s="42" t="s">
        <v>107</v>
      </c>
      <c r="D20" s="78" t="s">
        <v>118</v>
      </c>
      <c r="E20" s="59" t="s">
        <v>193</v>
      </c>
      <c r="F20" s="42" t="s">
        <v>161</v>
      </c>
      <c r="G20" s="29" t="s">
        <v>101</v>
      </c>
      <c r="H20" s="5">
        <f>SUM(H21:H24)</f>
        <v>12.5</v>
      </c>
      <c r="I20" s="5">
        <f t="shared" ref="I20:N20" si="3">SUM(I21:I24)</f>
        <v>0</v>
      </c>
      <c r="J20" s="5">
        <f t="shared" si="3"/>
        <v>0</v>
      </c>
      <c r="K20" s="5">
        <f t="shared" si="3"/>
        <v>0</v>
      </c>
      <c r="L20" s="5">
        <f t="shared" si="3"/>
        <v>0</v>
      </c>
      <c r="M20" s="5">
        <f t="shared" si="3"/>
        <v>2.5</v>
      </c>
      <c r="N20" s="5">
        <f t="shared" si="3"/>
        <v>10</v>
      </c>
      <c r="O20" s="42">
        <v>528</v>
      </c>
      <c r="P20" s="42" t="s">
        <v>180</v>
      </c>
    </row>
    <row r="21" spans="1:16" ht="37.5" x14ac:dyDescent="0.3">
      <c r="A21" s="41"/>
      <c r="B21" s="42"/>
      <c r="C21" s="42"/>
      <c r="D21" s="78"/>
      <c r="E21" s="59"/>
      <c r="F21" s="42"/>
      <c r="G21" s="29" t="s">
        <v>102</v>
      </c>
      <c r="H21" s="5">
        <f>SUM(I21:N21)</f>
        <v>9.3000000000000007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9.3000000000000007</v>
      </c>
      <c r="O21" s="42"/>
      <c r="P21" s="42"/>
    </row>
    <row r="22" spans="1:16" ht="93.75" x14ac:dyDescent="0.3">
      <c r="A22" s="41"/>
      <c r="B22" s="42"/>
      <c r="C22" s="42"/>
      <c r="D22" s="78"/>
      <c r="E22" s="59"/>
      <c r="F22" s="42"/>
      <c r="G22" s="29" t="s">
        <v>103</v>
      </c>
      <c r="H22" s="5">
        <f>SUM(I22:N22)</f>
        <v>0.7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0.7</v>
      </c>
      <c r="O22" s="42"/>
      <c r="P22" s="42"/>
    </row>
    <row r="23" spans="1:16" ht="37.5" x14ac:dyDescent="0.3">
      <c r="A23" s="41"/>
      <c r="B23" s="42"/>
      <c r="C23" s="42"/>
      <c r="D23" s="78"/>
      <c r="E23" s="59"/>
      <c r="F23" s="42"/>
      <c r="G23" s="29" t="s">
        <v>104</v>
      </c>
      <c r="H23" s="5">
        <f>SUM(I23:N23)</f>
        <v>2.5</v>
      </c>
      <c r="I23" s="5">
        <v>0</v>
      </c>
      <c r="J23" s="5">
        <v>0</v>
      </c>
      <c r="K23" s="5">
        <v>0</v>
      </c>
      <c r="L23" s="5">
        <v>0</v>
      </c>
      <c r="M23" s="5">
        <v>2.5</v>
      </c>
      <c r="N23" s="5">
        <v>0</v>
      </c>
      <c r="O23" s="42"/>
      <c r="P23" s="42"/>
    </row>
    <row r="24" spans="1:16" ht="56.25" x14ac:dyDescent="0.3">
      <c r="A24" s="41"/>
      <c r="B24" s="42"/>
      <c r="C24" s="42"/>
      <c r="D24" s="78"/>
      <c r="E24" s="59"/>
      <c r="F24" s="42"/>
      <c r="G24" s="29" t="s">
        <v>105</v>
      </c>
      <c r="H24" s="5">
        <f>SUM(I24:N24)</f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2"/>
      <c r="P24" s="42"/>
    </row>
    <row r="25" spans="1:16" ht="75" x14ac:dyDescent="0.3">
      <c r="A25" s="55" t="s">
        <v>106</v>
      </c>
      <c r="B25" s="55"/>
      <c r="C25" s="55"/>
      <c r="D25" s="55"/>
      <c r="E25" s="55"/>
      <c r="F25" s="55"/>
      <c r="G25" s="37" t="s">
        <v>101</v>
      </c>
      <c r="H25" s="7">
        <f>SUM(H26:H29)</f>
        <v>61.7</v>
      </c>
      <c r="I25" s="7">
        <f t="shared" ref="I25:N25" si="4">SUM(I26:I29)</f>
        <v>0</v>
      </c>
      <c r="J25" s="7">
        <f t="shared" si="4"/>
        <v>0</v>
      </c>
      <c r="K25" s="7">
        <f t="shared" si="4"/>
        <v>0</v>
      </c>
      <c r="L25" s="7">
        <f t="shared" si="4"/>
        <v>0</v>
      </c>
      <c r="M25" s="7">
        <f t="shared" si="4"/>
        <v>51.7</v>
      </c>
      <c r="N25" s="7">
        <f t="shared" si="4"/>
        <v>10</v>
      </c>
      <c r="O25" s="77">
        <v>7217</v>
      </c>
      <c r="P25" s="63" t="s">
        <v>31</v>
      </c>
    </row>
    <row r="26" spans="1:16" ht="56.25" x14ac:dyDescent="0.3">
      <c r="A26" s="55"/>
      <c r="B26" s="55"/>
      <c r="C26" s="55"/>
      <c r="D26" s="55"/>
      <c r="E26" s="55"/>
      <c r="F26" s="55"/>
      <c r="G26" s="37" t="s">
        <v>102</v>
      </c>
      <c r="H26" s="7">
        <f>SUM(I26:N26)</f>
        <v>27.900000000000002</v>
      </c>
      <c r="I26" s="7">
        <f>I6+I11+I16+I21</f>
        <v>0</v>
      </c>
      <c r="J26" s="7">
        <f t="shared" ref="J26:N26" si="5">J6+J11+J16+J21</f>
        <v>0</v>
      </c>
      <c r="K26" s="7">
        <f t="shared" si="5"/>
        <v>0</v>
      </c>
      <c r="L26" s="7">
        <f t="shared" si="5"/>
        <v>0</v>
      </c>
      <c r="M26" s="7">
        <f t="shared" si="5"/>
        <v>18.600000000000001</v>
      </c>
      <c r="N26" s="7">
        <f t="shared" si="5"/>
        <v>9.3000000000000007</v>
      </c>
      <c r="O26" s="77"/>
      <c r="P26" s="63"/>
    </row>
    <row r="27" spans="1:16" ht="93.75" x14ac:dyDescent="0.3">
      <c r="A27" s="55"/>
      <c r="B27" s="55"/>
      <c r="C27" s="55"/>
      <c r="D27" s="55"/>
      <c r="E27" s="55"/>
      <c r="F27" s="55"/>
      <c r="G27" s="37" t="s">
        <v>103</v>
      </c>
      <c r="H27" s="7">
        <f>SUM(I27:N27)</f>
        <v>25.2</v>
      </c>
      <c r="I27" s="7">
        <f t="shared" ref="I27:N27" si="6">I7+I12+I17+I22</f>
        <v>0</v>
      </c>
      <c r="J27" s="7">
        <f t="shared" si="6"/>
        <v>0</v>
      </c>
      <c r="K27" s="7">
        <f t="shared" si="6"/>
        <v>0</v>
      </c>
      <c r="L27" s="7">
        <f t="shared" si="6"/>
        <v>0</v>
      </c>
      <c r="M27" s="7">
        <f t="shared" si="6"/>
        <v>24.5</v>
      </c>
      <c r="N27" s="7">
        <f t="shared" si="6"/>
        <v>0.7</v>
      </c>
      <c r="O27" s="77"/>
      <c r="P27" s="63"/>
    </row>
    <row r="28" spans="1:16" ht="37.5" x14ac:dyDescent="0.3">
      <c r="A28" s="55"/>
      <c r="B28" s="55"/>
      <c r="C28" s="55"/>
      <c r="D28" s="55"/>
      <c r="E28" s="55"/>
      <c r="F28" s="55"/>
      <c r="G28" s="37" t="s">
        <v>104</v>
      </c>
      <c r="H28" s="7">
        <f>SUM(I28:N28)</f>
        <v>8.6</v>
      </c>
      <c r="I28" s="7">
        <f t="shared" ref="I28:N28" si="7">I8+I13+I18+I23</f>
        <v>0</v>
      </c>
      <c r="J28" s="7">
        <f t="shared" si="7"/>
        <v>0</v>
      </c>
      <c r="K28" s="7">
        <f t="shared" si="7"/>
        <v>0</v>
      </c>
      <c r="L28" s="7">
        <f t="shared" si="7"/>
        <v>0</v>
      </c>
      <c r="M28" s="7">
        <f t="shared" si="7"/>
        <v>8.6</v>
      </c>
      <c r="N28" s="7">
        <f t="shared" si="7"/>
        <v>0</v>
      </c>
      <c r="O28" s="77"/>
      <c r="P28" s="63"/>
    </row>
    <row r="29" spans="1:16" ht="75" x14ac:dyDescent="0.3">
      <c r="A29" s="55"/>
      <c r="B29" s="55"/>
      <c r="C29" s="55"/>
      <c r="D29" s="55"/>
      <c r="E29" s="55"/>
      <c r="F29" s="55"/>
      <c r="G29" s="37" t="s">
        <v>105</v>
      </c>
      <c r="H29" s="7">
        <f>SUM(I29:N29)</f>
        <v>0</v>
      </c>
      <c r="I29" s="7">
        <f t="shared" ref="I29:N29" si="8">I9+I14+I19+I24</f>
        <v>0</v>
      </c>
      <c r="J29" s="7">
        <f t="shared" si="8"/>
        <v>0</v>
      </c>
      <c r="K29" s="7">
        <f t="shared" si="8"/>
        <v>0</v>
      </c>
      <c r="L29" s="7">
        <f t="shared" si="8"/>
        <v>0</v>
      </c>
      <c r="M29" s="7">
        <f t="shared" si="8"/>
        <v>0</v>
      </c>
      <c r="N29" s="7">
        <f t="shared" si="8"/>
        <v>0</v>
      </c>
      <c r="O29" s="77"/>
      <c r="P29" s="63"/>
    </row>
  </sheetData>
  <mergeCells count="45">
    <mergeCell ref="G1:N1"/>
    <mergeCell ref="O1:O2"/>
    <mergeCell ref="P1:P2"/>
    <mergeCell ref="A1:A2"/>
    <mergeCell ref="B1:B2"/>
    <mergeCell ref="C1:C2"/>
    <mergeCell ref="D1:D2"/>
    <mergeCell ref="E1:E2"/>
    <mergeCell ref="F1:F2"/>
    <mergeCell ref="O10:O14"/>
    <mergeCell ref="P10:P14"/>
    <mergeCell ref="O15:O19"/>
    <mergeCell ref="P15:P19"/>
    <mergeCell ref="A4:P4"/>
    <mergeCell ref="A5:A9"/>
    <mergeCell ref="B5:B9"/>
    <mergeCell ref="C5:C9"/>
    <mergeCell ref="D5:D9"/>
    <mergeCell ref="E5:E9"/>
    <mergeCell ref="F5:F9"/>
    <mergeCell ref="O5:O9"/>
    <mergeCell ref="P5:P9"/>
    <mergeCell ref="F15:F19"/>
    <mergeCell ref="A10:A14"/>
    <mergeCell ref="B10:B14"/>
    <mergeCell ref="C10:C14"/>
    <mergeCell ref="D10:D14"/>
    <mergeCell ref="E10:E14"/>
    <mergeCell ref="F10:F14"/>
    <mergeCell ref="A15:A19"/>
    <mergeCell ref="B15:B19"/>
    <mergeCell ref="C15:C19"/>
    <mergeCell ref="D15:D19"/>
    <mergeCell ref="E15:E19"/>
    <mergeCell ref="A25:F29"/>
    <mergeCell ref="O25:O29"/>
    <mergeCell ref="P25:P29"/>
    <mergeCell ref="A20:A24"/>
    <mergeCell ref="B20:B24"/>
    <mergeCell ref="C20:C24"/>
    <mergeCell ref="D20:D24"/>
    <mergeCell ref="E20:E24"/>
    <mergeCell ref="F20:F24"/>
    <mergeCell ref="O20:O24"/>
    <mergeCell ref="P20:P2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"/>
  <sheetViews>
    <sheetView zoomScale="80" zoomScaleNormal="80" workbookViewId="0">
      <selection activeCell="H12" sqref="H12:N16"/>
    </sheetView>
  </sheetViews>
  <sheetFormatPr defaultRowHeight="18.75" x14ac:dyDescent="0.3"/>
  <cols>
    <col min="1" max="1" width="23.42578125" style="9" customWidth="1"/>
    <col min="2" max="2" width="39.85546875" style="9" customWidth="1"/>
    <col min="3" max="3" width="16.85546875" style="9" customWidth="1"/>
    <col min="4" max="4" width="9.85546875" style="9" customWidth="1"/>
    <col min="5" max="5" width="9.140625" style="9"/>
    <col min="6" max="6" width="20.42578125" style="9" customWidth="1"/>
    <col min="7" max="7" width="17.85546875" style="9" customWidth="1"/>
    <col min="8" max="14" width="12.140625" style="9" customWidth="1"/>
    <col min="15" max="15" width="13.42578125" style="9" customWidth="1"/>
    <col min="16" max="16" width="20.7109375" style="9" customWidth="1"/>
    <col min="17" max="16384" width="9.140625" style="9"/>
  </cols>
  <sheetData>
    <row r="1" spans="1:16" ht="68.25" customHeight="1" x14ac:dyDescent="0.3">
      <c r="A1" s="42" t="s">
        <v>5</v>
      </c>
      <c r="B1" s="42" t="s">
        <v>6</v>
      </c>
      <c r="C1" s="42" t="s">
        <v>7</v>
      </c>
      <c r="D1" s="42" t="s">
        <v>8</v>
      </c>
      <c r="E1" s="42" t="s">
        <v>9</v>
      </c>
      <c r="F1" s="42" t="s">
        <v>10</v>
      </c>
      <c r="G1" s="42" t="s">
        <v>11</v>
      </c>
      <c r="H1" s="42"/>
      <c r="I1" s="42"/>
      <c r="J1" s="42"/>
      <c r="K1" s="42"/>
      <c r="L1" s="42"/>
      <c r="M1" s="42"/>
      <c r="N1" s="42"/>
      <c r="O1" s="42" t="s">
        <v>12</v>
      </c>
      <c r="P1" s="42" t="s">
        <v>13</v>
      </c>
    </row>
    <row r="2" spans="1:16" ht="56.25" x14ac:dyDescent="0.3">
      <c r="A2" s="42"/>
      <c r="B2" s="42"/>
      <c r="C2" s="42"/>
      <c r="D2" s="42"/>
      <c r="E2" s="42"/>
      <c r="F2" s="42"/>
      <c r="G2" s="26" t="s">
        <v>14</v>
      </c>
      <c r="H2" s="26" t="s">
        <v>15</v>
      </c>
      <c r="I2" s="26">
        <v>2025</v>
      </c>
      <c r="J2" s="26">
        <v>2026</v>
      </c>
      <c r="K2" s="26">
        <v>2027</v>
      </c>
      <c r="L2" s="26">
        <v>2028</v>
      </c>
      <c r="M2" s="26">
        <v>2029</v>
      </c>
      <c r="N2" s="26">
        <v>2030</v>
      </c>
      <c r="O2" s="42"/>
      <c r="P2" s="42"/>
    </row>
    <row r="3" spans="1:16" x14ac:dyDescent="0.3">
      <c r="A3" s="26">
        <v>1</v>
      </c>
      <c r="B3" s="26">
        <v>2</v>
      </c>
      <c r="C3" s="26">
        <v>3</v>
      </c>
      <c r="D3" s="26">
        <v>4</v>
      </c>
      <c r="E3" s="26">
        <v>5</v>
      </c>
      <c r="F3" s="26">
        <v>6</v>
      </c>
      <c r="G3" s="26">
        <v>7</v>
      </c>
      <c r="H3" s="26">
        <v>8</v>
      </c>
      <c r="I3" s="26">
        <v>9</v>
      </c>
      <c r="J3" s="26">
        <v>10</v>
      </c>
      <c r="K3" s="26">
        <v>11</v>
      </c>
      <c r="L3" s="26">
        <v>12</v>
      </c>
      <c r="M3" s="26">
        <v>13</v>
      </c>
      <c r="N3" s="26">
        <v>14</v>
      </c>
      <c r="O3" s="26">
        <v>15</v>
      </c>
      <c r="P3" s="26">
        <v>16</v>
      </c>
    </row>
    <row r="4" spans="1:16" x14ac:dyDescent="0.3">
      <c r="A4" s="63" t="s">
        <v>126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</row>
    <row r="5" spans="1:16" x14ac:dyDescent="0.3">
      <c r="A5" s="41" t="s">
        <v>113</v>
      </c>
      <c r="B5" s="42" t="s">
        <v>194</v>
      </c>
      <c r="C5" s="42" t="s">
        <v>23</v>
      </c>
      <c r="D5" s="42" t="s">
        <v>112</v>
      </c>
      <c r="E5" s="42" t="s">
        <v>195</v>
      </c>
      <c r="F5" s="42" t="s">
        <v>125</v>
      </c>
      <c r="G5" s="41" t="s">
        <v>0</v>
      </c>
      <c r="H5" s="79">
        <v>31.2</v>
      </c>
      <c r="I5" s="79">
        <f t="shared" ref="I5:N5" si="0">SUM(I8:I11)</f>
        <v>7</v>
      </c>
      <c r="J5" s="79">
        <f t="shared" si="0"/>
        <v>4.24</v>
      </c>
      <c r="K5" s="79">
        <f t="shared" si="0"/>
        <v>5</v>
      </c>
      <c r="L5" s="79">
        <f t="shared" si="0"/>
        <v>5</v>
      </c>
      <c r="M5" s="79">
        <f t="shared" si="0"/>
        <v>5</v>
      </c>
      <c r="N5" s="79">
        <f t="shared" si="0"/>
        <v>5</v>
      </c>
      <c r="O5" s="42">
        <v>20099</v>
      </c>
      <c r="P5" s="41" t="s">
        <v>162</v>
      </c>
    </row>
    <row r="6" spans="1:16" x14ac:dyDescent="0.3">
      <c r="A6" s="41"/>
      <c r="B6" s="42"/>
      <c r="C6" s="42"/>
      <c r="D6" s="42"/>
      <c r="E6" s="42"/>
      <c r="F6" s="42"/>
      <c r="G6" s="41"/>
      <c r="H6" s="79"/>
      <c r="I6" s="79"/>
      <c r="J6" s="79"/>
      <c r="K6" s="79"/>
      <c r="L6" s="79"/>
      <c r="M6" s="79"/>
      <c r="N6" s="79"/>
      <c r="O6" s="42"/>
      <c r="P6" s="41"/>
    </row>
    <row r="7" spans="1:16" x14ac:dyDescent="0.3">
      <c r="A7" s="41"/>
      <c r="B7" s="42"/>
      <c r="C7" s="42"/>
      <c r="D7" s="42"/>
      <c r="E7" s="42"/>
      <c r="F7" s="42"/>
      <c r="G7" s="41"/>
      <c r="H7" s="79"/>
      <c r="I7" s="79"/>
      <c r="J7" s="79"/>
      <c r="K7" s="79"/>
      <c r="L7" s="79"/>
      <c r="M7" s="79"/>
      <c r="N7" s="79"/>
      <c r="O7" s="42"/>
      <c r="P7" s="41"/>
    </row>
    <row r="8" spans="1:16" ht="37.5" x14ac:dyDescent="0.3">
      <c r="A8" s="41"/>
      <c r="B8" s="42"/>
      <c r="C8" s="42"/>
      <c r="D8" s="42"/>
      <c r="E8" s="42"/>
      <c r="F8" s="42"/>
      <c r="G8" s="25" t="s">
        <v>1</v>
      </c>
      <c r="H8" s="5">
        <f>SUM(I8:N8)</f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2"/>
      <c r="P8" s="41"/>
    </row>
    <row r="9" spans="1:16" ht="75" x14ac:dyDescent="0.3">
      <c r="A9" s="41"/>
      <c r="B9" s="42"/>
      <c r="C9" s="42"/>
      <c r="D9" s="42"/>
      <c r="E9" s="42"/>
      <c r="F9" s="42"/>
      <c r="G9" s="25" t="s">
        <v>2</v>
      </c>
      <c r="H9" s="5">
        <f>SUM(I9:N9)</f>
        <v>5.62</v>
      </c>
      <c r="I9" s="5">
        <v>3.5</v>
      </c>
      <c r="J9" s="5">
        <v>2.12</v>
      </c>
      <c r="K9" s="5">
        <v>0</v>
      </c>
      <c r="L9" s="5">
        <v>0</v>
      </c>
      <c r="M9" s="5">
        <v>0</v>
      </c>
      <c r="N9" s="5">
        <v>0</v>
      </c>
      <c r="O9" s="42"/>
      <c r="P9" s="41"/>
    </row>
    <row r="10" spans="1:16" ht="37.5" x14ac:dyDescent="0.3">
      <c r="A10" s="41"/>
      <c r="B10" s="42"/>
      <c r="C10" s="42"/>
      <c r="D10" s="42"/>
      <c r="E10" s="42"/>
      <c r="F10" s="42"/>
      <c r="G10" s="25" t="s">
        <v>3</v>
      </c>
      <c r="H10" s="5">
        <f>SUM(I10:N10)</f>
        <v>25.62</v>
      </c>
      <c r="I10" s="5">
        <v>3.5</v>
      </c>
      <c r="J10" s="5">
        <v>2.12</v>
      </c>
      <c r="K10" s="5">
        <v>5</v>
      </c>
      <c r="L10" s="5">
        <v>5</v>
      </c>
      <c r="M10" s="5">
        <v>5</v>
      </c>
      <c r="N10" s="5">
        <v>5</v>
      </c>
      <c r="O10" s="42"/>
      <c r="P10" s="41"/>
    </row>
    <row r="11" spans="1:16" ht="37.5" x14ac:dyDescent="0.3">
      <c r="A11" s="41"/>
      <c r="B11" s="42"/>
      <c r="C11" s="42"/>
      <c r="D11" s="42"/>
      <c r="E11" s="42"/>
      <c r="F11" s="42"/>
      <c r="G11" s="25" t="s">
        <v>4</v>
      </c>
      <c r="H11" s="5">
        <f>SUM(I11:N11)</f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42"/>
      <c r="P11" s="41"/>
    </row>
    <row r="12" spans="1:16" ht="75" x14ac:dyDescent="0.3">
      <c r="A12" s="55" t="s">
        <v>18</v>
      </c>
      <c r="B12" s="55"/>
      <c r="C12" s="55"/>
      <c r="D12" s="55"/>
      <c r="E12" s="55"/>
      <c r="F12" s="55"/>
      <c r="G12" s="25" t="s">
        <v>0</v>
      </c>
      <c r="H12" s="5">
        <f>SUM(H13:H16)</f>
        <v>31.240000000000002</v>
      </c>
      <c r="I12" s="5">
        <f t="shared" ref="I12:N12" si="1">SUM(I13:I16)</f>
        <v>7</v>
      </c>
      <c r="J12" s="5">
        <f t="shared" si="1"/>
        <v>4.24</v>
      </c>
      <c r="K12" s="5">
        <f t="shared" si="1"/>
        <v>5</v>
      </c>
      <c r="L12" s="5">
        <f t="shared" si="1"/>
        <v>5</v>
      </c>
      <c r="M12" s="5">
        <f t="shared" si="1"/>
        <v>5</v>
      </c>
      <c r="N12" s="5">
        <f t="shared" si="1"/>
        <v>5</v>
      </c>
      <c r="O12" s="42"/>
      <c r="P12" s="41"/>
    </row>
    <row r="13" spans="1:16" ht="37.5" x14ac:dyDescent="0.3">
      <c r="A13" s="55"/>
      <c r="B13" s="55"/>
      <c r="C13" s="55"/>
      <c r="D13" s="55"/>
      <c r="E13" s="55"/>
      <c r="F13" s="55"/>
      <c r="G13" s="25" t="s">
        <v>26</v>
      </c>
      <c r="H13" s="5">
        <f>SUM(I13:N13)</f>
        <v>0</v>
      </c>
      <c r="I13" s="5">
        <f t="shared" ref="I13:N13" si="2">I8</f>
        <v>0</v>
      </c>
      <c r="J13" s="5">
        <f t="shared" si="2"/>
        <v>0</v>
      </c>
      <c r="K13" s="5">
        <f t="shared" si="2"/>
        <v>0</v>
      </c>
      <c r="L13" s="5">
        <f t="shared" si="2"/>
        <v>0</v>
      </c>
      <c r="M13" s="5">
        <f t="shared" si="2"/>
        <v>0</v>
      </c>
      <c r="N13" s="5">
        <f t="shared" si="2"/>
        <v>0</v>
      </c>
      <c r="O13" s="42"/>
      <c r="P13" s="41"/>
    </row>
    <row r="14" spans="1:16" ht="75" x14ac:dyDescent="0.3">
      <c r="A14" s="55"/>
      <c r="B14" s="55"/>
      <c r="C14" s="55"/>
      <c r="D14" s="55"/>
      <c r="E14" s="55"/>
      <c r="F14" s="55"/>
      <c r="G14" s="25" t="s">
        <v>2</v>
      </c>
      <c r="H14" s="5">
        <f>SUM(I14:N14)</f>
        <v>5.62</v>
      </c>
      <c r="I14" s="5">
        <f t="shared" ref="I14:N14" si="3">I9</f>
        <v>3.5</v>
      </c>
      <c r="J14" s="5">
        <f t="shared" si="3"/>
        <v>2.12</v>
      </c>
      <c r="K14" s="5">
        <f t="shared" si="3"/>
        <v>0</v>
      </c>
      <c r="L14" s="5">
        <f t="shared" si="3"/>
        <v>0</v>
      </c>
      <c r="M14" s="5">
        <f t="shared" si="3"/>
        <v>0</v>
      </c>
      <c r="N14" s="5">
        <f t="shared" si="3"/>
        <v>0</v>
      </c>
      <c r="O14" s="42"/>
      <c r="P14" s="41"/>
    </row>
    <row r="15" spans="1:16" ht="37.5" x14ac:dyDescent="0.3">
      <c r="A15" s="55"/>
      <c r="B15" s="55"/>
      <c r="C15" s="55"/>
      <c r="D15" s="55"/>
      <c r="E15" s="55"/>
      <c r="F15" s="55"/>
      <c r="G15" s="25" t="s">
        <v>3</v>
      </c>
      <c r="H15" s="5">
        <f>SUM(I15:N15)</f>
        <v>25.62</v>
      </c>
      <c r="I15" s="5">
        <f t="shared" ref="I15:J15" si="4">I10</f>
        <v>3.5</v>
      </c>
      <c r="J15" s="5">
        <f t="shared" si="4"/>
        <v>2.12</v>
      </c>
      <c r="K15" s="5">
        <v>5</v>
      </c>
      <c r="L15" s="5">
        <v>5</v>
      </c>
      <c r="M15" s="5">
        <v>5</v>
      </c>
      <c r="N15" s="5">
        <v>5</v>
      </c>
      <c r="O15" s="42"/>
      <c r="P15" s="41"/>
    </row>
    <row r="16" spans="1:16" ht="37.5" x14ac:dyDescent="0.3">
      <c r="A16" s="55"/>
      <c r="B16" s="55"/>
      <c r="C16" s="55"/>
      <c r="D16" s="55"/>
      <c r="E16" s="55"/>
      <c r="F16" s="55"/>
      <c r="G16" s="25" t="s">
        <v>4</v>
      </c>
      <c r="H16" s="5">
        <f>SUM(I16:N16)</f>
        <v>0</v>
      </c>
      <c r="I16" s="5">
        <f t="shared" ref="I16:N16" si="5">I11</f>
        <v>0</v>
      </c>
      <c r="J16" s="5">
        <f t="shared" si="5"/>
        <v>0</v>
      </c>
      <c r="K16" s="5">
        <f t="shared" si="5"/>
        <v>0</v>
      </c>
      <c r="L16" s="5">
        <f t="shared" si="5"/>
        <v>0</v>
      </c>
      <c r="M16" s="5">
        <f t="shared" si="5"/>
        <v>0</v>
      </c>
      <c r="N16" s="5">
        <f t="shared" si="5"/>
        <v>0</v>
      </c>
      <c r="O16" s="42"/>
      <c r="P16" s="41"/>
    </row>
  </sheetData>
  <mergeCells count="29">
    <mergeCell ref="G1:N1"/>
    <mergeCell ref="O1:O2"/>
    <mergeCell ref="P1:P2"/>
    <mergeCell ref="A1:A2"/>
    <mergeCell ref="B1:B2"/>
    <mergeCell ref="C1:C2"/>
    <mergeCell ref="D1:D2"/>
    <mergeCell ref="E1:E2"/>
    <mergeCell ref="F1:F2"/>
    <mergeCell ref="A4:P4"/>
    <mergeCell ref="A5:A11"/>
    <mergeCell ref="B5:B11"/>
    <mergeCell ref="C5:C11"/>
    <mergeCell ref="D5:D11"/>
    <mergeCell ref="E5:E11"/>
    <mergeCell ref="L5:L7"/>
    <mergeCell ref="M5:M7"/>
    <mergeCell ref="N5:N7"/>
    <mergeCell ref="O5:O11"/>
    <mergeCell ref="P5:P11"/>
    <mergeCell ref="A12:F16"/>
    <mergeCell ref="O12:O16"/>
    <mergeCell ref="P12:P16"/>
    <mergeCell ref="F5:F11"/>
    <mergeCell ref="G5:G7"/>
    <mergeCell ref="H5:H7"/>
    <mergeCell ref="I5:I7"/>
    <mergeCell ref="J5:J7"/>
    <mergeCell ref="K5:K7"/>
  </mergeCells>
  <pageMargins left="0.7" right="0.7" top="0.75" bottom="0.75" header="0.3" footer="0.3"/>
  <pageSetup paperSize="9" scale="5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workbookViewId="0">
      <selection activeCell="N13" sqref="N13"/>
    </sheetView>
  </sheetViews>
  <sheetFormatPr defaultRowHeight="15" x14ac:dyDescent="0.25"/>
  <cols>
    <col min="1" max="1" width="31.85546875" customWidth="1"/>
    <col min="2" max="2" width="20.85546875" customWidth="1"/>
    <col min="3" max="3" width="10.85546875" customWidth="1"/>
    <col min="4" max="4" width="11.5703125" customWidth="1"/>
    <col min="5" max="5" width="11.42578125" customWidth="1"/>
    <col min="6" max="6" width="11" customWidth="1"/>
    <col min="7" max="7" width="12.140625" customWidth="1"/>
    <col min="8" max="8" width="11.7109375" customWidth="1"/>
    <col min="9" max="9" width="12.28515625" customWidth="1"/>
  </cols>
  <sheetData>
    <row r="1" spans="1:9" ht="17.25" thickBot="1" x14ac:dyDescent="0.3">
      <c r="A1" s="80"/>
      <c r="B1" s="81" t="s">
        <v>216</v>
      </c>
      <c r="C1" s="82"/>
      <c r="D1" s="82"/>
      <c r="E1" s="82"/>
      <c r="F1" s="82"/>
      <c r="G1" s="82"/>
      <c r="H1" s="82"/>
      <c r="I1" s="83"/>
    </row>
    <row r="2" spans="1:9" ht="17.25" thickBot="1" x14ac:dyDescent="0.3">
      <c r="A2" s="84" t="s">
        <v>217</v>
      </c>
      <c r="B2" s="85" t="s">
        <v>218</v>
      </c>
      <c r="C2" s="86" t="s">
        <v>219</v>
      </c>
      <c r="D2" s="81" t="s">
        <v>220</v>
      </c>
      <c r="E2" s="82"/>
      <c r="F2" s="82"/>
      <c r="G2" s="82"/>
      <c r="H2" s="82"/>
      <c r="I2" s="83"/>
    </row>
    <row r="3" spans="1:9" ht="17.25" thickBot="1" x14ac:dyDescent="0.3">
      <c r="A3" s="87"/>
      <c r="B3" s="88"/>
      <c r="C3" s="89"/>
      <c r="D3" s="90">
        <v>2025</v>
      </c>
      <c r="E3" s="90">
        <v>2026</v>
      </c>
      <c r="F3" s="90">
        <v>2027</v>
      </c>
      <c r="G3" s="90">
        <v>2028</v>
      </c>
      <c r="H3" s="90">
        <v>2029</v>
      </c>
      <c r="I3" s="90">
        <v>2030</v>
      </c>
    </row>
    <row r="4" spans="1:9" ht="17.25" thickBot="1" x14ac:dyDescent="0.3">
      <c r="A4" s="84">
        <v>1</v>
      </c>
      <c r="B4" s="91">
        <v>2</v>
      </c>
      <c r="C4" s="90">
        <v>3</v>
      </c>
      <c r="D4" s="90">
        <v>4</v>
      </c>
      <c r="E4" s="90">
        <v>5</v>
      </c>
      <c r="F4" s="90">
        <v>6</v>
      </c>
      <c r="G4" s="90">
        <v>7</v>
      </c>
      <c r="H4" s="90">
        <v>8</v>
      </c>
      <c r="I4" s="90">
        <v>9</v>
      </c>
    </row>
    <row r="5" spans="1:9" ht="46.5" customHeight="1" thickBot="1" x14ac:dyDescent="0.3">
      <c r="A5" s="92" t="s">
        <v>221</v>
      </c>
      <c r="B5" s="103" t="s">
        <v>222</v>
      </c>
      <c r="C5" s="104">
        <f>SUM(D5:I5)</f>
        <v>5057.28905631</v>
      </c>
      <c r="D5" s="104">
        <f>SUM(D6:D9)</f>
        <v>984.58181707999995</v>
      </c>
      <c r="E5" s="104">
        <f t="shared" ref="E5:I5" si="0">SUM(E6:E9)</f>
        <v>346.62915726</v>
      </c>
      <c r="F5" s="104">
        <f t="shared" si="0"/>
        <v>384.41909128000003</v>
      </c>
      <c r="G5" s="104">
        <f t="shared" si="0"/>
        <v>389.91899068999999</v>
      </c>
      <c r="H5" s="104">
        <f t="shared" si="0"/>
        <v>1416.21</v>
      </c>
      <c r="I5" s="104">
        <f t="shared" si="0"/>
        <v>1535.53</v>
      </c>
    </row>
    <row r="6" spans="1:9" ht="34.5" customHeight="1" thickBot="1" x14ac:dyDescent="0.3">
      <c r="A6" s="93"/>
      <c r="B6" s="103" t="s">
        <v>26</v>
      </c>
      <c r="C6" s="104">
        <f>SUM(D6:I6)</f>
        <v>799.52239618999999</v>
      </c>
      <c r="D6" s="104">
        <f>D11+D16+D21+D26+D31+D36+D41+D46+D51+D56</f>
        <v>51.633924110000002</v>
      </c>
      <c r="E6" s="104">
        <f t="shared" ref="E6:I6" si="1">E11+E16+E21+E26+E31+E36+E41+E46+E51+E56</f>
        <v>59.501903730000002</v>
      </c>
      <c r="F6" s="104">
        <f t="shared" si="1"/>
        <v>4.1305683499999999</v>
      </c>
      <c r="G6" s="104">
        <f t="shared" si="1"/>
        <v>4.13</v>
      </c>
      <c r="H6" s="104">
        <f t="shared" si="1"/>
        <v>575.19200000000001</v>
      </c>
      <c r="I6" s="104">
        <f t="shared" si="1"/>
        <v>104.93400000000001</v>
      </c>
    </row>
    <row r="7" spans="1:9" ht="66" customHeight="1" thickBot="1" x14ac:dyDescent="0.3">
      <c r="A7" s="93"/>
      <c r="B7" s="103" t="s">
        <v>2</v>
      </c>
      <c r="C7" s="104">
        <f t="shared" ref="C7:C59" si="2">SUM(D7:I7)</f>
        <v>4118.6781211399993</v>
      </c>
      <c r="D7" s="104">
        <f t="shared" ref="D7:I9" si="3">D12+D17+D22+D27+D32+D37+D42+D47+D52+D57</f>
        <v>908.71756411000001</v>
      </c>
      <c r="E7" s="104">
        <f t="shared" si="3"/>
        <v>284.99421749999999</v>
      </c>
      <c r="F7" s="104">
        <f t="shared" si="3"/>
        <v>375.27600605000003</v>
      </c>
      <c r="G7" s="104">
        <f t="shared" si="3"/>
        <v>380.77633348000001</v>
      </c>
      <c r="H7" s="104">
        <f t="shared" si="3"/>
        <v>752.41800000000001</v>
      </c>
      <c r="I7" s="104">
        <f t="shared" si="3"/>
        <v>1416.4960000000001</v>
      </c>
    </row>
    <row r="8" spans="1:9" ht="31.5" customHeight="1" thickBot="1" x14ac:dyDescent="0.3">
      <c r="A8" s="93"/>
      <c r="B8" s="103" t="s">
        <v>3</v>
      </c>
      <c r="C8" s="104">
        <f t="shared" si="2"/>
        <v>102.99853897999998</v>
      </c>
      <c r="D8" s="104">
        <f t="shared" si="3"/>
        <v>24.230328859999997</v>
      </c>
      <c r="E8" s="104">
        <f t="shared" si="3"/>
        <v>2.13303603</v>
      </c>
      <c r="F8" s="104">
        <f t="shared" si="3"/>
        <v>5.0125168799999997</v>
      </c>
      <c r="G8" s="104">
        <f t="shared" si="3"/>
        <v>5.0126572100000004</v>
      </c>
      <c r="H8" s="104">
        <f t="shared" si="3"/>
        <v>52.51</v>
      </c>
      <c r="I8" s="104">
        <f t="shared" si="3"/>
        <v>14.100000000000001</v>
      </c>
    </row>
    <row r="9" spans="1:9" ht="36" customHeight="1" thickBot="1" x14ac:dyDescent="0.3">
      <c r="A9" s="94"/>
      <c r="B9" s="103" t="s">
        <v>4</v>
      </c>
      <c r="C9" s="104">
        <f t="shared" si="2"/>
        <v>36.089999999999996</v>
      </c>
      <c r="D9" s="104">
        <f t="shared" si="3"/>
        <v>0</v>
      </c>
      <c r="E9" s="104">
        <f t="shared" si="3"/>
        <v>0</v>
      </c>
      <c r="F9" s="104">
        <f t="shared" si="3"/>
        <v>0</v>
      </c>
      <c r="G9" s="104">
        <f t="shared" si="3"/>
        <v>0</v>
      </c>
      <c r="H9" s="104">
        <f t="shared" si="3"/>
        <v>36.089999999999996</v>
      </c>
      <c r="I9" s="104">
        <f t="shared" si="3"/>
        <v>0</v>
      </c>
    </row>
    <row r="10" spans="1:9" ht="50.25" thickBot="1" x14ac:dyDescent="0.3">
      <c r="A10" s="95" t="s">
        <v>223</v>
      </c>
      <c r="B10" s="105" t="s">
        <v>222</v>
      </c>
      <c r="C10" s="104">
        <f t="shared" si="2"/>
        <v>1662.36743716</v>
      </c>
      <c r="D10" s="104">
        <v>11.04399793</v>
      </c>
      <c r="E10" s="104">
        <v>4.345357260000001</v>
      </c>
      <c r="F10" s="104">
        <v>379.41909128000003</v>
      </c>
      <c r="G10" s="104">
        <v>379.41899068999999</v>
      </c>
      <c r="H10" s="104">
        <v>8.75</v>
      </c>
      <c r="I10" s="104">
        <v>879.39</v>
      </c>
    </row>
    <row r="11" spans="1:9" ht="37.5" customHeight="1" thickBot="1" x14ac:dyDescent="0.3">
      <c r="A11" s="95"/>
      <c r="B11" s="105" t="s">
        <v>26</v>
      </c>
      <c r="C11" s="104">
        <f t="shared" si="2"/>
        <v>22.556396190000001</v>
      </c>
      <c r="D11" s="104">
        <v>9.99392411</v>
      </c>
      <c r="E11" s="104">
        <v>4.3019037300000003</v>
      </c>
      <c r="F11" s="104">
        <v>4.1305683499999999</v>
      </c>
      <c r="G11" s="104">
        <v>4.13</v>
      </c>
      <c r="H11" s="104">
        <v>0</v>
      </c>
      <c r="I11" s="104">
        <v>0</v>
      </c>
    </row>
    <row r="12" spans="1:9" ht="65.25" customHeight="1" thickBot="1" x14ac:dyDescent="0.3">
      <c r="A12" s="95"/>
      <c r="B12" s="105" t="s">
        <v>2</v>
      </c>
      <c r="C12" s="104">
        <f t="shared" si="2"/>
        <v>1630.0434211400002</v>
      </c>
      <c r="D12" s="104">
        <v>7.0664110000000002E-2</v>
      </c>
      <c r="E12" s="104">
        <v>3.04175E-2</v>
      </c>
      <c r="F12" s="104">
        <v>375.27600605000003</v>
      </c>
      <c r="G12" s="104">
        <v>375.27633348000001</v>
      </c>
      <c r="H12" s="104">
        <v>0</v>
      </c>
      <c r="I12" s="104">
        <v>879.39</v>
      </c>
    </row>
    <row r="13" spans="1:9" ht="30.75" customHeight="1" thickBot="1" x14ac:dyDescent="0.3">
      <c r="A13" s="95"/>
      <c r="B13" s="105" t="s">
        <v>3</v>
      </c>
      <c r="C13" s="104">
        <f t="shared" si="2"/>
        <v>9.7676198299999992</v>
      </c>
      <c r="D13" s="104">
        <v>0.97940970999999999</v>
      </c>
      <c r="E13" s="104">
        <v>1.3036030000000001E-2</v>
      </c>
      <c r="F13" s="104">
        <v>1.2516879999999999E-2</v>
      </c>
      <c r="G13" s="104">
        <v>1.265721E-2</v>
      </c>
      <c r="H13" s="104">
        <v>8.75</v>
      </c>
      <c r="I13" s="104">
        <v>0</v>
      </c>
    </row>
    <row r="14" spans="1:9" ht="37.5" customHeight="1" thickBot="1" x14ac:dyDescent="0.3">
      <c r="A14" s="96"/>
      <c r="B14" s="105" t="s">
        <v>4</v>
      </c>
      <c r="C14" s="104">
        <f t="shared" si="2"/>
        <v>0</v>
      </c>
      <c r="D14" s="104">
        <v>0</v>
      </c>
      <c r="E14" s="104">
        <v>0</v>
      </c>
      <c r="F14" s="104">
        <v>0</v>
      </c>
      <c r="G14" s="104">
        <v>0</v>
      </c>
      <c r="H14" s="104">
        <v>0</v>
      </c>
      <c r="I14" s="104">
        <v>0</v>
      </c>
    </row>
    <row r="15" spans="1:9" ht="50.25" thickBot="1" x14ac:dyDescent="0.3">
      <c r="A15" s="97" t="s">
        <v>224</v>
      </c>
      <c r="B15" s="105" t="s">
        <v>222</v>
      </c>
      <c r="C15" s="104">
        <f t="shared" si="2"/>
        <v>179.44</v>
      </c>
      <c r="D15" s="104">
        <f>SUM(D16:D19)</f>
        <v>62.040000000000006</v>
      </c>
      <c r="E15" s="104">
        <f t="shared" ref="E15:I15" si="4">SUM(E16:E19)</f>
        <v>0</v>
      </c>
      <c r="F15" s="104">
        <f t="shared" si="4"/>
        <v>0</v>
      </c>
      <c r="G15" s="104">
        <f t="shared" si="4"/>
        <v>0</v>
      </c>
      <c r="H15" s="104">
        <f t="shared" si="4"/>
        <v>60.800000000000004</v>
      </c>
      <c r="I15" s="104">
        <f t="shared" si="4"/>
        <v>56.600000000000009</v>
      </c>
    </row>
    <row r="16" spans="1:9" ht="38.25" customHeight="1" thickBot="1" x14ac:dyDescent="0.3">
      <c r="A16" s="95"/>
      <c r="B16" s="105" t="s">
        <v>26</v>
      </c>
      <c r="C16" s="104">
        <f t="shared" si="2"/>
        <v>149.96600000000001</v>
      </c>
      <c r="D16" s="104">
        <v>33.74</v>
      </c>
      <c r="E16" s="104">
        <v>0</v>
      </c>
      <c r="F16" s="104">
        <v>0</v>
      </c>
      <c r="G16" s="104">
        <v>0</v>
      </c>
      <c r="H16" s="104">
        <v>60.192000000000007</v>
      </c>
      <c r="I16" s="104">
        <v>56.034000000000006</v>
      </c>
    </row>
    <row r="17" spans="1:9" ht="67.5" customHeight="1" thickBot="1" x14ac:dyDescent="0.3">
      <c r="A17" s="95"/>
      <c r="B17" s="105" t="s">
        <v>2</v>
      </c>
      <c r="C17" s="104">
        <f t="shared" si="2"/>
        <v>29.474</v>
      </c>
      <c r="D17" s="104">
        <v>28.3</v>
      </c>
      <c r="E17" s="104">
        <v>0</v>
      </c>
      <c r="F17" s="104">
        <v>0</v>
      </c>
      <c r="G17" s="104">
        <v>0</v>
      </c>
      <c r="H17" s="104">
        <v>0.60799999999999998</v>
      </c>
      <c r="I17" s="104">
        <v>0.56600000000000006</v>
      </c>
    </row>
    <row r="18" spans="1:9" ht="35.25" customHeight="1" thickBot="1" x14ac:dyDescent="0.3">
      <c r="A18" s="95"/>
      <c r="B18" s="105" t="s">
        <v>3</v>
      </c>
      <c r="C18" s="104">
        <f t="shared" si="2"/>
        <v>0</v>
      </c>
      <c r="D18" s="104">
        <v>0</v>
      </c>
      <c r="E18" s="104">
        <v>0</v>
      </c>
      <c r="F18" s="104">
        <v>0</v>
      </c>
      <c r="G18" s="104">
        <v>0</v>
      </c>
      <c r="H18" s="104">
        <v>0</v>
      </c>
      <c r="I18" s="104">
        <v>0</v>
      </c>
    </row>
    <row r="19" spans="1:9" ht="39" customHeight="1" thickBot="1" x14ac:dyDescent="0.3">
      <c r="A19" s="96"/>
      <c r="B19" s="105" t="s">
        <v>4</v>
      </c>
      <c r="C19" s="104">
        <f t="shared" si="2"/>
        <v>0</v>
      </c>
      <c r="D19" s="104">
        <v>0</v>
      </c>
      <c r="E19" s="104">
        <v>0</v>
      </c>
      <c r="F19" s="104">
        <v>0</v>
      </c>
      <c r="G19" s="104">
        <v>0</v>
      </c>
      <c r="H19" s="104">
        <v>0</v>
      </c>
      <c r="I19" s="104">
        <v>0</v>
      </c>
    </row>
    <row r="20" spans="1:9" ht="50.25" thickBot="1" x14ac:dyDescent="0.3">
      <c r="A20" s="97" t="s">
        <v>225</v>
      </c>
      <c r="B20" s="105" t="s">
        <v>222</v>
      </c>
      <c r="C20" s="104">
        <f t="shared" si="2"/>
        <v>326.40000000000003</v>
      </c>
      <c r="D20" s="104">
        <f>SUM(D21:D24)</f>
        <v>0</v>
      </c>
      <c r="E20" s="104">
        <f t="shared" ref="E20:I20" si="5">SUM(E21:E24)</f>
        <v>0</v>
      </c>
      <c r="F20" s="104">
        <f t="shared" si="5"/>
        <v>0</v>
      </c>
      <c r="G20" s="104">
        <f t="shared" si="5"/>
        <v>0</v>
      </c>
      <c r="H20" s="104">
        <f t="shared" si="5"/>
        <v>273.8</v>
      </c>
      <c r="I20" s="104">
        <f t="shared" si="5"/>
        <v>52.6</v>
      </c>
    </row>
    <row r="21" spans="1:9" ht="36.75" customHeight="1" thickBot="1" x14ac:dyDescent="0.3">
      <c r="A21" s="95"/>
      <c r="B21" s="105" t="s">
        <v>26</v>
      </c>
      <c r="C21" s="104">
        <f t="shared" si="2"/>
        <v>0</v>
      </c>
      <c r="D21" s="104">
        <v>0</v>
      </c>
      <c r="E21" s="104">
        <v>0</v>
      </c>
      <c r="F21" s="104">
        <v>0</v>
      </c>
      <c r="G21" s="104">
        <v>0</v>
      </c>
      <c r="H21" s="104">
        <v>0</v>
      </c>
      <c r="I21" s="104">
        <v>0</v>
      </c>
    </row>
    <row r="22" spans="1:9" ht="64.5" customHeight="1" thickBot="1" x14ac:dyDescent="0.3">
      <c r="A22" s="95"/>
      <c r="B22" s="105" t="s">
        <v>2</v>
      </c>
      <c r="C22" s="104">
        <f t="shared" si="2"/>
        <v>306.90000000000003</v>
      </c>
      <c r="D22" s="104">
        <v>0</v>
      </c>
      <c r="E22" s="104">
        <v>0</v>
      </c>
      <c r="F22" s="104">
        <v>0</v>
      </c>
      <c r="G22" s="104">
        <v>0</v>
      </c>
      <c r="H22" s="104">
        <v>257.40000000000003</v>
      </c>
      <c r="I22" s="104">
        <v>49.5</v>
      </c>
    </row>
    <row r="23" spans="1:9" ht="36.75" customHeight="1" thickBot="1" x14ac:dyDescent="0.3">
      <c r="A23" s="95"/>
      <c r="B23" s="105" t="s">
        <v>3</v>
      </c>
      <c r="C23" s="104">
        <f t="shared" si="2"/>
        <v>19.5</v>
      </c>
      <c r="D23" s="104">
        <v>0</v>
      </c>
      <c r="E23" s="104">
        <v>0</v>
      </c>
      <c r="F23" s="104">
        <v>0</v>
      </c>
      <c r="G23" s="104">
        <v>0</v>
      </c>
      <c r="H23" s="104">
        <v>16.399999999999999</v>
      </c>
      <c r="I23" s="104">
        <v>3.1000000000000005</v>
      </c>
    </row>
    <row r="24" spans="1:9" ht="40.5" customHeight="1" thickBot="1" x14ac:dyDescent="0.3">
      <c r="A24" s="96"/>
      <c r="B24" s="105" t="s">
        <v>4</v>
      </c>
      <c r="C24" s="104">
        <f t="shared" si="2"/>
        <v>0</v>
      </c>
      <c r="D24" s="104">
        <v>0</v>
      </c>
      <c r="E24" s="104">
        <v>0</v>
      </c>
      <c r="F24" s="104">
        <v>0</v>
      </c>
      <c r="G24" s="104">
        <v>0</v>
      </c>
      <c r="H24" s="104">
        <v>0</v>
      </c>
      <c r="I24" s="104">
        <v>0</v>
      </c>
    </row>
    <row r="25" spans="1:9" ht="52.5" customHeight="1" thickBot="1" x14ac:dyDescent="0.3">
      <c r="A25" s="97" t="s">
        <v>226</v>
      </c>
      <c r="B25" s="105" t="s">
        <v>222</v>
      </c>
      <c r="C25" s="104">
        <f t="shared" si="2"/>
        <v>417.81591915000001</v>
      </c>
      <c r="D25" s="104">
        <f>SUM(D26:D29)</f>
        <v>43.315919149999999</v>
      </c>
      <c r="E25" s="104">
        <f t="shared" ref="E25:I25" si="6">SUM(E26:E29)</f>
        <v>0</v>
      </c>
      <c r="F25" s="104">
        <f t="shared" si="6"/>
        <v>0</v>
      </c>
      <c r="G25" s="104">
        <f t="shared" si="6"/>
        <v>0</v>
      </c>
      <c r="H25" s="104">
        <f t="shared" si="6"/>
        <v>239</v>
      </c>
      <c r="I25" s="104">
        <f t="shared" si="6"/>
        <v>135.5</v>
      </c>
    </row>
    <row r="26" spans="1:9" ht="39.75" customHeight="1" thickBot="1" x14ac:dyDescent="0.3">
      <c r="A26" s="95"/>
      <c r="B26" s="105" t="s">
        <v>26</v>
      </c>
      <c r="C26" s="104">
        <f t="shared" si="2"/>
        <v>47.5</v>
      </c>
      <c r="D26" s="104">
        <v>7.9</v>
      </c>
      <c r="E26" s="104">
        <v>0</v>
      </c>
      <c r="F26" s="104">
        <v>0</v>
      </c>
      <c r="G26" s="104">
        <v>0</v>
      </c>
      <c r="H26" s="104">
        <v>0</v>
      </c>
      <c r="I26" s="104">
        <v>39.6</v>
      </c>
    </row>
    <row r="27" spans="1:9" ht="71.25" customHeight="1" thickBot="1" x14ac:dyDescent="0.3">
      <c r="A27" s="95"/>
      <c r="B27" s="105" t="s">
        <v>2</v>
      </c>
      <c r="C27" s="104">
        <f t="shared" si="2"/>
        <v>349.1</v>
      </c>
      <c r="D27" s="104">
        <v>33.300000000000004</v>
      </c>
      <c r="E27" s="104">
        <v>0</v>
      </c>
      <c r="F27" s="104">
        <v>0</v>
      </c>
      <c r="G27" s="104">
        <v>0</v>
      </c>
      <c r="H27" s="104">
        <v>225.6</v>
      </c>
      <c r="I27" s="104">
        <v>90.200000000000017</v>
      </c>
    </row>
    <row r="28" spans="1:9" ht="37.5" customHeight="1" thickBot="1" x14ac:dyDescent="0.3">
      <c r="A28" s="95"/>
      <c r="B28" s="105" t="s">
        <v>3</v>
      </c>
      <c r="C28" s="104">
        <f t="shared" si="2"/>
        <v>21.215919149999998</v>
      </c>
      <c r="D28" s="104">
        <v>2.1159191499999999</v>
      </c>
      <c r="E28" s="104">
        <v>0</v>
      </c>
      <c r="F28" s="104">
        <v>0</v>
      </c>
      <c r="G28" s="104">
        <v>0</v>
      </c>
      <c r="H28" s="104">
        <v>13.4</v>
      </c>
      <c r="I28" s="104">
        <v>5.6999999999999993</v>
      </c>
    </row>
    <row r="29" spans="1:9" ht="32.25" customHeight="1" thickBot="1" x14ac:dyDescent="0.3">
      <c r="A29" s="96"/>
      <c r="B29" s="105" t="s">
        <v>4</v>
      </c>
      <c r="C29" s="104">
        <f t="shared" si="2"/>
        <v>0</v>
      </c>
      <c r="D29" s="104">
        <v>0</v>
      </c>
      <c r="E29" s="104">
        <v>0</v>
      </c>
      <c r="F29" s="104">
        <v>0</v>
      </c>
      <c r="G29" s="104">
        <v>0</v>
      </c>
      <c r="H29" s="104">
        <v>0</v>
      </c>
      <c r="I29" s="104">
        <v>0</v>
      </c>
    </row>
    <row r="30" spans="1:9" ht="50.25" customHeight="1" thickBot="1" x14ac:dyDescent="0.3">
      <c r="A30" s="97" t="s">
        <v>227</v>
      </c>
      <c r="B30" s="105" t="s">
        <v>222</v>
      </c>
      <c r="C30" s="104">
        <f t="shared" si="2"/>
        <v>61.7</v>
      </c>
      <c r="D30" s="104">
        <f>SUM(D31:D34)</f>
        <v>0</v>
      </c>
      <c r="E30" s="104">
        <f t="shared" ref="E30:I30" si="7">SUM(E31:E34)</f>
        <v>0</v>
      </c>
      <c r="F30" s="104">
        <f t="shared" si="7"/>
        <v>0</v>
      </c>
      <c r="G30" s="104">
        <f t="shared" si="7"/>
        <v>0</v>
      </c>
      <c r="H30" s="104">
        <f t="shared" si="7"/>
        <v>51.7</v>
      </c>
      <c r="I30" s="104">
        <f t="shared" si="7"/>
        <v>10</v>
      </c>
    </row>
    <row r="31" spans="1:9" ht="44.25" customHeight="1" thickBot="1" x14ac:dyDescent="0.3">
      <c r="A31" s="95"/>
      <c r="B31" s="105" t="s">
        <v>26</v>
      </c>
      <c r="C31" s="104">
        <f t="shared" si="2"/>
        <v>27.900000000000002</v>
      </c>
      <c r="D31" s="104">
        <v>0</v>
      </c>
      <c r="E31" s="104">
        <v>0</v>
      </c>
      <c r="F31" s="104">
        <v>0</v>
      </c>
      <c r="G31" s="104">
        <v>0</v>
      </c>
      <c r="H31" s="104">
        <v>18.600000000000001</v>
      </c>
      <c r="I31" s="104">
        <v>9.3000000000000007</v>
      </c>
    </row>
    <row r="32" spans="1:9" ht="66" customHeight="1" thickBot="1" x14ac:dyDescent="0.3">
      <c r="A32" s="95"/>
      <c r="B32" s="105" t="s">
        <v>2</v>
      </c>
      <c r="C32" s="104">
        <f t="shared" si="2"/>
        <v>25.2</v>
      </c>
      <c r="D32" s="104">
        <v>0</v>
      </c>
      <c r="E32" s="104">
        <v>0</v>
      </c>
      <c r="F32" s="104">
        <v>0</v>
      </c>
      <c r="G32" s="104">
        <v>0</v>
      </c>
      <c r="H32" s="104">
        <v>24.5</v>
      </c>
      <c r="I32" s="104">
        <v>0.7</v>
      </c>
    </row>
    <row r="33" spans="1:9" ht="30.75" customHeight="1" thickBot="1" x14ac:dyDescent="0.3">
      <c r="A33" s="95"/>
      <c r="B33" s="105" t="s">
        <v>3</v>
      </c>
      <c r="C33" s="104">
        <f t="shared" si="2"/>
        <v>8.6</v>
      </c>
      <c r="D33" s="104">
        <v>0</v>
      </c>
      <c r="E33" s="104">
        <v>0</v>
      </c>
      <c r="F33" s="104">
        <v>0</v>
      </c>
      <c r="G33" s="104">
        <v>0</v>
      </c>
      <c r="H33" s="104">
        <v>8.6</v>
      </c>
      <c r="I33" s="104">
        <v>0</v>
      </c>
    </row>
    <row r="34" spans="1:9" ht="37.5" customHeight="1" thickBot="1" x14ac:dyDescent="0.3">
      <c r="A34" s="96"/>
      <c r="B34" s="105" t="s">
        <v>4</v>
      </c>
      <c r="C34" s="104">
        <f t="shared" si="2"/>
        <v>0</v>
      </c>
      <c r="D34" s="104">
        <v>0</v>
      </c>
      <c r="E34" s="104">
        <v>0</v>
      </c>
      <c r="F34" s="104">
        <v>0</v>
      </c>
      <c r="G34" s="104">
        <v>0</v>
      </c>
      <c r="H34" s="104">
        <v>0</v>
      </c>
      <c r="I34" s="104">
        <v>0</v>
      </c>
    </row>
    <row r="35" spans="1:9" ht="53.25" customHeight="1" thickBot="1" x14ac:dyDescent="0.3">
      <c r="A35" s="97" t="s">
        <v>228</v>
      </c>
      <c r="B35" s="105" t="s">
        <v>222</v>
      </c>
      <c r="C35" s="104">
        <f t="shared" si="2"/>
        <v>15</v>
      </c>
      <c r="D35" s="104">
        <f>SUM(D36:D39)</f>
        <v>0</v>
      </c>
      <c r="E35" s="104">
        <f t="shared" ref="E35:I35" si="8">SUM(E36:E39)</f>
        <v>0</v>
      </c>
      <c r="F35" s="104">
        <f t="shared" si="8"/>
        <v>0</v>
      </c>
      <c r="G35" s="104">
        <f t="shared" si="8"/>
        <v>0</v>
      </c>
      <c r="H35" s="104">
        <f t="shared" si="8"/>
        <v>7</v>
      </c>
      <c r="I35" s="104">
        <f t="shared" si="8"/>
        <v>8</v>
      </c>
    </row>
    <row r="36" spans="1:9" ht="45.75" customHeight="1" thickBot="1" x14ac:dyDescent="0.3">
      <c r="A36" s="95"/>
      <c r="B36" s="105" t="s">
        <v>26</v>
      </c>
      <c r="C36" s="104">
        <f t="shared" si="2"/>
        <v>0</v>
      </c>
      <c r="D36" s="104">
        <v>0</v>
      </c>
      <c r="E36" s="104">
        <v>0</v>
      </c>
      <c r="F36" s="104">
        <v>0</v>
      </c>
      <c r="G36" s="104">
        <v>0</v>
      </c>
      <c r="H36" s="104">
        <v>0</v>
      </c>
      <c r="I36" s="104">
        <v>0</v>
      </c>
    </row>
    <row r="37" spans="1:9" ht="68.25" customHeight="1" thickBot="1" x14ac:dyDescent="0.3">
      <c r="A37" s="95"/>
      <c r="B37" s="105" t="s">
        <v>2</v>
      </c>
      <c r="C37" s="104">
        <f t="shared" si="2"/>
        <v>15</v>
      </c>
      <c r="D37" s="104">
        <v>0</v>
      </c>
      <c r="E37" s="104">
        <v>0</v>
      </c>
      <c r="F37" s="104">
        <v>0</v>
      </c>
      <c r="G37" s="104">
        <v>0</v>
      </c>
      <c r="H37" s="104">
        <v>7</v>
      </c>
      <c r="I37" s="104">
        <v>8</v>
      </c>
    </row>
    <row r="38" spans="1:9" ht="43.5" customHeight="1" thickBot="1" x14ac:dyDescent="0.3">
      <c r="A38" s="95"/>
      <c r="B38" s="105" t="s">
        <v>3</v>
      </c>
      <c r="C38" s="104">
        <f t="shared" si="2"/>
        <v>0</v>
      </c>
      <c r="D38" s="104">
        <v>0</v>
      </c>
      <c r="E38" s="104">
        <v>0</v>
      </c>
      <c r="F38" s="104">
        <v>0</v>
      </c>
      <c r="G38" s="104">
        <v>0</v>
      </c>
      <c r="H38" s="104">
        <v>0</v>
      </c>
      <c r="I38" s="104">
        <v>0</v>
      </c>
    </row>
    <row r="39" spans="1:9" ht="54" customHeight="1" thickBot="1" x14ac:dyDescent="0.3">
      <c r="A39" s="96"/>
      <c r="B39" s="105" t="s">
        <v>4</v>
      </c>
      <c r="C39" s="104">
        <f t="shared" si="2"/>
        <v>0</v>
      </c>
      <c r="D39" s="104">
        <v>0</v>
      </c>
      <c r="E39" s="104">
        <v>0</v>
      </c>
      <c r="F39" s="104">
        <v>0</v>
      </c>
      <c r="G39" s="104">
        <v>0</v>
      </c>
      <c r="H39" s="104">
        <v>0</v>
      </c>
      <c r="I39" s="104">
        <v>0</v>
      </c>
    </row>
    <row r="40" spans="1:9" ht="57" customHeight="1" thickBot="1" x14ac:dyDescent="0.3">
      <c r="A40" s="97" t="s">
        <v>229</v>
      </c>
      <c r="B40" s="105" t="s">
        <v>222</v>
      </c>
      <c r="C40" s="104">
        <f t="shared" si="2"/>
        <v>1362.4506999999999</v>
      </c>
      <c r="D40" s="104">
        <v>765.55690000000004</v>
      </c>
      <c r="E40" s="104">
        <v>338.04379999999998</v>
      </c>
      <c r="F40" s="104">
        <v>0</v>
      </c>
      <c r="G40" s="104">
        <v>0</v>
      </c>
      <c r="H40" s="104">
        <v>179.00000000000003</v>
      </c>
      <c r="I40" s="104">
        <v>79.849999999999994</v>
      </c>
    </row>
    <row r="41" spans="1:9" ht="45.75" customHeight="1" thickBot="1" x14ac:dyDescent="0.3">
      <c r="A41" s="95"/>
      <c r="B41" s="105" t="s">
        <v>26</v>
      </c>
      <c r="C41" s="104">
        <f t="shared" si="2"/>
        <v>230.40000000000003</v>
      </c>
      <c r="D41" s="104">
        <v>0</v>
      </c>
      <c r="E41" s="104">
        <v>55.2</v>
      </c>
      <c r="F41" s="104">
        <v>0</v>
      </c>
      <c r="G41" s="104">
        <v>0</v>
      </c>
      <c r="H41" s="104">
        <v>175.20000000000002</v>
      </c>
      <c r="I41" s="104">
        <v>0</v>
      </c>
    </row>
    <row r="42" spans="1:9" ht="67.5" customHeight="1" thickBot="1" x14ac:dyDescent="0.3">
      <c r="A42" s="95"/>
      <c r="B42" s="105" t="s">
        <v>2</v>
      </c>
      <c r="C42" s="104">
        <f t="shared" si="2"/>
        <v>1131.7507000000001</v>
      </c>
      <c r="D42" s="104">
        <v>765.55690000000004</v>
      </c>
      <c r="E42" s="104">
        <v>282.84379999999999</v>
      </c>
      <c r="F42" s="104">
        <v>0</v>
      </c>
      <c r="G42" s="104">
        <v>0</v>
      </c>
      <c r="H42" s="104">
        <v>3.8000000000000003</v>
      </c>
      <c r="I42" s="104">
        <v>79.55</v>
      </c>
    </row>
    <row r="43" spans="1:9" ht="34.5" customHeight="1" thickBot="1" x14ac:dyDescent="0.3">
      <c r="A43" s="95"/>
      <c r="B43" s="105" t="s">
        <v>3</v>
      </c>
      <c r="C43" s="104">
        <f t="shared" si="2"/>
        <v>0.3</v>
      </c>
      <c r="D43" s="104">
        <v>0</v>
      </c>
      <c r="E43" s="104">
        <v>0</v>
      </c>
      <c r="F43" s="104">
        <v>0</v>
      </c>
      <c r="G43" s="104">
        <v>0</v>
      </c>
      <c r="H43" s="104">
        <v>0</v>
      </c>
      <c r="I43" s="104">
        <v>0.3</v>
      </c>
    </row>
    <row r="44" spans="1:9" ht="39" customHeight="1" thickBot="1" x14ac:dyDescent="0.3">
      <c r="A44" s="96"/>
      <c r="B44" s="105" t="s">
        <v>4</v>
      </c>
      <c r="C44" s="104">
        <f t="shared" si="2"/>
        <v>0</v>
      </c>
      <c r="D44" s="104">
        <v>0</v>
      </c>
      <c r="E44" s="104">
        <v>0</v>
      </c>
      <c r="F44" s="104">
        <v>0</v>
      </c>
      <c r="G44" s="104">
        <v>0</v>
      </c>
      <c r="H44" s="104">
        <v>0</v>
      </c>
      <c r="I44" s="104">
        <v>0</v>
      </c>
    </row>
    <row r="45" spans="1:9" ht="51.75" customHeight="1" thickBot="1" x14ac:dyDescent="0.3">
      <c r="A45" s="98" t="s">
        <v>230</v>
      </c>
      <c r="B45" s="106" t="s">
        <v>222</v>
      </c>
      <c r="C45" s="104">
        <f t="shared" si="2"/>
        <v>995.37500000000011</v>
      </c>
      <c r="D45" s="104">
        <f>SUM(D46:D49)</f>
        <v>95.625</v>
      </c>
      <c r="E45" s="104">
        <f t="shared" ref="E45:I45" si="9">SUM(E46:E49)</f>
        <v>0</v>
      </c>
      <c r="F45" s="104">
        <f t="shared" si="9"/>
        <v>0</v>
      </c>
      <c r="G45" s="104">
        <f t="shared" si="9"/>
        <v>0</v>
      </c>
      <c r="H45" s="104">
        <f t="shared" si="9"/>
        <v>591.16000000000008</v>
      </c>
      <c r="I45" s="104">
        <f t="shared" si="9"/>
        <v>308.59000000000003</v>
      </c>
    </row>
    <row r="46" spans="1:9" ht="47.25" customHeight="1" thickBot="1" x14ac:dyDescent="0.3">
      <c r="A46" s="99"/>
      <c r="B46" s="105" t="s">
        <v>26</v>
      </c>
      <c r="C46" s="104">
        <f t="shared" si="2"/>
        <v>321.2</v>
      </c>
      <c r="D46" s="104">
        <v>0</v>
      </c>
      <c r="E46" s="104">
        <v>0</v>
      </c>
      <c r="F46" s="104">
        <v>0</v>
      </c>
      <c r="G46" s="104">
        <v>0</v>
      </c>
      <c r="H46" s="104">
        <v>321.2</v>
      </c>
      <c r="I46" s="104">
        <v>0</v>
      </c>
    </row>
    <row r="47" spans="1:9" ht="66.75" customHeight="1" thickBot="1" x14ac:dyDescent="0.3">
      <c r="A47" s="99"/>
      <c r="B47" s="105" t="s">
        <v>2</v>
      </c>
      <c r="C47" s="104">
        <f t="shared" si="2"/>
        <v>620.09</v>
      </c>
      <c r="D47" s="104">
        <v>77.990000000000009</v>
      </c>
      <c r="E47" s="104">
        <v>0</v>
      </c>
      <c r="F47" s="104">
        <v>0</v>
      </c>
      <c r="G47" s="104">
        <v>0</v>
      </c>
      <c r="H47" s="104">
        <v>233.51000000000002</v>
      </c>
      <c r="I47" s="104">
        <v>308.59000000000003</v>
      </c>
    </row>
    <row r="48" spans="1:9" ht="27.75" customHeight="1" thickBot="1" x14ac:dyDescent="0.3">
      <c r="A48" s="99"/>
      <c r="B48" s="105" t="s">
        <v>3</v>
      </c>
      <c r="C48" s="104">
        <f t="shared" si="2"/>
        <v>17.994999999999997</v>
      </c>
      <c r="D48" s="104">
        <v>17.634999999999998</v>
      </c>
      <c r="E48" s="104">
        <v>0</v>
      </c>
      <c r="F48" s="104">
        <v>0</v>
      </c>
      <c r="G48" s="104">
        <v>0</v>
      </c>
      <c r="H48" s="104">
        <v>0.36</v>
      </c>
      <c r="I48" s="104">
        <v>0</v>
      </c>
    </row>
    <row r="49" spans="1:9" ht="42.75" customHeight="1" thickBot="1" x14ac:dyDescent="0.3">
      <c r="A49" s="99"/>
      <c r="B49" s="105" t="s">
        <v>4</v>
      </c>
      <c r="C49" s="104">
        <f t="shared" si="2"/>
        <v>36.089999999999996</v>
      </c>
      <c r="D49" s="104">
        <v>0</v>
      </c>
      <c r="E49" s="104">
        <v>0</v>
      </c>
      <c r="F49" s="104">
        <v>0</v>
      </c>
      <c r="G49" s="104">
        <v>0</v>
      </c>
      <c r="H49" s="104">
        <v>36.089999999999996</v>
      </c>
      <c r="I49" s="104">
        <v>0</v>
      </c>
    </row>
    <row r="50" spans="1:9" ht="51.75" customHeight="1" thickBot="1" x14ac:dyDescent="0.3">
      <c r="A50" s="100" t="s">
        <v>231</v>
      </c>
      <c r="B50" s="106" t="s">
        <v>222</v>
      </c>
      <c r="C50" s="104">
        <f t="shared" si="2"/>
        <v>31.240000000000002</v>
      </c>
      <c r="D50" s="104">
        <f>SUM(D51:D54)</f>
        <v>7</v>
      </c>
      <c r="E50" s="104">
        <f t="shared" ref="E50:I50" si="10">SUM(E51:E54)</f>
        <v>4.24</v>
      </c>
      <c r="F50" s="104">
        <f t="shared" si="10"/>
        <v>5</v>
      </c>
      <c r="G50" s="104">
        <f t="shared" si="10"/>
        <v>5</v>
      </c>
      <c r="H50" s="104">
        <f t="shared" si="10"/>
        <v>5</v>
      </c>
      <c r="I50" s="104">
        <f t="shared" si="10"/>
        <v>5</v>
      </c>
    </row>
    <row r="51" spans="1:9" ht="39" customHeight="1" thickBot="1" x14ac:dyDescent="0.3">
      <c r="A51" s="101"/>
      <c r="B51" s="106" t="s">
        <v>26</v>
      </c>
      <c r="C51" s="104">
        <f t="shared" si="2"/>
        <v>0</v>
      </c>
      <c r="D51" s="104">
        <v>0</v>
      </c>
      <c r="E51" s="104">
        <v>0</v>
      </c>
      <c r="F51" s="104">
        <v>0</v>
      </c>
      <c r="G51" s="104">
        <v>0</v>
      </c>
      <c r="H51" s="104">
        <v>0</v>
      </c>
      <c r="I51" s="104">
        <v>0</v>
      </c>
    </row>
    <row r="52" spans="1:9" ht="71.25" customHeight="1" thickBot="1" x14ac:dyDescent="0.3">
      <c r="A52" s="101"/>
      <c r="B52" s="106" t="s">
        <v>2</v>
      </c>
      <c r="C52" s="104">
        <f t="shared" si="2"/>
        <v>5.62</v>
      </c>
      <c r="D52" s="104">
        <v>3.5</v>
      </c>
      <c r="E52" s="104">
        <v>2.12</v>
      </c>
      <c r="F52" s="104">
        <v>0</v>
      </c>
      <c r="G52" s="104">
        <v>0</v>
      </c>
      <c r="H52" s="104">
        <v>0</v>
      </c>
      <c r="I52" s="104">
        <v>0</v>
      </c>
    </row>
    <row r="53" spans="1:9" ht="35.25" customHeight="1" thickBot="1" x14ac:dyDescent="0.3">
      <c r="A53" s="101"/>
      <c r="B53" s="106" t="s">
        <v>3</v>
      </c>
      <c r="C53" s="104">
        <f t="shared" si="2"/>
        <v>25.62</v>
      </c>
      <c r="D53" s="104">
        <v>3.5</v>
      </c>
      <c r="E53" s="104">
        <v>2.12</v>
      </c>
      <c r="F53" s="104">
        <v>5</v>
      </c>
      <c r="G53" s="104">
        <v>5</v>
      </c>
      <c r="H53" s="104">
        <v>5</v>
      </c>
      <c r="I53" s="104">
        <v>5</v>
      </c>
    </row>
    <row r="54" spans="1:9" ht="44.25" customHeight="1" thickBot="1" x14ac:dyDescent="0.3">
      <c r="A54" s="102"/>
      <c r="B54" s="105" t="s">
        <v>4</v>
      </c>
      <c r="C54" s="104">
        <f t="shared" si="2"/>
        <v>0</v>
      </c>
      <c r="D54" s="104">
        <v>0</v>
      </c>
      <c r="E54" s="104">
        <v>0</v>
      </c>
      <c r="F54" s="104">
        <v>0</v>
      </c>
      <c r="G54" s="104">
        <v>0</v>
      </c>
      <c r="H54" s="104">
        <v>0</v>
      </c>
      <c r="I54" s="104">
        <v>0</v>
      </c>
    </row>
    <row r="55" spans="1:9" ht="59.25" customHeight="1" thickBot="1" x14ac:dyDescent="0.3">
      <c r="A55" s="100" t="s">
        <v>232</v>
      </c>
      <c r="B55" s="106" t="s">
        <v>222</v>
      </c>
      <c r="C55" s="104">
        <f t="shared" si="2"/>
        <v>5.5</v>
      </c>
      <c r="D55" s="104">
        <f>SUM(D56:D59)</f>
        <v>0</v>
      </c>
      <c r="E55" s="104">
        <f t="shared" ref="E55:I55" si="11">SUM(E56:E59)</f>
        <v>0</v>
      </c>
      <c r="F55" s="104">
        <f t="shared" si="11"/>
        <v>0</v>
      </c>
      <c r="G55" s="104">
        <f t="shared" si="11"/>
        <v>5.5</v>
      </c>
      <c r="H55" s="104">
        <f t="shared" si="11"/>
        <v>0</v>
      </c>
      <c r="I55" s="104">
        <f t="shared" si="11"/>
        <v>0</v>
      </c>
    </row>
    <row r="56" spans="1:9" ht="43.5" customHeight="1" thickBot="1" x14ac:dyDescent="0.3">
      <c r="A56" s="101"/>
      <c r="B56" s="106" t="s">
        <v>26</v>
      </c>
      <c r="C56" s="104">
        <f t="shared" si="2"/>
        <v>0</v>
      </c>
      <c r="D56" s="104">
        <v>0</v>
      </c>
      <c r="E56" s="104">
        <v>0</v>
      </c>
      <c r="F56" s="104">
        <v>0</v>
      </c>
      <c r="G56" s="104">
        <v>0</v>
      </c>
      <c r="H56" s="104">
        <v>0</v>
      </c>
      <c r="I56" s="104">
        <v>0</v>
      </c>
    </row>
    <row r="57" spans="1:9" ht="73.5" customHeight="1" thickBot="1" x14ac:dyDescent="0.3">
      <c r="A57" s="101"/>
      <c r="B57" s="106" t="s">
        <v>2</v>
      </c>
      <c r="C57" s="104">
        <f t="shared" si="2"/>
        <v>5.5</v>
      </c>
      <c r="D57" s="104">
        <v>0</v>
      </c>
      <c r="E57" s="104">
        <v>0</v>
      </c>
      <c r="F57" s="104">
        <v>0</v>
      </c>
      <c r="G57" s="104">
        <v>5.5</v>
      </c>
      <c r="H57" s="104">
        <v>0</v>
      </c>
      <c r="I57" s="104">
        <v>0</v>
      </c>
    </row>
    <row r="58" spans="1:9" ht="17.25" thickBot="1" x14ac:dyDescent="0.3">
      <c r="A58" s="101"/>
      <c r="B58" s="106" t="s">
        <v>3</v>
      </c>
      <c r="C58" s="104">
        <f t="shared" si="2"/>
        <v>0</v>
      </c>
      <c r="D58" s="104">
        <v>0</v>
      </c>
      <c r="E58" s="104">
        <v>0</v>
      </c>
      <c r="F58" s="104">
        <v>0</v>
      </c>
      <c r="G58" s="104">
        <v>0</v>
      </c>
      <c r="H58" s="104">
        <v>0</v>
      </c>
      <c r="I58" s="104">
        <v>0</v>
      </c>
    </row>
    <row r="59" spans="1:9" ht="41.25" customHeight="1" thickBot="1" x14ac:dyDescent="0.3">
      <c r="A59" s="102"/>
      <c r="B59" s="105" t="s">
        <v>4</v>
      </c>
      <c r="C59" s="104">
        <f t="shared" si="2"/>
        <v>0</v>
      </c>
      <c r="D59" s="104">
        <v>0</v>
      </c>
      <c r="E59" s="104">
        <v>0</v>
      </c>
      <c r="F59" s="104">
        <v>0</v>
      </c>
      <c r="G59" s="104">
        <v>0</v>
      </c>
      <c r="H59" s="104">
        <v>0</v>
      </c>
      <c r="I59" s="104">
        <v>0</v>
      </c>
    </row>
  </sheetData>
  <mergeCells count="15">
    <mergeCell ref="A45:A49"/>
    <mergeCell ref="A50:A54"/>
    <mergeCell ref="A55:A59"/>
    <mergeCell ref="A15:A19"/>
    <mergeCell ref="A20:A24"/>
    <mergeCell ref="A25:A29"/>
    <mergeCell ref="A30:A34"/>
    <mergeCell ref="A35:A39"/>
    <mergeCell ref="A40:A44"/>
    <mergeCell ref="B1:I1"/>
    <mergeCell ref="B2:B3"/>
    <mergeCell ref="C2:C3"/>
    <mergeCell ref="D2:I2"/>
    <mergeCell ref="A5:A9"/>
    <mergeCell ref="A10:A14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Строительство и ЖКХ</vt:lpstr>
      <vt:lpstr>Транспорт и дорожное хозяйство</vt:lpstr>
      <vt:lpstr>Потреб рынок и сфера услуг</vt:lpstr>
      <vt:lpstr>Здравоохранение</vt:lpstr>
      <vt:lpstr>Образование</vt:lpstr>
      <vt:lpstr>Физическая культура и спорт</vt:lpstr>
      <vt:lpstr>Культура</vt:lpstr>
      <vt:lpstr>Соц сфера и рынок труда </vt:lpstr>
      <vt:lpstr>Экология</vt:lpstr>
      <vt:lpstr>Безопасность жизнедеятельности</vt:lpstr>
      <vt:lpstr>Свод по округу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Пахомова Ольга Александровна</dc:creator>
  <cp:lastModifiedBy>Хораськина Алена Владимировна</cp:lastModifiedBy>
  <cp:lastPrinted>2026-02-11T08:44:21Z</cp:lastPrinted>
  <dcterms:created xsi:type="dcterms:W3CDTF">2025-02-25T08:47:40Z</dcterms:created>
  <dcterms:modified xsi:type="dcterms:W3CDTF">2026-02-11T09:01:54Z</dcterms:modified>
</cp:coreProperties>
</file>