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06" sheetId="18" r:id="rId1"/>
  </sheets>
  <definedNames>
    <definedName name="_xlnm.Print_Titles" localSheetId="0">'06'!$3:$3</definedName>
    <definedName name="_xlnm.Print_Area" localSheetId="0">'06'!$A$1:$D$102</definedName>
  </definedNames>
  <calcPr calcId="152511"/>
</workbook>
</file>

<file path=xl/calcChain.xml><?xml version="1.0" encoding="utf-8"?>
<calcChain xmlns="http://schemas.openxmlformats.org/spreadsheetml/2006/main">
  <c r="B43" i="18" l="1"/>
  <c r="B42" i="18"/>
  <c r="B40" i="18"/>
  <c r="C34" i="18"/>
  <c r="C30" i="18"/>
  <c r="C14" i="18"/>
  <c r="C9" i="18"/>
  <c r="D32" i="18" l="1"/>
  <c r="D42" i="18" l="1"/>
  <c r="D37" i="18"/>
  <c r="C38" i="18"/>
  <c r="B38" i="18"/>
  <c r="B34" i="18"/>
  <c r="B33" i="18"/>
  <c r="B31" i="18"/>
  <c r="B30" i="18" s="1"/>
  <c r="D30" i="18" s="1"/>
  <c r="B14" i="18"/>
  <c r="B9" i="18"/>
  <c r="D99" i="18" l="1"/>
  <c r="D100" i="18"/>
  <c r="B89" i="18" l="1"/>
  <c r="C89" i="18"/>
  <c r="D91" i="18"/>
  <c r="B71" i="18"/>
  <c r="C71" i="18"/>
  <c r="D75" i="18"/>
  <c r="D101" i="18" l="1"/>
  <c r="C85" i="18" l="1"/>
  <c r="B85" i="18"/>
  <c r="C80" i="18"/>
  <c r="B80" i="18"/>
  <c r="C78" i="18"/>
  <c r="B78" i="18"/>
  <c r="C68" i="18"/>
  <c r="B68" i="18"/>
  <c r="C63" i="18"/>
  <c r="B63" i="18"/>
  <c r="C58" i="18"/>
  <c r="B58" i="18"/>
  <c r="C54" i="18"/>
  <c r="B54" i="18"/>
  <c r="C46" i="18" l="1"/>
  <c r="B46" i="18"/>
  <c r="B94" i="18" s="1"/>
  <c r="D12" i="18" l="1"/>
  <c r="D95" i="18" l="1"/>
  <c r="D93" i="18"/>
  <c r="D92" i="18"/>
  <c r="D90" i="18"/>
  <c r="D88" i="18"/>
  <c r="D87" i="18"/>
  <c r="D86" i="18"/>
  <c r="D84" i="18"/>
  <c r="D83" i="18"/>
  <c r="D82" i="18"/>
  <c r="D81" i="18"/>
  <c r="D79" i="18"/>
  <c r="D77" i="18"/>
  <c r="D76" i="18"/>
  <c r="D74" i="18"/>
  <c r="D73" i="18"/>
  <c r="D72" i="18"/>
  <c r="D70" i="18"/>
  <c r="D69" i="18"/>
  <c r="D67" i="18"/>
  <c r="D66" i="18"/>
  <c r="D65" i="18"/>
  <c r="D64" i="18"/>
  <c r="D62" i="18"/>
  <c r="D61" i="18"/>
  <c r="D60" i="18"/>
  <c r="D59" i="18"/>
  <c r="D56" i="18"/>
  <c r="D55" i="18"/>
  <c r="D53" i="18"/>
  <c r="D52" i="18"/>
  <c r="D50" i="18"/>
  <c r="D49" i="18"/>
  <c r="D48" i="18"/>
  <c r="D47" i="18"/>
  <c r="D40" i="18"/>
  <c r="D39" i="18"/>
  <c r="D33" i="18"/>
  <c r="D31" i="18"/>
  <c r="D29" i="18"/>
  <c r="D28" i="18"/>
  <c r="D27" i="18"/>
  <c r="D26" i="18"/>
  <c r="D25" i="18"/>
  <c r="D24" i="18"/>
  <c r="D23" i="18"/>
  <c r="C22" i="18"/>
  <c r="B22" i="18"/>
  <c r="D19" i="18"/>
  <c r="D18" i="18"/>
  <c r="D17" i="18"/>
  <c r="D16" i="18"/>
  <c r="D15" i="18"/>
  <c r="D13" i="18"/>
  <c r="D10" i="18"/>
  <c r="D8" i="18"/>
  <c r="D7" i="18"/>
  <c r="C6" i="18"/>
  <c r="C5" i="18" s="1"/>
  <c r="B6" i="18"/>
  <c r="B5" i="18" s="1"/>
  <c r="B21" i="18" l="1"/>
  <c r="B44" i="18" s="1"/>
  <c r="D58" i="18"/>
  <c r="D68" i="18"/>
  <c r="D89" i="18"/>
  <c r="D9" i="18"/>
  <c r="D22" i="18"/>
  <c r="D34" i="18"/>
  <c r="D80" i="18"/>
  <c r="D14" i="18"/>
  <c r="C94" i="18"/>
  <c r="D54" i="18"/>
  <c r="D63" i="18"/>
  <c r="D71" i="18"/>
  <c r="D78" i="18"/>
  <c r="D85" i="18"/>
  <c r="D6" i="18"/>
  <c r="D46" i="18"/>
  <c r="C21" i="18"/>
  <c r="D38" i="18"/>
  <c r="B96" i="18" l="1"/>
  <c r="C44" i="18"/>
  <c r="D5" i="18"/>
  <c r="B4" i="18"/>
  <c r="D94" i="18"/>
  <c r="D21" i="18"/>
  <c r="C4" i="18"/>
  <c r="C96" i="18" l="1"/>
  <c r="D4" i="18"/>
  <c r="D44" i="18"/>
  <c r="D96" i="18" l="1"/>
</calcChain>
</file>

<file path=xl/sharedStrings.xml><?xml version="1.0" encoding="utf-8"?>
<sst xmlns="http://schemas.openxmlformats.org/spreadsheetml/2006/main" count="102" uniqueCount="101">
  <si>
    <t>(рубли)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</si>
  <si>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</si>
  <si>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</si>
  <si>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</si>
  <si>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</si>
  <si>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</si>
  <si>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</si>
  <si>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</si>
  <si>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</si>
  <si>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</si>
  <si>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</si>
  <si>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</si>
  <si>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</si>
  <si>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</si>
  <si>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</si>
  <si>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</si>
  <si>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</si>
  <si>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</si>
  <si>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</si>
  <si>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</si>
  <si>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</si>
  <si>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</si>
  <si>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</si>
  <si>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</si>
  <si>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</si>
  <si>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</si>
  <si>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</si>
  <si>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</si>
  <si>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</si>
  <si>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</si>
  <si>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</si>
  <si>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</si>
  <si>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</si>
  <si>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>Субсидии,субвенции и 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</si>
  <si>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</si>
  <si>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</si>
  <si>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ДОХОДЫ БЮДЖЕТА - ИТОГО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</si>
  <si>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</si>
  <si>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</si>
  <si>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</si>
  <si>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</si>
  <si>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</si>
  <si>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</si>
  <si>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</si>
  <si>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</si>
  <si>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</si>
  <si>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</si>
  <si>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</si>
  <si>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</si>
  <si>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</si>
  <si>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</si>
  <si>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</si>
  <si>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</si>
  <si>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</si>
  <si>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</si>
  <si>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</si>
  <si>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</si>
  <si>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</si>
  <si>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</si>
  <si>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</si>
  <si>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</si>
  <si>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</si>
  <si>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</si>
  <si>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</si>
  <si>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</si>
  <si>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</si>
  <si>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</si>
  <si>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</si>
  <si>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</si>
  <si>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</si>
  <si>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</si>
  <si>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</si>
  <si>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</si>
  <si>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</si>
  <si>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</si>
  <si>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</si>
  <si>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</si>
  <si>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</si>
  <si>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</si>
  <si>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</si>
  <si>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</si>
  <si>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</si>
  <si>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</si>
  <si>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</si>
  <si>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</si>
  <si>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</si>
  <si>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</si>
  <si>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</si>
  <si>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</si>
  <si>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Гражданская оборона</t>
  </si>
  <si>
    <t>Источники финансирования дефицита бюджета, в том числе:</t>
  </si>
  <si>
    <t>Инициативные платежи, зачисляемые в бюджеты ГО</t>
  </si>
  <si>
    <t>Задолженность и перерасчеты по отмененным налогам</t>
  </si>
  <si>
    <t>Проф.подготовка, переподготовка и повышение квалификации</t>
  </si>
  <si>
    <t>Переодическая печать и издательства</t>
  </si>
  <si>
    <t>% исполне-ния</t>
  </si>
  <si>
    <t>Утвержденный 
план</t>
  </si>
  <si>
    <t>Прочие безвозмездные поступления (возврат инициативных платежей за прошлые годы)</t>
  </si>
  <si>
    <t xml:space="preserve">                                             РАСХОДЫ</t>
  </si>
  <si>
    <t xml:space="preserve"> Сводка об исполнении бюджета города Новочебоксарска на 1 июля 2023 года                                                        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</si>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</sst>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3" fillId="0" borderId="2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 shrinkToFit="1"/>
    </xf>
    <xf numFmtId="0" fontId="3" fillId="0" borderId="22" xfId="0" applyFont="1" applyBorder="1" applyAlignment="1">
      <alignment wrapText="1" shrinkToFit="1"/>
    </xf>
    <xf numFmtId="0" fontId="2" fillId="0" borderId="22" xfId="0" applyFont="1" applyBorder="1" applyAlignment="1">
      <alignment wrapText="1" shrinkToFit="1"/>
    </xf>
    <xf numFmtId="0" fontId="2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4" fontId="3" fillId="0" borderId="7" xfId="1" applyNumberFormat="1" applyFont="1" applyFill="1" applyBorder="1" applyAlignment="1"/>
    <xf numFmtId="4" fontId="7" fillId="0" borderId="5" xfId="1" applyNumberFormat="1" applyFont="1" applyFill="1" applyBorder="1" applyAlignment="1">
      <alignment wrapText="1"/>
    </xf>
    <xf numFmtId="4" fontId="8" fillId="0" borderId="5" xfId="1" applyNumberFormat="1" applyFont="1" applyFill="1" applyBorder="1" applyAlignment="1">
      <alignment wrapText="1"/>
    </xf>
    <xf numFmtId="4" fontId="8" fillId="0" borderId="5" xfId="1" applyNumberFormat="1" applyFont="1" applyFill="1" applyBorder="1" applyAlignment="1"/>
    <xf numFmtId="4" fontId="7" fillId="0" borderId="9" xfId="1" applyNumberFormat="1" applyFont="1" applyFill="1" applyBorder="1" applyAlignment="1">
      <alignment wrapText="1"/>
    </xf>
    <xf numFmtId="4" fontId="7" fillId="0" borderId="5" xfId="1" applyNumberFormat="1" applyFont="1" applyFill="1" applyBorder="1" applyAlignment="1"/>
    <xf numFmtId="4" fontId="7" fillId="0" borderId="7" xfId="1" applyNumberFormat="1" applyFont="1" applyFill="1" applyBorder="1" applyAlignment="1"/>
    <xf numFmtId="0" fontId="3" fillId="0" borderId="19" xfId="0" applyFont="1" applyBorder="1" applyAlignment="1">
      <alignment horizontal="center" wrapText="1"/>
    </xf>
    <xf numFmtId="0" fontId="4" fillId="0" borderId="23" xfId="0" applyFont="1" applyBorder="1"/>
    <xf numFmtId="0" fontId="2" fillId="0" borderId="20" xfId="0" applyFont="1" applyBorder="1" applyAlignment="1">
      <alignment wrapText="1"/>
    </xf>
    <xf numFmtId="4" fontId="3" fillId="0" borderId="25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0" xfId="0" applyFont="1" applyFill="1"/>
    <xf numFmtId="4" fontId="3" fillId="0" borderId="28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18" xfId="0" applyNumberFormat="1" applyFont="1" applyFill="1" applyBorder="1" applyAlignment="1">
      <alignment wrapText="1" shrinkToFit="1"/>
    </xf>
    <xf numFmtId="4" fontId="3" fillId="0" borderId="3" xfId="0" applyNumberFormat="1" applyFont="1" applyFill="1" applyBorder="1" applyAlignment="1">
      <alignment wrapText="1" shrinkToFit="1"/>
    </xf>
    <xf numFmtId="4" fontId="3" fillId="0" borderId="16" xfId="0" applyNumberFormat="1" applyFont="1" applyFill="1" applyBorder="1" applyAlignment="1">
      <alignment wrapText="1" shrinkToFit="1"/>
    </xf>
    <xf numFmtId="4" fontId="3" fillId="0" borderId="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3" fillId="0" borderId="5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4" fontId="2" fillId="0" borderId="5" xfId="0" applyNumberFormat="1" applyFont="1" applyFill="1" applyBorder="1"/>
    <xf numFmtId="4" fontId="3" fillId="0" borderId="26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0" fontId="4" fillId="0" borderId="0" xfId="0" applyFont="1" applyFill="1"/>
    <xf numFmtId="4" fontId="3" fillId="0" borderId="29" xfId="0" applyNumberFormat="1" applyFont="1" applyFill="1" applyBorder="1" applyAlignment="1"/>
    <xf numFmtId="4" fontId="2" fillId="0" borderId="29" xfId="0" applyNumberFormat="1" applyFont="1" applyFill="1" applyBorder="1" applyAlignment="1"/>
    <xf numFmtId="4" fontId="3" fillId="0" borderId="29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/>
    <xf numFmtId="4" fontId="2" fillId="0" borderId="9" xfId="0" applyNumberFormat="1" applyFont="1" applyFill="1" applyBorder="1" applyAlignment="1">
      <alignment horizontal="right"/>
    </xf>
    <xf numFmtId="4" fontId="7" fillId="0" borderId="29" xfId="0" applyNumberFormat="1" applyFont="1" applyFill="1" applyBorder="1" applyAlignment="1"/>
    <xf numFmtId="4" fontId="7" fillId="0" borderId="31" xfId="0" applyNumberFormat="1" applyFont="1" applyFill="1" applyBorder="1" applyAlignment="1"/>
    <xf numFmtId="0" fontId="2" fillId="0" borderId="0" xfId="0" applyFont="1" applyAlignment="1">
      <alignment horizontal="right"/>
    </xf>
    <xf numFmtId="4" fontId="4" fillId="0" borderId="0" xfId="1" applyNumberFormat="1" applyFont="1" applyAlignment="1"/>
    <xf numFmtId="4" fontId="5" fillId="0" borderId="0" xfId="1" applyNumberFormat="1" applyFont="1" applyAlignment="1"/>
    <xf numFmtId="0" fontId="10" fillId="0" borderId="17" xfId="0" applyFont="1" applyBorder="1" applyAlignment="1">
      <alignment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3" fillId="0" borderId="13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2" fillId="2" borderId="6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3" fillId="2" borderId="8" xfId="2" applyNumberFormat="1" applyFont="1" applyFill="1" applyBorder="1" applyAlignment="1">
      <alignment horizontal="right"/>
    </xf>
    <xf numFmtId="164" fontId="3" fillId="2" borderId="4" xfId="2" applyNumberFormat="1" applyFont="1" applyFill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0" fontId="3" fillId="0" borderId="27" xfId="0" applyFont="1" applyBorder="1" applyAlignment="1">
      <alignment horizontal="center" wrapText="1"/>
    </xf>
    <xf numFmtId="164" fontId="3" fillId="0" borderId="32" xfId="2" applyNumberFormat="1" applyFont="1" applyBorder="1" applyAlignment="1">
      <alignment horizontal="right"/>
    </xf>
    <xf numFmtId="0" fontId="3" fillId="3" borderId="29" xfId="0" applyFont="1" applyFill="1" applyBorder="1" applyAlignment="1">
      <alignment wrapText="1"/>
    </xf>
    <xf numFmtId="164" fontId="3" fillId="0" borderId="6" xfId="2" applyNumberFormat="1" applyFont="1" applyFill="1" applyBorder="1" applyAlignment="1">
      <alignment horizontal="right"/>
    </xf>
    <xf numFmtId="0" fontId="2" fillId="3" borderId="29" xfId="0" applyFont="1" applyFill="1" applyBorder="1" applyAlignment="1">
      <alignment wrapText="1"/>
    </xf>
    <xf numFmtId="164" fontId="2" fillId="0" borderId="6" xfId="2" applyNumberFormat="1" applyFont="1" applyFill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0" fontId="3" fillId="3" borderId="29" xfId="0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right"/>
    </xf>
    <xf numFmtId="0" fontId="2" fillId="3" borderId="31" xfId="0" applyFont="1" applyFill="1" applyBorder="1" applyAlignment="1">
      <alignment wrapText="1"/>
    </xf>
    <xf numFmtId="4" fontId="2" fillId="0" borderId="9" xfId="0" applyNumberFormat="1" applyFont="1" applyFill="1" applyBorder="1" applyAlignment="1">
      <alignment wrapText="1"/>
    </xf>
    <xf numFmtId="164" fontId="2" fillId="3" borderId="10" xfId="0" applyNumberFormat="1" applyFont="1" applyFill="1" applyBorder="1" applyAlignment="1">
      <alignment horizontal="right"/>
    </xf>
    <xf numFmtId="0" fontId="3" fillId="3" borderId="30" xfId="0" applyFont="1" applyFill="1" applyBorder="1" applyAlignment="1">
      <alignment wrapText="1"/>
    </xf>
    <xf numFmtId="4" fontId="3" fillId="0" borderId="7" xfId="0" applyNumberFormat="1" applyFont="1" applyFill="1" applyBorder="1" applyAlignment="1">
      <alignment wrapText="1"/>
    </xf>
    <xf numFmtId="164" fontId="3" fillId="3" borderId="8" xfId="0" applyNumberFormat="1" applyFont="1" applyFill="1" applyBorder="1" applyAlignment="1">
      <alignment horizontal="right"/>
    </xf>
    <xf numFmtId="0" fontId="2" fillId="3" borderId="34" xfId="0" applyFont="1" applyFill="1" applyBorder="1" applyAlignment="1">
      <alignment wrapText="1"/>
    </xf>
    <xf numFmtId="4" fontId="2" fillId="0" borderId="14" xfId="0" applyNumberFormat="1" applyFont="1" applyFill="1" applyBorder="1" applyAlignment="1">
      <alignment wrapText="1"/>
    </xf>
    <xf numFmtId="164" fontId="3" fillId="3" borderId="15" xfId="0" applyNumberFormat="1" applyFont="1" applyFill="1" applyBorder="1" applyAlignment="1">
      <alignment horizontal="right"/>
    </xf>
    <xf numFmtId="0" fontId="3" fillId="3" borderId="35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right"/>
    </xf>
    <xf numFmtId="0" fontId="3" fillId="0" borderId="3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Alignment="1">
      <alignment horizontal="center"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view="pageBreakPreview" zoomScaleNormal="100" zoomScaleSheetLayoutView="100" workbookViewId="0">
      <selection activeCell="E104" sqref="E104"/>
    </sheetView>
  </sheetViews>
  <sheetFormatPr defaultColWidth="9.140625" defaultRowHeight="15.75" x14ac:dyDescent="0.25"/>
  <cols>
    <col min="1" max="1" width="68.42578125" style="3" customWidth="1"/>
    <col min="2" max="2" width="20.28515625" style="49" customWidth="1"/>
    <col min="3" max="3" width="19.5703125" style="49" customWidth="1"/>
    <col min="4" max="4" width="10.42578125" style="3" customWidth="1"/>
    <col min="5" max="5" width="9.140625" style="3"/>
    <col min="6" max="6" width="17.85546875" style="3" customWidth="1"/>
    <col min="7" max="7" width="9.140625" style="3"/>
    <col min="8" max="8" width="17.85546875" style="3" bestFit="1" customWidth="1"/>
    <col min="9" max="10" width="9.140625" style="3"/>
    <col min="11" max="11" width="15" style="3" bestFit="1" customWidth="1"/>
    <col min="12" max="16384" width="9.140625" style="3"/>
  </cols>
  <sheetData>
    <row r="1" spans="1:4" ht="27.75" customHeight="1" x14ac:dyDescent="0.3">
      <c r="A1" s="99" t="s">
        <v>99</v>
      </c>
      <c r="B1" s="99"/>
      <c r="C1" s="99"/>
      <c r="D1" s="99"/>
    </row>
    <row r="2" spans="1:4" ht="16.5" thickBot="1" x14ac:dyDescent="0.3">
      <c r="A2" s="1"/>
      <c r="B2" s="27"/>
      <c r="C2" s="28"/>
      <c r="D2" s="58" t="s">
        <v>0</v>
      </c>
    </row>
    <row r="3" spans="1:4" ht="34.5" customHeight="1" thickBot="1" x14ac:dyDescent="0.3">
      <c r="A3" s="61"/>
      <c r="B3" s="62" t="s">
        <v>96</v>
      </c>
      <c r="C3" s="63" t="s">
        <v>100</v>
      </c>
      <c r="D3" s="64" t="s">
        <v>95</v>
      </c>
    </row>
    <row r="4" spans="1:4" ht="30.75" customHeight="1" thickBot="1" x14ac:dyDescent="0.3">
      <c r="A4" s="9" t="s">
        <v>1</v>
      </c>
      <c r="B4" s="29">
        <f>B5+B21</f>
        <v>820779937.15999997</v>
      </c>
      <c r="C4" s="30">
        <f>C5+C21</f>
        <v>389518539.65000004</v>
      </c>
      <c r="D4" s="65">
        <f t="shared" ref="D4:D10" si="0">C4/B4*100</f>
        <v>47.457122428915881</v>
      </c>
    </row>
    <row r="5" spans="1:4" ht="29.25" customHeight="1" x14ac:dyDescent="0.25">
      <c r="A5" s="10" t="s">
        <v>2</v>
      </c>
      <c r="B5" s="31">
        <f t="shared" ref="B5:C5" si="1">B6+B8+B9+B14+B18+B19+B20</f>
        <v>683789900</v>
      </c>
      <c r="C5" s="32">
        <f t="shared" si="1"/>
        <v>275818794.05000001</v>
      </c>
      <c r="D5" s="66">
        <f t="shared" si="0"/>
        <v>40.336775089833878</v>
      </c>
    </row>
    <row r="6" spans="1:4" ht="21.75" customHeight="1" x14ac:dyDescent="0.25">
      <c r="A6" s="11" t="s">
        <v>3</v>
      </c>
      <c r="B6" s="33">
        <f>B7</f>
        <v>422553000</v>
      </c>
      <c r="C6" s="34">
        <f>C7</f>
        <v>178320596.31999999</v>
      </c>
      <c r="D6" s="67">
        <f t="shared" si="0"/>
        <v>42.200764476882185</v>
      </c>
    </row>
    <row r="7" spans="1:4" ht="16.5" x14ac:dyDescent="0.25">
      <c r="A7" s="12" t="s">
        <v>4</v>
      </c>
      <c r="B7" s="50">
        <v>422553000</v>
      </c>
      <c r="C7" s="19">
        <v>178320596.31999999</v>
      </c>
      <c r="D7" s="68">
        <f t="shared" si="0"/>
        <v>42.200764476882185</v>
      </c>
    </row>
    <row r="8" spans="1:4" ht="16.5" x14ac:dyDescent="0.25">
      <c r="A8" s="11" t="s">
        <v>5</v>
      </c>
      <c r="B8" s="50">
        <v>2744900</v>
      </c>
      <c r="C8" s="19">
        <v>1495827.86</v>
      </c>
      <c r="D8" s="69">
        <f t="shared" si="0"/>
        <v>54.494803453677733</v>
      </c>
    </row>
    <row r="9" spans="1:4" ht="16.5" x14ac:dyDescent="0.25">
      <c r="A9" s="11" t="s">
        <v>6</v>
      </c>
      <c r="B9" s="50">
        <f>B10+B11+B12+B13</f>
        <v>101145000</v>
      </c>
      <c r="C9" s="19">
        <f>C10+C11+C12+C13</f>
        <v>48811447.970000006</v>
      </c>
      <c r="D9" s="69">
        <f t="shared" si="0"/>
        <v>48.258883751050483</v>
      </c>
    </row>
    <row r="10" spans="1:4" ht="32.25" customHeight="1" x14ac:dyDescent="0.25">
      <c r="A10" s="12" t="s">
        <v>88</v>
      </c>
      <c r="B10" s="51">
        <v>80785000</v>
      </c>
      <c r="C10" s="21">
        <v>40007252.420000002</v>
      </c>
      <c r="D10" s="68">
        <f t="shared" si="0"/>
        <v>49.523119910874549</v>
      </c>
    </row>
    <row r="11" spans="1:4" ht="33.75" customHeight="1" x14ac:dyDescent="0.25">
      <c r="A11" s="12" t="s">
        <v>7</v>
      </c>
      <c r="B11" s="51">
        <v>0</v>
      </c>
      <c r="C11" s="21">
        <v>-298779.98</v>
      </c>
      <c r="D11" s="68">
        <v>0</v>
      </c>
    </row>
    <row r="12" spans="1:4" ht="20.25" customHeight="1" x14ac:dyDescent="0.25">
      <c r="A12" s="12" t="s">
        <v>8</v>
      </c>
      <c r="B12" s="51">
        <v>120000</v>
      </c>
      <c r="C12" s="21">
        <v>1401.96</v>
      </c>
      <c r="D12" s="68">
        <f t="shared" ref="D12:D19" si="2">C12/B12*100</f>
        <v>1.1683000000000001</v>
      </c>
    </row>
    <row r="13" spans="1:4" ht="31.5" x14ac:dyDescent="0.25">
      <c r="A13" s="12" t="s">
        <v>9</v>
      </c>
      <c r="B13" s="51">
        <v>20240000</v>
      </c>
      <c r="C13" s="21">
        <v>9101573.5700000003</v>
      </c>
      <c r="D13" s="68">
        <f t="shared" si="2"/>
        <v>44.968248863636369</v>
      </c>
    </row>
    <row r="14" spans="1:4" ht="16.5" x14ac:dyDescent="0.25">
      <c r="A14" s="11" t="s">
        <v>10</v>
      </c>
      <c r="B14" s="50">
        <f>B15+B16+B17</f>
        <v>142506000</v>
      </c>
      <c r="C14" s="19">
        <f>C15+C16+C17</f>
        <v>41020847.140000001</v>
      </c>
      <c r="D14" s="69">
        <f t="shared" si="2"/>
        <v>28.785347381864625</v>
      </c>
    </row>
    <row r="15" spans="1:4" ht="16.5" x14ac:dyDescent="0.25">
      <c r="A15" s="12" t="s">
        <v>11</v>
      </c>
      <c r="B15" s="51">
        <v>40200000</v>
      </c>
      <c r="C15" s="21">
        <v>1630673.75</v>
      </c>
      <c r="D15" s="68">
        <f t="shared" si="2"/>
        <v>4.0564023631840795</v>
      </c>
    </row>
    <row r="16" spans="1:4" ht="16.5" x14ac:dyDescent="0.25">
      <c r="A16" s="12" t="s">
        <v>12</v>
      </c>
      <c r="B16" s="51">
        <v>10232000</v>
      </c>
      <c r="C16" s="21">
        <v>1386780.6</v>
      </c>
      <c r="D16" s="68">
        <f t="shared" si="2"/>
        <v>13.553367865519938</v>
      </c>
    </row>
    <row r="17" spans="1:4" ht="16.5" x14ac:dyDescent="0.25">
      <c r="A17" s="13" t="s">
        <v>13</v>
      </c>
      <c r="B17" s="51">
        <v>92074000</v>
      </c>
      <c r="C17" s="21">
        <v>38003392.789999999</v>
      </c>
      <c r="D17" s="68">
        <f t="shared" si="2"/>
        <v>41.274836316441124</v>
      </c>
    </row>
    <row r="18" spans="1:4" ht="33" customHeight="1" x14ac:dyDescent="0.25">
      <c r="A18" s="14" t="s">
        <v>14</v>
      </c>
      <c r="B18" s="50">
        <v>8000</v>
      </c>
      <c r="C18" s="19">
        <v>5519.2</v>
      </c>
      <c r="D18" s="69">
        <f t="shared" si="2"/>
        <v>68.989999999999995</v>
      </c>
    </row>
    <row r="19" spans="1:4" ht="21.75" customHeight="1" thickBot="1" x14ac:dyDescent="0.3">
      <c r="A19" s="14" t="s">
        <v>15</v>
      </c>
      <c r="B19" s="50">
        <v>14833000</v>
      </c>
      <c r="C19" s="19">
        <v>6164555.5599999996</v>
      </c>
      <c r="D19" s="69">
        <f t="shared" si="2"/>
        <v>41.559735454729321</v>
      </c>
    </row>
    <row r="20" spans="1:4" ht="21.75" hidden="1" customHeight="1" thickBot="1" x14ac:dyDescent="0.3">
      <c r="A20" s="15" t="s">
        <v>92</v>
      </c>
      <c r="B20" s="26">
        <v>0</v>
      </c>
      <c r="C20" s="16">
        <v>0</v>
      </c>
      <c r="D20" s="70">
        <v>0</v>
      </c>
    </row>
    <row r="21" spans="1:4" ht="30.2" customHeight="1" x14ac:dyDescent="0.25">
      <c r="A21" s="23" t="s">
        <v>16</v>
      </c>
      <c r="B21" s="35">
        <f>B22+B28+B29+B30+B33+B34</f>
        <v>136990037.16</v>
      </c>
      <c r="C21" s="36">
        <f>C22+C28+C29+C30+C33+C34</f>
        <v>113699745.60000001</v>
      </c>
      <c r="D21" s="71">
        <f t="shared" ref="D21:D37" si="3">C21/B21*100</f>
        <v>82.998550812277188</v>
      </c>
    </row>
    <row r="22" spans="1:4" ht="33.75" customHeight="1" x14ac:dyDescent="0.25">
      <c r="A22" s="14" t="s">
        <v>17</v>
      </c>
      <c r="B22" s="37">
        <f>B23+B24+B25+B26+B27</f>
        <v>94440800</v>
      </c>
      <c r="C22" s="38">
        <f>C23+C24+C25+C26+C27</f>
        <v>70209729.510000005</v>
      </c>
      <c r="D22" s="69">
        <f t="shared" si="3"/>
        <v>74.34258234788355</v>
      </c>
    </row>
    <row r="23" spans="1:4" ht="50.25" customHeight="1" x14ac:dyDescent="0.25">
      <c r="A23" s="13" t="s">
        <v>18</v>
      </c>
      <c r="B23" s="51">
        <v>1184000</v>
      </c>
      <c r="C23" s="17">
        <v>1649384.06</v>
      </c>
      <c r="D23" s="68">
        <f t="shared" si="3"/>
        <v>139.30608614864866</v>
      </c>
    </row>
    <row r="24" spans="1:4" ht="23.25" customHeight="1" x14ac:dyDescent="0.25">
      <c r="A24" s="13" t="s">
        <v>19</v>
      </c>
      <c r="B24" s="51">
        <v>76526800</v>
      </c>
      <c r="C24" s="17">
        <v>58193046.039999999</v>
      </c>
      <c r="D24" s="68">
        <f t="shared" si="3"/>
        <v>76.042701432700696</v>
      </c>
    </row>
    <row r="25" spans="1:4" ht="20.25" customHeight="1" x14ac:dyDescent="0.25">
      <c r="A25" s="13" t="s">
        <v>20</v>
      </c>
      <c r="B25" s="51">
        <v>3100000</v>
      </c>
      <c r="C25" s="17">
        <v>1797305.78</v>
      </c>
      <c r="D25" s="68">
        <f t="shared" si="3"/>
        <v>57.977605806451614</v>
      </c>
    </row>
    <row r="26" spans="1:4" ht="37.5" customHeight="1" x14ac:dyDescent="0.25">
      <c r="A26" s="13" t="s">
        <v>21</v>
      </c>
      <c r="B26" s="51">
        <v>130000</v>
      </c>
      <c r="C26" s="17">
        <v>0</v>
      </c>
      <c r="D26" s="68">
        <f t="shared" si="3"/>
        <v>0</v>
      </c>
    </row>
    <row r="27" spans="1:4" ht="31.5" x14ac:dyDescent="0.25">
      <c r="A27" s="13" t="s">
        <v>22</v>
      </c>
      <c r="B27" s="51">
        <v>13500000</v>
      </c>
      <c r="C27" s="17">
        <v>8569993.6300000008</v>
      </c>
      <c r="D27" s="72">
        <f t="shared" si="3"/>
        <v>63.4814342962963</v>
      </c>
    </row>
    <row r="28" spans="1:4" ht="22.7" customHeight="1" x14ac:dyDescent="0.25">
      <c r="A28" s="14" t="s">
        <v>23</v>
      </c>
      <c r="B28" s="50">
        <v>15950000</v>
      </c>
      <c r="C28" s="19">
        <v>13948121.42</v>
      </c>
      <c r="D28" s="69">
        <f t="shared" si="3"/>
        <v>87.449037115987466</v>
      </c>
    </row>
    <row r="29" spans="1:4" ht="30.75" customHeight="1" x14ac:dyDescent="0.25">
      <c r="A29" s="14" t="s">
        <v>24</v>
      </c>
      <c r="B29" s="50">
        <v>2245275</v>
      </c>
      <c r="C29" s="18">
        <v>1514429.73</v>
      </c>
      <c r="D29" s="69">
        <f t="shared" si="3"/>
        <v>67.449632227678123</v>
      </c>
    </row>
    <row r="30" spans="1:4" ht="21.75" customHeight="1" x14ac:dyDescent="0.25">
      <c r="A30" s="14" t="s">
        <v>25</v>
      </c>
      <c r="B30" s="52">
        <f>B31+B32</f>
        <v>11492200</v>
      </c>
      <c r="C30" s="19">
        <f>C31+C32</f>
        <v>18499968.810000002</v>
      </c>
      <c r="D30" s="69">
        <f t="shared" si="3"/>
        <v>160.97847940342146</v>
      </c>
    </row>
    <row r="31" spans="1:4" ht="21.75" customHeight="1" x14ac:dyDescent="0.25">
      <c r="A31" s="13" t="s">
        <v>26</v>
      </c>
      <c r="B31" s="51">
        <f>377734.69+514453.11+12.2</f>
        <v>892200</v>
      </c>
      <c r="C31" s="17">
        <v>556734.68999999994</v>
      </c>
      <c r="D31" s="68">
        <f t="shared" si="3"/>
        <v>62.400211835911222</v>
      </c>
    </row>
    <row r="32" spans="1:4" ht="18.75" customHeight="1" x14ac:dyDescent="0.25">
      <c r="A32" s="13" t="s">
        <v>27</v>
      </c>
      <c r="B32" s="53">
        <v>10600000</v>
      </c>
      <c r="C32" s="17">
        <v>17943234.120000001</v>
      </c>
      <c r="D32" s="68">
        <f t="shared" si="3"/>
        <v>169.27579358490567</v>
      </c>
    </row>
    <row r="33" spans="1:4" ht="21.75" customHeight="1" x14ac:dyDescent="0.25">
      <c r="A33" s="14" t="s">
        <v>28</v>
      </c>
      <c r="B33" s="50">
        <f>7550000+3600000+81000-100</f>
        <v>11230900</v>
      </c>
      <c r="C33" s="18">
        <v>8355634.4199999999</v>
      </c>
      <c r="D33" s="69">
        <f t="shared" si="3"/>
        <v>74.398618276362541</v>
      </c>
    </row>
    <row r="34" spans="1:4" ht="21.75" customHeight="1" x14ac:dyDescent="0.25">
      <c r="A34" s="14" t="s">
        <v>29</v>
      </c>
      <c r="B34" s="50">
        <f>B35+B36+B37</f>
        <v>1630862.16</v>
      </c>
      <c r="C34" s="19">
        <f>C35+C36+C37</f>
        <v>1171861.71</v>
      </c>
      <c r="D34" s="69">
        <f t="shared" si="3"/>
        <v>71.855349810801911</v>
      </c>
    </row>
    <row r="35" spans="1:4" ht="21.2" customHeight="1" x14ac:dyDescent="0.25">
      <c r="A35" s="13" t="s">
        <v>30</v>
      </c>
      <c r="B35" s="51">
        <v>0</v>
      </c>
      <c r="C35" s="17">
        <v>378.23</v>
      </c>
      <c r="D35" s="68">
        <v>0</v>
      </c>
    </row>
    <row r="36" spans="1:4" ht="21.2" customHeight="1" x14ac:dyDescent="0.25">
      <c r="A36" s="13" t="s">
        <v>29</v>
      </c>
      <c r="B36" s="51">
        <v>0</v>
      </c>
      <c r="C36" s="21">
        <v>0</v>
      </c>
      <c r="D36" s="68">
        <v>0</v>
      </c>
    </row>
    <row r="37" spans="1:4" ht="24" customHeight="1" thickBot="1" x14ac:dyDescent="0.3">
      <c r="A37" s="24" t="s">
        <v>91</v>
      </c>
      <c r="B37" s="54">
        <v>1630862.16</v>
      </c>
      <c r="C37" s="22">
        <v>1171483.48</v>
      </c>
      <c r="D37" s="68">
        <f t="shared" si="3"/>
        <v>71.832157783340804</v>
      </c>
    </row>
    <row r="38" spans="1:4" ht="30.2" customHeight="1" x14ac:dyDescent="0.25">
      <c r="A38" s="23" t="s">
        <v>31</v>
      </c>
      <c r="B38" s="35">
        <f>B39+B40+B41+B42+B43</f>
        <v>2237131483.46</v>
      </c>
      <c r="C38" s="35">
        <f>C39+C40+C41+C42+C43</f>
        <v>1317241654.3599999</v>
      </c>
      <c r="D38" s="66">
        <f>C38/B38*100</f>
        <v>58.880833071229368</v>
      </c>
    </row>
    <row r="39" spans="1:4" ht="31.7" customHeight="1" x14ac:dyDescent="0.25">
      <c r="A39" s="13" t="s">
        <v>32</v>
      </c>
      <c r="B39" s="56">
        <v>75939500</v>
      </c>
      <c r="C39" s="17">
        <v>54826900</v>
      </c>
      <c r="D39" s="72">
        <f>C39/B39*100</f>
        <v>72.198131407238648</v>
      </c>
    </row>
    <row r="40" spans="1:4" ht="18.75" customHeight="1" x14ac:dyDescent="0.25">
      <c r="A40" s="13" t="s">
        <v>33</v>
      </c>
      <c r="B40" s="56">
        <f>2135639328.83-591500+9600+4023905</f>
        <v>2139081333.8299999</v>
      </c>
      <c r="C40" s="17">
        <v>1240313176.6500001</v>
      </c>
      <c r="D40" s="72">
        <f>C40/B40*100</f>
        <v>57.983450981231933</v>
      </c>
    </row>
    <row r="41" spans="1:4" ht="35.25" customHeight="1" x14ac:dyDescent="0.25">
      <c r="A41" s="13" t="s">
        <v>97</v>
      </c>
      <c r="B41" s="56">
        <v>0</v>
      </c>
      <c r="C41" s="17">
        <v>-9071.92</v>
      </c>
      <c r="D41" s="72">
        <v>0</v>
      </c>
    </row>
    <row r="42" spans="1:4" ht="47.25" customHeight="1" x14ac:dyDescent="0.25">
      <c r="A42" s="13" t="s">
        <v>34</v>
      </c>
      <c r="B42" s="56">
        <f>-1909597.72-2386</f>
        <v>-1911983.72</v>
      </c>
      <c r="C42" s="17">
        <v>-1911983.72</v>
      </c>
      <c r="D42" s="72">
        <f t="shared" ref="D42" si="4">C42/B42*100</f>
        <v>100</v>
      </c>
    </row>
    <row r="43" spans="1:4" ht="19.5" customHeight="1" thickBot="1" x14ac:dyDescent="0.3">
      <c r="A43" s="25" t="s">
        <v>35</v>
      </c>
      <c r="B43" s="57">
        <f>24022615.35+18</f>
        <v>24022633.350000001</v>
      </c>
      <c r="C43" s="20">
        <v>24022633.350000001</v>
      </c>
      <c r="D43" s="73">
        <v>100</v>
      </c>
    </row>
    <row r="44" spans="1:4" ht="29.25" customHeight="1" thickBot="1" x14ac:dyDescent="0.3">
      <c r="A44" s="74" t="s">
        <v>36</v>
      </c>
      <c r="B44" s="42">
        <f>B5+B21+B38</f>
        <v>3057911420.6199999</v>
      </c>
      <c r="C44" s="43">
        <f>C5+C21+C38</f>
        <v>1706760194.01</v>
      </c>
      <c r="D44" s="75">
        <f>C44/B44*100</f>
        <v>55.814572734220981</v>
      </c>
    </row>
    <row r="45" spans="1:4" ht="19.5" customHeight="1" x14ac:dyDescent="0.25">
      <c r="A45" s="96" t="s">
        <v>98</v>
      </c>
      <c r="B45" s="97"/>
      <c r="C45" s="97"/>
      <c r="D45" s="98"/>
    </row>
    <row r="46" spans="1:4" ht="24" customHeight="1" x14ac:dyDescent="0.25">
      <c r="A46" s="76" t="s">
        <v>37</v>
      </c>
      <c r="B46" s="38">
        <f>B47+B48+B49+B50+B51+B52+B53</f>
        <v>169333700</v>
      </c>
      <c r="C46" s="38">
        <f>C47+C48+C49+C50+C51+C52+C53</f>
        <v>77209537.689999998</v>
      </c>
      <c r="D46" s="77">
        <f t="shared" ref="D46:D101" si="5">C46/B46*100</f>
        <v>45.59608494351685</v>
      </c>
    </row>
    <row r="47" spans="1:4" ht="49.7" customHeight="1" x14ac:dyDescent="0.25">
      <c r="A47" s="78" t="s">
        <v>38</v>
      </c>
      <c r="B47" s="40">
        <v>3485280</v>
      </c>
      <c r="C47" s="39">
        <v>1544327.26</v>
      </c>
      <c r="D47" s="79">
        <f t="shared" si="5"/>
        <v>44.309991162833398</v>
      </c>
    </row>
    <row r="48" spans="1:4" ht="46.5" customHeight="1" x14ac:dyDescent="0.25">
      <c r="A48" s="78" t="s">
        <v>39</v>
      </c>
      <c r="B48" s="40">
        <v>68806000</v>
      </c>
      <c r="C48" s="39">
        <v>33398280.809999999</v>
      </c>
      <c r="D48" s="79">
        <f t="shared" si="5"/>
        <v>48.539779684911203</v>
      </c>
    </row>
    <row r="49" spans="1:4" x14ac:dyDescent="0.25">
      <c r="A49" s="78" t="s">
        <v>40</v>
      </c>
      <c r="B49" s="40">
        <v>12400</v>
      </c>
      <c r="C49" s="39">
        <v>12400</v>
      </c>
      <c r="D49" s="79">
        <f t="shared" si="5"/>
        <v>100</v>
      </c>
    </row>
    <row r="50" spans="1:4" ht="30.2" customHeight="1" x14ac:dyDescent="0.25">
      <c r="A50" s="78" t="s">
        <v>41</v>
      </c>
      <c r="B50" s="40">
        <v>12269200</v>
      </c>
      <c r="C50" s="39">
        <v>4485487.43</v>
      </c>
      <c r="D50" s="79">
        <f t="shared" si="5"/>
        <v>36.55892340168878</v>
      </c>
    </row>
    <row r="51" spans="1:4" ht="10.5" hidden="1" customHeight="1" x14ac:dyDescent="0.25">
      <c r="A51" s="78" t="s">
        <v>42</v>
      </c>
      <c r="B51" s="40"/>
      <c r="C51" s="39"/>
      <c r="D51" s="79">
        <v>0</v>
      </c>
    </row>
    <row r="52" spans="1:4" x14ac:dyDescent="0.25">
      <c r="A52" s="78" t="s">
        <v>43</v>
      </c>
      <c r="B52" s="40">
        <v>1414083.24</v>
      </c>
      <c r="C52" s="39">
        <v>0</v>
      </c>
      <c r="D52" s="79">
        <f t="shared" si="5"/>
        <v>0</v>
      </c>
    </row>
    <row r="53" spans="1:4" x14ac:dyDescent="0.25">
      <c r="A53" s="78" t="s">
        <v>44</v>
      </c>
      <c r="B53" s="40">
        <v>83346736.760000005</v>
      </c>
      <c r="C53" s="39">
        <v>37769042.189999998</v>
      </c>
      <c r="D53" s="79">
        <f t="shared" si="5"/>
        <v>45.315562022250901</v>
      </c>
    </row>
    <row r="54" spans="1:4" ht="31.5" x14ac:dyDescent="0.25">
      <c r="A54" s="76" t="s">
        <v>45</v>
      </c>
      <c r="B54" s="38">
        <f>B55+B56+B57</f>
        <v>29313200</v>
      </c>
      <c r="C54" s="38">
        <f>C55+C56+C57</f>
        <v>9680262.4800000004</v>
      </c>
      <c r="D54" s="77">
        <f t="shared" si="5"/>
        <v>33.023560989588304</v>
      </c>
    </row>
    <row r="55" spans="1:4" x14ac:dyDescent="0.25">
      <c r="A55" s="78" t="s">
        <v>46</v>
      </c>
      <c r="B55" s="40">
        <v>4272300</v>
      </c>
      <c r="C55" s="39">
        <v>2250000</v>
      </c>
      <c r="D55" s="79">
        <f t="shared" si="5"/>
        <v>52.664840952180327</v>
      </c>
    </row>
    <row r="56" spans="1:4" ht="18.75" customHeight="1" x14ac:dyDescent="0.25">
      <c r="A56" s="78" t="s">
        <v>89</v>
      </c>
      <c r="B56" s="40">
        <v>25040900</v>
      </c>
      <c r="C56" s="39">
        <v>7430262.4800000004</v>
      </c>
      <c r="D56" s="79">
        <f t="shared" si="5"/>
        <v>29.672505700673703</v>
      </c>
    </row>
    <row r="57" spans="1:4" ht="32.25" hidden="1" customHeight="1" x14ac:dyDescent="0.25">
      <c r="A57" s="78" t="s">
        <v>47</v>
      </c>
      <c r="B57" s="40"/>
      <c r="C57" s="39"/>
      <c r="D57" s="79">
        <v>0</v>
      </c>
    </row>
    <row r="58" spans="1:4" x14ac:dyDescent="0.25">
      <c r="A58" s="76" t="s">
        <v>48</v>
      </c>
      <c r="B58" s="38">
        <f>B59+B60+B61+B62</f>
        <v>288692396.61000001</v>
      </c>
      <c r="C58" s="38">
        <f>C59+C60+C61+C62</f>
        <v>160693036.07000002</v>
      </c>
      <c r="D58" s="77">
        <f t="shared" si="5"/>
        <v>55.662372115426116</v>
      </c>
    </row>
    <row r="59" spans="1:4" x14ac:dyDescent="0.25">
      <c r="A59" s="78" t="s">
        <v>49</v>
      </c>
      <c r="B59" s="40">
        <v>450200</v>
      </c>
      <c r="C59" s="40">
        <v>0</v>
      </c>
      <c r="D59" s="79">
        <f t="shared" si="5"/>
        <v>0</v>
      </c>
    </row>
    <row r="60" spans="1:4" x14ac:dyDescent="0.25">
      <c r="A60" s="78" t="s">
        <v>50</v>
      </c>
      <c r="B60" s="40">
        <v>25283200</v>
      </c>
      <c r="C60" s="40">
        <v>25278500</v>
      </c>
      <c r="D60" s="79">
        <f t="shared" si="5"/>
        <v>99.981410580939126</v>
      </c>
    </row>
    <row r="61" spans="1:4" x14ac:dyDescent="0.25">
      <c r="A61" s="78" t="s">
        <v>51</v>
      </c>
      <c r="B61" s="41">
        <v>261534065.61000001</v>
      </c>
      <c r="C61" s="39">
        <v>134989433.30000001</v>
      </c>
      <c r="D61" s="79">
        <f t="shared" si="5"/>
        <v>51.614474384111951</v>
      </c>
    </row>
    <row r="62" spans="1:4" ht="20.25" customHeight="1" x14ac:dyDescent="0.25">
      <c r="A62" s="78" t="s">
        <v>52</v>
      </c>
      <c r="B62" s="40">
        <v>1424931</v>
      </c>
      <c r="C62" s="41">
        <v>425102.77</v>
      </c>
      <c r="D62" s="79">
        <f t="shared" si="5"/>
        <v>29.833217889146912</v>
      </c>
    </row>
    <row r="63" spans="1:4" x14ac:dyDescent="0.25">
      <c r="A63" s="76" t="s">
        <v>53</v>
      </c>
      <c r="B63" s="38">
        <f>B64+B65+B67+B66</f>
        <v>368425984.06999999</v>
      </c>
      <c r="C63" s="38">
        <f>C64+C65+C67+C66</f>
        <v>164306578.07999998</v>
      </c>
      <c r="D63" s="77">
        <f t="shared" si="5"/>
        <v>44.596902820182777</v>
      </c>
    </row>
    <row r="64" spans="1:4" x14ac:dyDescent="0.25">
      <c r="A64" s="78" t="s">
        <v>54</v>
      </c>
      <c r="B64" s="40">
        <v>33542782.399999999</v>
      </c>
      <c r="C64" s="41">
        <v>5822175.6299999999</v>
      </c>
      <c r="D64" s="79">
        <f t="shared" si="5"/>
        <v>17.357461765008502</v>
      </c>
    </row>
    <row r="65" spans="1:10" x14ac:dyDescent="0.25">
      <c r="A65" s="78" t="s">
        <v>55</v>
      </c>
      <c r="B65" s="40">
        <v>600000</v>
      </c>
      <c r="C65" s="39">
        <v>0</v>
      </c>
      <c r="D65" s="79">
        <f t="shared" si="5"/>
        <v>0</v>
      </c>
    </row>
    <row r="66" spans="1:10" x14ac:dyDescent="0.25">
      <c r="A66" s="78" t="s">
        <v>56</v>
      </c>
      <c r="B66" s="40">
        <v>209925101.66999999</v>
      </c>
      <c r="C66" s="41">
        <v>65631915.18</v>
      </c>
      <c r="D66" s="79">
        <f t="shared" si="5"/>
        <v>31.264443679142605</v>
      </c>
    </row>
    <row r="67" spans="1:10" ht="17.45" customHeight="1" x14ac:dyDescent="0.25">
      <c r="A67" s="78" t="s">
        <v>57</v>
      </c>
      <c r="B67" s="40">
        <v>124358100</v>
      </c>
      <c r="C67" s="41">
        <v>92852487.269999996</v>
      </c>
      <c r="D67" s="79">
        <f t="shared" si="5"/>
        <v>74.665411637842652</v>
      </c>
    </row>
    <row r="68" spans="1:10" x14ac:dyDescent="0.25">
      <c r="A68" s="76" t="s">
        <v>58</v>
      </c>
      <c r="B68" s="38">
        <f>B69+B70</f>
        <v>11533212</v>
      </c>
      <c r="C68" s="38">
        <f>C69+C70</f>
        <v>5427021</v>
      </c>
      <c r="D68" s="77">
        <f t="shared" si="5"/>
        <v>47.055590411413576</v>
      </c>
    </row>
    <row r="69" spans="1:10" ht="30.2" customHeight="1" x14ac:dyDescent="0.25">
      <c r="A69" s="78" t="s">
        <v>59</v>
      </c>
      <c r="B69" s="40">
        <v>11533212</v>
      </c>
      <c r="C69" s="39">
        <v>5427021</v>
      </c>
      <c r="D69" s="79">
        <f t="shared" si="5"/>
        <v>47.055590411413576</v>
      </c>
    </row>
    <row r="70" spans="1:10" ht="19.5" hidden="1" customHeight="1" x14ac:dyDescent="0.25">
      <c r="A70" s="78" t="s">
        <v>60</v>
      </c>
      <c r="B70" s="40">
        <v>0</v>
      </c>
      <c r="C70" s="39">
        <v>0</v>
      </c>
      <c r="D70" s="79" t="e">
        <f t="shared" si="5"/>
        <v>#DIV/0!</v>
      </c>
    </row>
    <row r="71" spans="1:10" x14ac:dyDescent="0.25">
      <c r="A71" s="76" t="s">
        <v>61</v>
      </c>
      <c r="B71" s="38">
        <f t="shared" ref="B71:C71" si="6">B72+B73+B74+B75+B76+B77</f>
        <v>2020642699.7600002</v>
      </c>
      <c r="C71" s="38">
        <f t="shared" si="6"/>
        <v>1121806766.8499999</v>
      </c>
      <c r="D71" s="77">
        <f t="shared" si="5"/>
        <v>55.517324610790489</v>
      </c>
      <c r="F71" s="5"/>
      <c r="H71" s="4"/>
      <c r="J71" s="4"/>
    </row>
    <row r="72" spans="1:10" x14ac:dyDescent="0.25">
      <c r="A72" s="78" t="s">
        <v>62</v>
      </c>
      <c r="B72" s="40">
        <v>750984831.25999999</v>
      </c>
      <c r="C72" s="39">
        <v>455767835.94</v>
      </c>
      <c r="D72" s="79">
        <f t="shared" si="5"/>
        <v>60.689353095895981</v>
      </c>
    </row>
    <row r="73" spans="1:10" x14ac:dyDescent="0.25">
      <c r="A73" s="78" t="s">
        <v>63</v>
      </c>
      <c r="B73" s="40">
        <v>1040062378.95</v>
      </c>
      <c r="C73" s="39">
        <v>569666712.95000005</v>
      </c>
      <c r="D73" s="80">
        <f t="shared" si="5"/>
        <v>54.772360242960602</v>
      </c>
    </row>
    <row r="74" spans="1:10" ht="15" customHeight="1" x14ac:dyDescent="0.25">
      <c r="A74" s="78" t="s">
        <v>64</v>
      </c>
      <c r="B74" s="40">
        <v>198698044.91999999</v>
      </c>
      <c r="C74" s="39">
        <v>89943568.859999999</v>
      </c>
      <c r="D74" s="80">
        <f t="shared" si="5"/>
        <v>45.26645891066174</v>
      </c>
    </row>
    <row r="75" spans="1:10" ht="15" customHeight="1" x14ac:dyDescent="0.25">
      <c r="A75" s="78" t="s">
        <v>93</v>
      </c>
      <c r="B75" s="40">
        <v>100000</v>
      </c>
      <c r="C75" s="39">
        <v>64300</v>
      </c>
      <c r="D75" s="80">
        <f t="shared" si="5"/>
        <v>64.3</v>
      </c>
    </row>
    <row r="76" spans="1:10" x14ac:dyDescent="0.25">
      <c r="A76" s="78" t="s">
        <v>65</v>
      </c>
      <c r="B76" s="40">
        <v>260000</v>
      </c>
      <c r="C76" s="39">
        <v>87349.1</v>
      </c>
      <c r="D76" s="80">
        <f t="shared" si="5"/>
        <v>33.595807692307694</v>
      </c>
    </row>
    <row r="77" spans="1:10" x14ac:dyDescent="0.25">
      <c r="A77" s="78" t="s">
        <v>66</v>
      </c>
      <c r="B77" s="40">
        <v>30537444.629999999</v>
      </c>
      <c r="C77" s="39">
        <v>6277000</v>
      </c>
      <c r="D77" s="80">
        <f t="shared" si="5"/>
        <v>20.555092530019596</v>
      </c>
    </row>
    <row r="78" spans="1:10" x14ac:dyDescent="0.25">
      <c r="A78" s="76" t="s">
        <v>67</v>
      </c>
      <c r="B78" s="38">
        <f>B79</f>
        <v>137944256.22</v>
      </c>
      <c r="C78" s="38">
        <f>C79</f>
        <v>69743351.950000003</v>
      </c>
      <c r="D78" s="81">
        <f t="shared" si="5"/>
        <v>50.559083691581918</v>
      </c>
      <c r="F78" s="5"/>
    </row>
    <row r="79" spans="1:10" x14ac:dyDescent="0.25">
      <c r="A79" s="78" t="s">
        <v>68</v>
      </c>
      <c r="B79" s="40">
        <v>137944256.22</v>
      </c>
      <c r="C79" s="39">
        <v>69743351.950000003</v>
      </c>
      <c r="D79" s="80">
        <f t="shared" si="5"/>
        <v>50.559083691581918</v>
      </c>
    </row>
    <row r="80" spans="1:10" x14ac:dyDescent="0.25">
      <c r="A80" s="76" t="s">
        <v>69</v>
      </c>
      <c r="B80" s="38">
        <f>B81+B82+B83+B84</f>
        <v>118004558.02</v>
      </c>
      <c r="C80" s="38">
        <f>C81+C82+C83+C84</f>
        <v>94188055.120000005</v>
      </c>
      <c r="D80" s="81">
        <f t="shared" si="5"/>
        <v>79.817302568970732</v>
      </c>
    </row>
    <row r="81" spans="1:8" x14ac:dyDescent="0.25">
      <c r="A81" s="78" t="s">
        <v>70</v>
      </c>
      <c r="B81" s="40">
        <v>1152000</v>
      </c>
      <c r="C81" s="39">
        <v>558000</v>
      </c>
      <c r="D81" s="80">
        <f t="shared" si="5"/>
        <v>48.4375</v>
      </c>
    </row>
    <row r="82" spans="1:8" x14ac:dyDescent="0.25">
      <c r="A82" s="78" t="s">
        <v>71</v>
      </c>
      <c r="B82" s="40">
        <v>2178600</v>
      </c>
      <c r="C82" s="39">
        <v>409093</v>
      </c>
      <c r="D82" s="80">
        <f t="shared" si="5"/>
        <v>18.777793078123565</v>
      </c>
    </row>
    <row r="83" spans="1:8" x14ac:dyDescent="0.25">
      <c r="A83" s="78" t="s">
        <v>72</v>
      </c>
      <c r="B83" s="40">
        <v>112971142.02</v>
      </c>
      <c r="C83" s="39">
        <v>91879568.650000006</v>
      </c>
      <c r="D83" s="80">
        <f t="shared" si="5"/>
        <v>81.330122903187061</v>
      </c>
    </row>
    <row r="84" spans="1:8" ht="18.75" customHeight="1" x14ac:dyDescent="0.25">
      <c r="A84" s="78" t="s">
        <v>73</v>
      </c>
      <c r="B84" s="40">
        <v>1702816</v>
      </c>
      <c r="C84" s="39">
        <v>1341393.47</v>
      </c>
      <c r="D84" s="80">
        <f t="shared" si="5"/>
        <v>78.775009748557679</v>
      </c>
    </row>
    <row r="85" spans="1:8" x14ac:dyDescent="0.25">
      <c r="A85" s="76" t="s">
        <v>74</v>
      </c>
      <c r="B85" s="38">
        <f>B86+B87+B88</f>
        <v>46669926.93</v>
      </c>
      <c r="C85" s="38">
        <f>C86+C87+C88</f>
        <v>24035226.349999998</v>
      </c>
      <c r="D85" s="81">
        <f t="shared" si="5"/>
        <v>51.500458498789428</v>
      </c>
    </row>
    <row r="86" spans="1:8" x14ac:dyDescent="0.25">
      <c r="A86" s="78" t="s">
        <v>75</v>
      </c>
      <c r="B86" s="40">
        <v>23266348.149999999</v>
      </c>
      <c r="C86" s="39">
        <v>23266348.149999999</v>
      </c>
      <c r="D86" s="80">
        <f t="shared" si="5"/>
        <v>100</v>
      </c>
    </row>
    <row r="87" spans="1:8" x14ac:dyDescent="0.25">
      <c r="A87" s="78" t="s">
        <v>76</v>
      </c>
      <c r="B87" s="40">
        <v>23403578.780000001</v>
      </c>
      <c r="C87" s="39">
        <v>768878.2</v>
      </c>
      <c r="D87" s="80">
        <f t="shared" si="5"/>
        <v>3.285301821690024</v>
      </c>
    </row>
    <row r="88" spans="1:8" hidden="1" x14ac:dyDescent="0.25">
      <c r="A88" s="78" t="s">
        <v>77</v>
      </c>
      <c r="B88" s="40"/>
      <c r="C88" s="39"/>
      <c r="D88" s="80" t="e">
        <f t="shared" si="5"/>
        <v>#DIV/0!</v>
      </c>
    </row>
    <row r="89" spans="1:8" x14ac:dyDescent="0.25">
      <c r="A89" s="76" t="s">
        <v>78</v>
      </c>
      <c r="B89" s="34">
        <f t="shared" ref="B89:C89" si="7">B90+B91</f>
        <v>1400000</v>
      </c>
      <c r="C89" s="34">
        <f t="shared" si="7"/>
        <v>508537.01</v>
      </c>
      <c r="D89" s="81">
        <f t="shared" si="5"/>
        <v>36.324072142857148</v>
      </c>
    </row>
    <row r="90" spans="1:8" x14ac:dyDescent="0.25">
      <c r="A90" s="78" t="s">
        <v>79</v>
      </c>
      <c r="B90" s="40">
        <v>350000</v>
      </c>
      <c r="C90" s="39">
        <v>140598</v>
      </c>
      <c r="D90" s="80">
        <f t="shared" si="5"/>
        <v>40.170857142857145</v>
      </c>
    </row>
    <row r="91" spans="1:8" x14ac:dyDescent="0.25">
      <c r="A91" s="78" t="s">
        <v>94</v>
      </c>
      <c r="B91" s="40">
        <v>1050000</v>
      </c>
      <c r="C91" s="39">
        <v>367939.01</v>
      </c>
      <c r="D91" s="80">
        <f t="shared" si="5"/>
        <v>35.041810476190477</v>
      </c>
    </row>
    <row r="92" spans="1:8" ht="16.5" thickBot="1" x14ac:dyDescent="0.3">
      <c r="A92" s="76" t="s">
        <v>80</v>
      </c>
      <c r="B92" s="38">
        <v>3961100</v>
      </c>
      <c r="C92" s="34">
        <v>0</v>
      </c>
      <c r="D92" s="81">
        <f t="shared" si="5"/>
        <v>0</v>
      </c>
    </row>
    <row r="93" spans="1:8" hidden="1" x14ac:dyDescent="0.25">
      <c r="A93" s="88" t="s">
        <v>87</v>
      </c>
      <c r="B93" s="89"/>
      <c r="C93" s="46"/>
      <c r="D93" s="90" t="e">
        <f t="shared" si="5"/>
        <v>#DIV/0!</v>
      </c>
    </row>
    <row r="94" spans="1:8" ht="30.75" customHeight="1" thickBot="1" x14ac:dyDescent="0.3">
      <c r="A94" s="94" t="s">
        <v>81</v>
      </c>
      <c r="B94" s="44">
        <f>B46+B54+B58+B63+B68+B71+B78+B80+B85+B89+B92+B93</f>
        <v>3195921033.6100001</v>
      </c>
      <c r="C94" s="44">
        <f>C46+C54+C58+C63+C68+C71+C78+C80+C85+C89+C92+C93</f>
        <v>1727598372.5999997</v>
      </c>
      <c r="D94" s="95">
        <f t="shared" si="5"/>
        <v>54.056353534134892</v>
      </c>
      <c r="F94" s="5"/>
      <c r="H94" s="59"/>
    </row>
    <row r="95" spans="1:8" ht="7.5" hidden="1" customHeight="1" x14ac:dyDescent="0.25">
      <c r="A95" s="91"/>
      <c r="B95" s="92"/>
      <c r="C95" s="45"/>
      <c r="D95" s="93" t="e">
        <f t="shared" si="5"/>
        <v>#DIV/0!</v>
      </c>
      <c r="H95" s="59"/>
    </row>
    <row r="96" spans="1:8" ht="21.2" customHeight="1" x14ac:dyDescent="0.25">
      <c r="A96" s="83" t="s">
        <v>82</v>
      </c>
      <c r="B96" s="38">
        <f>B44-B94</f>
        <v>-138009612.99000025</v>
      </c>
      <c r="C96" s="34">
        <f>C44-C94</f>
        <v>-20838178.589999676</v>
      </c>
      <c r="D96" s="82">
        <f t="shared" si="5"/>
        <v>15.099077621143353</v>
      </c>
      <c r="H96" s="59"/>
    </row>
    <row r="97" spans="1:11" x14ac:dyDescent="0.25">
      <c r="A97" s="78" t="s">
        <v>90</v>
      </c>
      <c r="B97" s="40"/>
      <c r="C97" s="39"/>
      <c r="D97" s="84"/>
      <c r="H97" s="60"/>
      <c r="I97" s="8"/>
      <c r="J97" s="8"/>
      <c r="K97" s="8"/>
    </row>
    <row r="98" spans="1:11" x14ac:dyDescent="0.25">
      <c r="A98" s="78" t="s">
        <v>83</v>
      </c>
      <c r="B98" s="40">
        <v>40000000</v>
      </c>
      <c r="C98" s="40">
        <v>0</v>
      </c>
      <c r="D98" s="84">
        <v>0</v>
      </c>
      <c r="F98" s="5"/>
    </row>
    <row r="99" spans="1:11" ht="31.5" hidden="1" x14ac:dyDescent="0.25">
      <c r="A99" s="78" t="s">
        <v>84</v>
      </c>
      <c r="B99" s="40">
        <v>0</v>
      </c>
      <c r="C99" s="39">
        <v>0</v>
      </c>
      <c r="D99" s="84" t="e">
        <f t="shared" si="5"/>
        <v>#DIV/0!</v>
      </c>
    </row>
    <row r="100" spans="1:11" ht="31.5" hidden="1" x14ac:dyDescent="0.25">
      <c r="A100" s="78" t="s">
        <v>85</v>
      </c>
      <c r="B100" s="40">
        <v>0</v>
      </c>
      <c r="C100" s="39">
        <v>0</v>
      </c>
      <c r="D100" s="84" t="e">
        <f t="shared" si="5"/>
        <v>#DIV/0!</v>
      </c>
    </row>
    <row r="101" spans="1:11" ht="30.75" customHeight="1" thickBot="1" x14ac:dyDescent="0.3">
      <c r="A101" s="85" t="s">
        <v>86</v>
      </c>
      <c r="B101" s="86">
        <v>98009612.989999995</v>
      </c>
      <c r="C101" s="55">
        <v>20838178.59</v>
      </c>
      <c r="D101" s="87">
        <f t="shared" si="5"/>
        <v>21.261361976938055</v>
      </c>
      <c r="F101" s="5"/>
    </row>
    <row r="102" spans="1:11" s="8" customFormat="1" ht="1.5" customHeight="1" x14ac:dyDescent="0.25">
      <c r="A102" s="6"/>
      <c r="B102" s="47"/>
      <c r="C102" s="47"/>
      <c r="D102" s="7"/>
    </row>
    <row r="103" spans="1:11" x14ac:dyDescent="0.25">
      <c r="A103" s="2"/>
      <c r="B103" s="28"/>
      <c r="C103" s="28"/>
      <c r="D103" s="2"/>
    </row>
    <row r="104" spans="1:11" ht="42.75" customHeight="1" x14ac:dyDescent="0.25">
      <c r="A104" s="2"/>
      <c r="B104" s="48"/>
      <c r="C104" s="28"/>
      <c r="D104" s="2"/>
    </row>
    <row r="105" spans="1:11" x14ac:dyDescent="0.25">
      <c r="A105" s="2"/>
      <c r="B105" s="28"/>
      <c r="C105" s="28"/>
      <c r="D105" s="2"/>
    </row>
  </sheetData>
  <mergeCells count="2">
    <mergeCell ref="A45:D45"/>
    <mergeCell ref="A1:D1"/>
  </mergeCells>
  <pageMargins left="1.1811023622047245" right="0.19685039370078741" top="0.62992125984251968" bottom="0.11811023622047245" header="0.31496062992125984" footer="0.23622047244094491"/>
  <pageSetup paperSize="9" scale="70" fitToHeight="2" orientation="portrait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06</vt:lpstr>
      <vt:lpstr>'06'!Заголовки_для_печати</vt:lpstr>
      <vt:lpstr>'06'!Область_печати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2023-07-11T10:39:16Z</dcterms:modified>
</cp:coreProperties>
</file>