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ЭтаКнига" defaultThemeVersion="124226"/>
  <bookViews>
    <workbookView xWindow="15570" yWindow="15" windowWidth="13290" windowHeight="12330" tabRatio="597"/>
  </bookViews>
  <sheets>
    <sheet name="оперативка" sheetId="1" r:id="rId1"/>
  </sheets>
  <definedNames>
    <definedName name="А2" localSheetId="0">#REF!</definedName>
    <definedName name="А2">#REF!</definedName>
    <definedName name="_xlnm.Print_Titles" localSheetId="0">оперативка!$5:$7</definedName>
    <definedName name="_xlnm.Print_Area" localSheetId="0">оперативка!$A$2:$AJ$265</definedName>
  </definedNames>
  <calcPr calcId="125725"/>
</workbook>
</file>

<file path=xl/calcChain.xml><?xml version="1.0" encoding="utf-8"?>
<calcChain xmlns="http://schemas.openxmlformats.org/spreadsheetml/2006/main">
  <c r="L117" i="1"/>
  <c r="AA118"/>
  <c r="AE148"/>
  <c r="AF148"/>
  <c r="AF136"/>
  <c r="AF118"/>
  <c r="AF117" s="1"/>
  <c r="I118"/>
  <c r="I117" s="1"/>
  <c r="W118"/>
  <c r="W117" s="1"/>
  <c r="AH136"/>
  <c r="AH118"/>
  <c r="AH117" s="1"/>
  <c r="V149"/>
  <c r="V148"/>
  <c r="AD118"/>
  <c r="R148"/>
  <c r="R146"/>
  <c r="AC118"/>
  <c r="AC117" s="1"/>
  <c r="L118"/>
  <c r="K118"/>
  <c r="K117" s="1"/>
  <c r="AE118"/>
  <c r="AE117" s="1"/>
  <c r="AB136"/>
  <c r="AB118"/>
  <c r="AB117" s="1"/>
  <c r="Z136"/>
  <c r="Z118"/>
  <c r="Z117" s="1"/>
  <c r="M118"/>
  <c r="M117" s="1"/>
  <c r="J118"/>
  <c r="J117" s="1"/>
  <c r="G148"/>
  <c r="AJ136"/>
  <c r="AJ118"/>
  <c r="AJ117" s="1"/>
  <c r="AD136"/>
  <c r="AI118"/>
  <c r="AI117" s="1"/>
  <c r="AI136"/>
  <c r="K149"/>
  <c r="AA136"/>
  <c r="F118"/>
  <c r="F117" s="1"/>
  <c r="R136"/>
  <c r="R118"/>
  <c r="R117" s="1"/>
  <c r="N118"/>
  <c r="N117" s="1"/>
  <c r="O118"/>
  <c r="O117" s="1"/>
  <c r="P118"/>
  <c r="P117" s="1"/>
  <c r="Q118"/>
  <c r="Q117" s="1"/>
  <c r="S118"/>
  <c r="U118"/>
  <c r="U117" s="1"/>
  <c r="V118"/>
  <c r="V117" s="1"/>
  <c r="X118"/>
  <c r="X117" s="1"/>
  <c r="Y118"/>
  <c r="Y117" s="1"/>
  <c r="H118"/>
  <c r="H117" s="1"/>
  <c r="G118"/>
  <c r="G117" s="1"/>
  <c r="AE136"/>
  <c r="AC136"/>
  <c r="P146"/>
  <c r="Y136"/>
  <c r="X136"/>
  <c r="W136"/>
  <c r="V136"/>
  <c r="U136"/>
  <c r="S136"/>
  <c r="Q136"/>
  <c r="P136"/>
  <c r="O136"/>
  <c r="N136"/>
  <c r="M136"/>
  <c r="L136"/>
  <c r="K136"/>
  <c r="J136"/>
  <c r="I136"/>
  <c r="H136"/>
  <c r="G136"/>
  <c r="F136"/>
  <c r="C94"/>
  <c r="C93"/>
  <c r="C92"/>
  <c r="C99"/>
  <c r="F146"/>
  <c r="C82"/>
  <c r="C63"/>
  <c r="C62"/>
  <c r="C144"/>
  <c r="C164"/>
  <c r="C163"/>
  <c r="D102"/>
  <c r="C165"/>
  <c r="C174"/>
  <c r="C173"/>
  <c r="C172"/>
  <c r="C171"/>
  <c r="C166"/>
  <c r="C143"/>
  <c r="D143" s="1"/>
  <c r="C142"/>
  <c r="D142" s="1"/>
  <c r="C170"/>
  <c r="AG148"/>
  <c r="C160"/>
  <c r="C159"/>
  <c r="O146"/>
  <c r="C134"/>
  <c r="AH149"/>
  <c r="U148"/>
  <c r="W148"/>
  <c r="W146"/>
  <c r="Q146"/>
  <c r="F153"/>
  <c r="C153" s="1"/>
  <c r="J148"/>
  <c r="C169"/>
  <c r="C168"/>
  <c r="S148"/>
  <c r="H146"/>
  <c r="H148"/>
  <c r="N151"/>
  <c r="Z148"/>
  <c r="Q148"/>
  <c r="J146"/>
  <c r="K146"/>
  <c r="AJ151"/>
  <c r="M148"/>
  <c r="AJ148"/>
  <c r="C140"/>
  <c r="D140" s="1"/>
  <c r="C132"/>
  <c r="D132" s="1"/>
  <c r="C121"/>
  <c r="F152"/>
  <c r="C152" s="1"/>
  <c r="D152" s="1"/>
  <c r="AA146"/>
  <c r="AA148"/>
  <c r="AH148"/>
  <c r="AB148"/>
  <c r="R151"/>
  <c r="M146"/>
  <c r="U146"/>
  <c r="G146"/>
  <c r="G151"/>
  <c r="W151"/>
  <c r="AC148"/>
  <c r="AC146"/>
  <c r="AD148"/>
  <c r="Y148"/>
  <c r="N146"/>
  <c r="N148"/>
  <c r="Z146"/>
  <c r="Q147"/>
  <c r="J151"/>
  <c r="I151"/>
  <c r="I148"/>
  <c r="I147"/>
  <c r="I149"/>
  <c r="K148"/>
  <c r="F148"/>
  <c r="F147"/>
  <c r="H151"/>
  <c r="C155"/>
  <c r="D155" s="1"/>
  <c r="C139"/>
  <c r="D139" s="1"/>
  <c r="C120"/>
  <c r="D120" s="1"/>
  <c r="C175"/>
  <c r="C137"/>
  <c r="D137" s="1"/>
  <c r="C119"/>
  <c r="D119" s="1"/>
  <c r="C122"/>
  <c r="C141"/>
  <c r="D141" s="1"/>
  <c r="F151"/>
  <c r="L146"/>
  <c r="C138"/>
  <c r="N147"/>
  <c r="C102"/>
  <c r="C101"/>
  <c r="C100"/>
  <c r="D101"/>
  <c r="D100"/>
  <c r="D99"/>
  <c r="D97"/>
  <c r="C97"/>
  <c r="C149" l="1"/>
  <c r="D149" s="1"/>
  <c r="AD117"/>
  <c r="C147"/>
  <c r="D147" s="1"/>
  <c r="G145"/>
  <c r="C146"/>
  <c r="D146" s="1"/>
  <c r="D138"/>
  <c r="W145"/>
  <c r="U145"/>
  <c r="AG145"/>
  <c r="AF145"/>
  <c r="O145"/>
  <c r="D121"/>
  <c r="C106"/>
  <c r="D106" s="1"/>
  <c r="C167"/>
  <c r="S145"/>
  <c r="V145"/>
  <c r="AJ145"/>
  <c r="AA145"/>
  <c r="C151"/>
  <c r="D151" s="1"/>
  <c r="D122"/>
  <c r="C148"/>
  <c r="D148" s="1"/>
  <c r="Q145"/>
  <c r="AH145"/>
  <c r="M145"/>
  <c r="AC145"/>
  <c r="N145"/>
  <c r="Z145"/>
  <c r="I145"/>
  <c r="Y145"/>
  <c r="R145"/>
  <c r="AI145"/>
  <c r="H145"/>
  <c r="AE145"/>
  <c r="L145"/>
  <c r="K145"/>
  <c r="F145"/>
  <c r="C118"/>
  <c r="D118" s="1"/>
  <c r="P145" l="1"/>
  <c r="B83"/>
  <c r="O42" l="1"/>
  <c r="C98" l="1"/>
  <c r="C84" l="1"/>
  <c r="C85"/>
  <c r="C86"/>
  <c r="C88"/>
  <c r="C89"/>
  <c r="C90"/>
  <c r="C91"/>
  <c r="F260" l="1"/>
  <c r="L260" l="1"/>
  <c r="K37" l="1"/>
  <c r="U260" l="1"/>
  <c r="W260" l="1"/>
  <c r="X260"/>
  <c r="H260" l="1"/>
  <c r="K260"/>
  <c r="Q260"/>
  <c r="R260"/>
  <c r="T260"/>
  <c r="V260"/>
  <c r="Y260"/>
  <c r="G260"/>
  <c r="N260" l="1"/>
  <c r="S260"/>
  <c r="O260"/>
  <c r="C53" l="1"/>
  <c r="C52"/>
  <c r="M260" l="1"/>
  <c r="S12" l="1"/>
  <c r="I260" l="1"/>
  <c r="J260"/>
  <c r="P260"/>
  <c r="Z260"/>
  <c r="C260" l="1"/>
  <c r="C245"/>
  <c r="G246"/>
  <c r="H246"/>
  <c r="I246"/>
  <c r="J246"/>
  <c r="K246"/>
  <c r="L246"/>
  <c r="M246"/>
  <c r="N246"/>
  <c r="O246"/>
  <c r="P246"/>
  <c r="Q246"/>
  <c r="R246"/>
  <c r="S246"/>
  <c r="T246"/>
  <c r="U246"/>
  <c r="V246"/>
  <c r="W246"/>
  <c r="X246"/>
  <c r="Y246"/>
  <c r="Z246"/>
  <c r="F246"/>
  <c r="C246" l="1"/>
  <c r="C31" l="1"/>
  <c r="AO31" l="1"/>
  <c r="C47"/>
  <c r="C48"/>
  <c r="C49"/>
  <c r="F44"/>
  <c r="AV45" l="1"/>
  <c r="N250" l="1"/>
  <c r="U250"/>
  <c r="B250"/>
  <c r="F250"/>
  <c r="J250"/>
  <c r="O250"/>
  <c r="S250"/>
  <c r="K250"/>
  <c r="V250"/>
  <c r="Z250"/>
  <c r="L250"/>
  <c r="W250"/>
  <c r="I250"/>
  <c r="R250"/>
  <c r="C250"/>
  <c r="G250"/>
  <c r="P250"/>
  <c r="H250"/>
  <c r="Q250"/>
  <c r="E250"/>
  <c r="M250"/>
  <c r="T250"/>
  <c r="X250"/>
  <c r="Y250"/>
  <c r="C252"/>
  <c r="C253" s="1"/>
  <c r="AO6" l="1"/>
  <c r="AP31" l="1"/>
  <c r="C22"/>
  <c r="AO22" l="1"/>
  <c r="AP22" s="1"/>
  <c r="D22"/>
  <c r="C19"/>
  <c r="G12"/>
  <c r="F12"/>
  <c r="B12"/>
  <c r="H12"/>
  <c r="I12"/>
  <c r="J12"/>
  <c r="K12"/>
  <c r="M12"/>
  <c r="N12"/>
  <c r="O12"/>
  <c r="Q12"/>
  <c r="R12"/>
  <c r="T12"/>
  <c r="U12"/>
  <c r="V12"/>
  <c r="X12"/>
  <c r="Y12"/>
  <c r="Z12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Z18"/>
  <c r="R27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F27"/>
  <c r="G27"/>
  <c r="H27"/>
  <c r="I27"/>
  <c r="J27"/>
  <c r="K27"/>
  <c r="L27"/>
  <c r="M27"/>
  <c r="N27"/>
  <c r="O27"/>
  <c r="P27"/>
  <c r="Q27"/>
  <c r="S27"/>
  <c r="T27"/>
  <c r="U27"/>
  <c r="V27"/>
  <c r="W27"/>
  <c r="X27"/>
  <c r="Y27"/>
  <c r="Z27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O19" l="1"/>
  <c r="AP19" s="1"/>
  <c r="C30"/>
  <c r="C8"/>
  <c r="AO8" s="1"/>
  <c r="AP8" l="1"/>
  <c r="B14"/>
  <c r="B10"/>
  <c r="C26" l="1"/>
  <c r="AO26" l="1"/>
  <c r="C13"/>
  <c r="AO13" l="1"/>
  <c r="AP13" s="1"/>
  <c r="AP26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G37" l="1"/>
  <c r="H37"/>
  <c r="I37"/>
  <c r="J37"/>
  <c r="L37"/>
  <c r="M37"/>
  <c r="N37"/>
  <c r="O37"/>
  <c r="P37"/>
  <c r="Q37"/>
  <c r="R37"/>
  <c r="S37"/>
  <c r="T37"/>
  <c r="U37"/>
  <c r="V37"/>
  <c r="W37"/>
  <c r="X37"/>
  <c r="Y37"/>
  <c r="Z37"/>
  <c r="B37" l="1"/>
  <c r="B30" l="1"/>
  <c r="F37" l="1"/>
  <c r="C21" l="1"/>
  <c r="AO21" l="1"/>
  <c r="AP21" s="1"/>
  <c r="B23"/>
  <c r="D26" l="1"/>
  <c r="C27"/>
  <c r="AO27" l="1"/>
  <c r="AP27" l="1"/>
  <c r="D85" l="1"/>
  <c r="C83" l="1"/>
  <c r="C238" l="1"/>
  <c r="C232"/>
  <c r="C230"/>
  <c r="C228"/>
  <c r="C227"/>
  <c r="C226"/>
  <c r="C225"/>
  <c r="C224"/>
  <c r="D91"/>
  <c r="D89"/>
  <c r="D88"/>
  <c r="B87"/>
  <c r="D84"/>
  <c r="C61"/>
  <c r="C60"/>
  <c r="C57"/>
  <c r="Y56"/>
  <c r="X56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C55"/>
  <c r="C51"/>
  <c r="C50"/>
  <c r="C46"/>
  <c r="C45"/>
  <c r="Z44"/>
  <c r="Y44"/>
  <c r="X44"/>
  <c r="W44"/>
  <c r="V44"/>
  <c r="U44"/>
  <c r="T44"/>
  <c r="S44"/>
  <c r="R44"/>
  <c r="Q44"/>
  <c r="P44"/>
  <c r="O44"/>
  <c r="N44"/>
  <c r="M44"/>
  <c r="L44"/>
  <c r="K44"/>
  <c r="J44"/>
  <c r="I44"/>
  <c r="H44"/>
  <c r="G44"/>
  <c r="C43"/>
  <c r="C42"/>
  <c r="C41"/>
  <c r="C39"/>
  <c r="C38"/>
  <c r="C36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C34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B33"/>
  <c r="C32"/>
  <c r="D31"/>
  <c r="C29"/>
  <c r="C28"/>
  <c r="B27"/>
  <c r="B25"/>
  <c r="C24"/>
  <c r="C20"/>
  <c r="B18"/>
  <c r="C17"/>
  <c r="C16"/>
  <c r="C15"/>
  <c r="C11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C9"/>
  <c r="C87" l="1"/>
  <c r="D87" s="1"/>
  <c r="AO20"/>
  <c r="AP20" s="1"/>
  <c r="AO28"/>
  <c r="N256"/>
  <c r="V256"/>
  <c r="J256"/>
  <c r="O256"/>
  <c r="S256"/>
  <c r="W256"/>
  <c r="H256"/>
  <c r="Q256"/>
  <c r="Y256"/>
  <c r="I256"/>
  <c r="R256"/>
  <c r="Z256"/>
  <c r="K256"/>
  <c r="P256"/>
  <c r="T256"/>
  <c r="X256"/>
  <c r="L256"/>
  <c r="U256"/>
  <c r="M256"/>
  <c r="AO11"/>
  <c r="AP11" s="1"/>
  <c r="AO9"/>
  <c r="AP9" s="1"/>
  <c r="AO36"/>
  <c r="AO29"/>
  <c r="AP29" s="1"/>
  <c r="D16"/>
  <c r="AO16"/>
  <c r="D24"/>
  <c r="AO24"/>
  <c r="D38"/>
  <c r="AO38"/>
  <c r="D61"/>
  <c r="AO61"/>
  <c r="D32"/>
  <c r="AO32"/>
  <c r="D47"/>
  <c r="AO47"/>
  <c r="D17"/>
  <c r="AO17"/>
  <c r="D43"/>
  <c r="AO43"/>
  <c r="D42"/>
  <c r="AO42"/>
  <c r="D48"/>
  <c r="AO48"/>
  <c r="D54"/>
  <c r="AO54"/>
  <c r="D58"/>
  <c r="AO58"/>
  <c r="D51"/>
  <c r="AO51"/>
  <c r="D55"/>
  <c r="AO55"/>
  <c r="D52"/>
  <c r="AO52"/>
  <c r="D53"/>
  <c r="AO53"/>
  <c r="D57"/>
  <c r="AO57"/>
  <c r="D60"/>
  <c r="AO60"/>
  <c r="D50"/>
  <c r="AO50"/>
  <c r="D46"/>
  <c r="AO46"/>
  <c r="D45"/>
  <c r="AO45"/>
  <c r="D41"/>
  <c r="AO41"/>
  <c r="D39"/>
  <c r="AO39"/>
  <c r="D34"/>
  <c r="AO34"/>
  <c r="D15"/>
  <c r="AO15"/>
  <c r="C12"/>
  <c r="D11"/>
  <c r="D9"/>
  <c r="C14"/>
  <c r="D29"/>
  <c r="C37"/>
  <c r="D36"/>
  <c r="D21"/>
  <c r="D27" s="1"/>
  <c r="C23"/>
  <c r="D86"/>
  <c r="D83"/>
  <c r="D98"/>
  <c r="C18"/>
  <c r="C10"/>
  <c r="C25"/>
  <c r="C44"/>
  <c r="D8"/>
  <c r="C33"/>
  <c r="D13"/>
  <c r="C35"/>
  <c r="C59"/>
  <c r="C40"/>
  <c r="C56"/>
  <c r="D250"/>
  <c r="AP28" l="1"/>
  <c r="AO18"/>
  <c r="AP18" s="1"/>
  <c r="AP36"/>
  <c r="N255"/>
  <c r="U255"/>
  <c r="T255"/>
  <c r="Q255"/>
  <c r="W255"/>
  <c r="AA255"/>
  <c r="S255"/>
  <c r="F255"/>
  <c r="L255"/>
  <c r="P255"/>
  <c r="H255"/>
  <c r="X255"/>
  <c r="K255"/>
  <c r="J255"/>
  <c r="Y255"/>
  <c r="V255"/>
  <c r="O255"/>
  <c r="M255"/>
  <c r="G255"/>
  <c r="Z255"/>
  <c r="R255"/>
  <c r="I255"/>
  <c r="AO10"/>
  <c r="AO59"/>
  <c r="D14"/>
  <c r="AO14"/>
  <c r="AP14" s="1"/>
  <c r="AO56"/>
  <c r="D10"/>
  <c r="AP34"/>
  <c r="AP41"/>
  <c r="AP46"/>
  <c r="AP60"/>
  <c r="AP53"/>
  <c r="AP51"/>
  <c r="AP54"/>
  <c r="AP48"/>
  <c r="AP43"/>
  <c r="AP32"/>
  <c r="AP38"/>
  <c r="AP16"/>
  <c r="AP15"/>
  <c r="AP39"/>
  <c r="AP45"/>
  <c r="AP50"/>
  <c r="AP57"/>
  <c r="AP52"/>
  <c r="AP55"/>
  <c r="AP58"/>
  <c r="AP42"/>
  <c r="AP17"/>
  <c r="AP47"/>
  <c r="AP61"/>
  <c r="AP24"/>
  <c r="D33"/>
  <c r="AO33"/>
  <c r="D25"/>
  <c r="AO25"/>
  <c r="AO23"/>
  <c r="D23"/>
  <c r="D12"/>
  <c r="AO12"/>
  <c r="D44"/>
  <c r="AO44"/>
  <c r="D40"/>
  <c r="AO40"/>
  <c r="D37"/>
  <c r="AO37"/>
  <c r="D35"/>
  <c r="AO35"/>
  <c r="D30"/>
  <c r="AO30"/>
  <c r="AP10" l="1"/>
  <c r="AP59"/>
  <c r="AP56"/>
  <c r="AP37"/>
  <c r="AP44"/>
  <c r="AP33"/>
  <c r="AP30"/>
  <c r="AP23"/>
  <c r="AP35"/>
  <c r="AP40"/>
  <c r="AP12"/>
  <c r="AP25"/>
  <c r="AD145"/>
  <c r="J145"/>
  <c r="X145"/>
  <c r="C136"/>
  <c r="D136" s="1"/>
  <c r="AB145"/>
  <c r="C117"/>
  <c r="C145" l="1"/>
  <c r="D145" s="1"/>
  <c r="D117"/>
</calcChain>
</file>

<file path=xl/sharedStrings.xml><?xml version="1.0" encoding="utf-8"?>
<sst xmlns="http://schemas.openxmlformats.org/spreadsheetml/2006/main" count="200" uniqueCount="170">
  <si>
    <t xml:space="preserve"> </t>
  </si>
  <si>
    <t xml:space="preserve">  </t>
  </si>
  <si>
    <t xml:space="preserve">                                                                                                    </t>
  </si>
  <si>
    <t xml:space="preserve"> П О К А З А Т Е Л И </t>
  </si>
  <si>
    <t xml:space="preserve">  в том числе:</t>
  </si>
  <si>
    <t>План засыпки семян яровых зерновых культур, тонн</t>
  </si>
  <si>
    <t>Наличие семян, тонн (по данным ФГБУ "Россельхоцентр" по ЧР)</t>
  </si>
  <si>
    <t>в % к плану</t>
  </si>
  <si>
    <t>в т.ч. кондиционных, тонн  (ФГБУ "Россельхозцентр" по ЧР)</t>
  </si>
  <si>
    <t xml:space="preserve">                                 %</t>
  </si>
  <si>
    <t>Протравлено семян, факт, тонн</t>
  </si>
  <si>
    <t>% к засыпке</t>
  </si>
  <si>
    <t>Яровизация семян картофеля, тонн</t>
  </si>
  <si>
    <t>Необходимое количество минеральных удобрений, тонн д.в.</t>
  </si>
  <si>
    <t>Наличие минеральных удобрений, тонн д.в. (ФГБУ ГЦАС "Чувашский")</t>
  </si>
  <si>
    <t>% обеспеченности</t>
  </si>
  <si>
    <t>Обеспеченность дизельным топливом, %</t>
  </si>
  <si>
    <t>Обеспеченность автобензином, %</t>
  </si>
  <si>
    <t xml:space="preserve">Площадь посева озимых культур на зерно и з.к., га </t>
  </si>
  <si>
    <t>в т.ч.погибло, га</t>
  </si>
  <si>
    <t>%</t>
  </si>
  <si>
    <t>Пересев по погибшим озимым, га</t>
  </si>
  <si>
    <t>% к погибшим</t>
  </si>
  <si>
    <t>Подкормлено озимых, га</t>
  </si>
  <si>
    <t>% к посеву</t>
  </si>
  <si>
    <t xml:space="preserve">Пробороновано озимых культур, га  </t>
  </si>
  <si>
    <t>в т.ч. погибло, га</t>
  </si>
  <si>
    <t>Подкормлено многолетних трав, га</t>
  </si>
  <si>
    <t xml:space="preserve">Пробороновано многолетних трав, га      </t>
  </si>
  <si>
    <t>Зябь, га</t>
  </si>
  <si>
    <t>Боронование зяби, га</t>
  </si>
  <si>
    <t>% к плану</t>
  </si>
  <si>
    <t>Культивация зяби, га</t>
  </si>
  <si>
    <t xml:space="preserve">         ячмень</t>
  </si>
  <si>
    <t xml:space="preserve">         кукуруза на зерно</t>
  </si>
  <si>
    <t xml:space="preserve">         гречиха</t>
  </si>
  <si>
    <t xml:space="preserve">         зернобобовые</t>
  </si>
  <si>
    <t>План посадки картофеля, га</t>
  </si>
  <si>
    <t>Посажено картофеля, га</t>
  </si>
  <si>
    <t>Междурядная обработка картофеля, га</t>
  </si>
  <si>
    <t>Количество хозяйств, завершивших сев зерновых</t>
  </si>
  <si>
    <t>Переведено на кормовые цели, га</t>
  </si>
  <si>
    <t>Осталось убирать, га</t>
  </si>
  <si>
    <t>Урожайность, ц/га</t>
  </si>
  <si>
    <t>Валовой сбор картофеля, тонн</t>
  </si>
  <si>
    <t xml:space="preserve">Посевная площадь овощей, га </t>
  </si>
  <si>
    <t>Погибло овощей, га</t>
  </si>
  <si>
    <t>Уборочная площадь овощей, га</t>
  </si>
  <si>
    <t>% к плану сева</t>
  </si>
  <si>
    <t>Вспахано зяби, га</t>
  </si>
  <si>
    <t>План сева озимых культур, га</t>
  </si>
  <si>
    <t>Сев озимых зерновых культур, га</t>
  </si>
  <si>
    <t xml:space="preserve">          пшеница</t>
  </si>
  <si>
    <t xml:space="preserve">          рожь</t>
  </si>
  <si>
    <t>в % к площади</t>
  </si>
  <si>
    <t>Количество поливной техники, ед.</t>
  </si>
  <si>
    <t>2 укос</t>
  </si>
  <si>
    <t>Обмолочено на предыдущую дату, га</t>
  </si>
  <si>
    <t>Сев озимых масличных культур, га</t>
  </si>
  <si>
    <t>Количество хозяйств, вышедших на уборку зерновых</t>
  </si>
  <si>
    <t>Количество хозяйств, завершивших уборку озимых</t>
  </si>
  <si>
    <t>количество хозяйств, приступивших к подкормке ОЗИМ</t>
  </si>
  <si>
    <t>План посева овощей, га</t>
  </si>
  <si>
    <t>Количество хозяйств, незавершивших сев зерновых</t>
  </si>
  <si>
    <t xml:space="preserve">         пшеница</t>
  </si>
  <si>
    <t>План посева яровых зерновых и зернобобовых культур, га</t>
  </si>
  <si>
    <t>Химпрополка зерновых и зернобобовых культур, га</t>
  </si>
  <si>
    <t>Химзащита зерновых и зернобобовых культур, га</t>
  </si>
  <si>
    <t>200 га семенники</t>
  </si>
  <si>
    <t xml:space="preserve">250 га семенники </t>
  </si>
  <si>
    <t>25 га семенники</t>
  </si>
  <si>
    <t>700 семенники</t>
  </si>
  <si>
    <t>150 га семенники</t>
  </si>
  <si>
    <t>% к уборочной площади</t>
  </si>
  <si>
    <t>Не завершили уборку зерновых</t>
  </si>
  <si>
    <t>Валовой сбор картофеля по Соглашению (план), тонн</t>
  </si>
  <si>
    <t>пересев по погибшим озимым</t>
  </si>
  <si>
    <t>Количество хозяйств</t>
  </si>
  <si>
    <t>Посеяно лука-чернушки, га</t>
  </si>
  <si>
    <t>Убрано хмеля, га</t>
  </si>
  <si>
    <t>Валовой сбор хмеля, тонн</t>
  </si>
  <si>
    <t>Площадь многолетних трав всего,  га (4-сх 2023)</t>
  </si>
  <si>
    <t>Количество  муниципальных округов</t>
  </si>
  <si>
    <t xml:space="preserve">         овес</t>
  </si>
  <si>
    <t>доля в республиканском севе</t>
  </si>
  <si>
    <t>Количество хозяйств,  вышедших на уборкуед.</t>
  </si>
  <si>
    <t>К. Маркса</t>
  </si>
  <si>
    <t>Санары</t>
  </si>
  <si>
    <t>Мураты</t>
  </si>
  <si>
    <t>Янгорчино</t>
  </si>
  <si>
    <t>Луч</t>
  </si>
  <si>
    <t>Победа</t>
  </si>
  <si>
    <t>Мясокомбинат</t>
  </si>
  <si>
    <t>Броневик</t>
  </si>
  <si>
    <t>Агрохмель</t>
  </si>
  <si>
    <t>Компания Агро</t>
  </si>
  <si>
    <t>Знамя</t>
  </si>
  <si>
    <t>Хорнзор</t>
  </si>
  <si>
    <t>Кольцовка</t>
  </si>
  <si>
    <t>Гвардеец</t>
  </si>
  <si>
    <t>Семеновод</t>
  </si>
  <si>
    <t>КФХ Дмитриевой</t>
  </si>
  <si>
    <t>КФХ Игнатьева</t>
  </si>
  <si>
    <t>КФХ Павлова</t>
  </si>
  <si>
    <t>КФХ Максимова</t>
  </si>
  <si>
    <t>ИП Ехлакова</t>
  </si>
  <si>
    <t>КФХ Козлов А.Н.</t>
  </si>
  <si>
    <t>КФХ Фадеев А.Н.</t>
  </si>
  <si>
    <t>КФХ Сергеев И.Н.</t>
  </si>
  <si>
    <t>КФХ Яковлев В.Г.</t>
  </si>
  <si>
    <t>КФХ Герасимов Н.А.</t>
  </si>
  <si>
    <t>КФХ Волков С.А.</t>
  </si>
  <si>
    <t>КФХ Лукин Г.Г.</t>
  </si>
  <si>
    <t>КФХ Петров А.Р.</t>
  </si>
  <si>
    <t>Другие КФХ</t>
  </si>
  <si>
    <t xml:space="preserve">Посев озимых, </t>
  </si>
  <si>
    <t>втч пшеница</t>
  </si>
  <si>
    <t>рожь</t>
  </si>
  <si>
    <r>
      <t xml:space="preserve">Всего зерновых и зернобобовых культур </t>
    </r>
    <r>
      <rPr>
        <i/>
        <sz val="30"/>
        <rFont val="Times New Roman"/>
        <family val="1"/>
        <charset val="204"/>
      </rPr>
      <t>(расчетная)</t>
    </r>
    <r>
      <rPr>
        <sz val="30"/>
        <rFont val="Times New Roman"/>
        <family val="1"/>
        <charset val="204"/>
      </rPr>
      <t>, га</t>
    </r>
  </si>
  <si>
    <t>Информация о сельскохозяйственных работах по состоянию на 15 сентября 2024 г. (сельскохозяйственные организации и крупные К(Ф)Х)</t>
  </si>
  <si>
    <t>Мн. травы всего</t>
  </si>
  <si>
    <t>Убрано оз. культур</t>
  </si>
  <si>
    <t>в.т.ч. Пшеница</t>
  </si>
  <si>
    <t>Скошено мн. трав,</t>
  </si>
  <si>
    <t>Заготовлено сена</t>
  </si>
  <si>
    <t>Укосная площадь многолетних трав, га                                                                                             (на 2022 г. данные 4-сх)</t>
  </si>
  <si>
    <t>сенажа</t>
  </si>
  <si>
    <t>силоса</t>
  </si>
  <si>
    <t>Яр. зерновых всего.</t>
  </si>
  <si>
    <t>ячменя</t>
  </si>
  <si>
    <t>овеса</t>
  </si>
  <si>
    <t>гороха</t>
  </si>
  <si>
    <t>вики</t>
  </si>
  <si>
    <t>кукурузы</t>
  </si>
  <si>
    <t>люпина</t>
  </si>
  <si>
    <t>гречихи</t>
  </si>
  <si>
    <t>в.т.ч. Пшеницы</t>
  </si>
  <si>
    <t>овса</t>
  </si>
  <si>
    <t>ржи</t>
  </si>
  <si>
    <t>Намолочено всего:т.</t>
  </si>
  <si>
    <t>Урожайность, сред.</t>
  </si>
  <si>
    <t xml:space="preserve">гороха </t>
  </si>
  <si>
    <t xml:space="preserve">КФХ Спиридонова </t>
  </si>
  <si>
    <t>КФХ Балыковой И.Г.</t>
  </si>
  <si>
    <t>Убрано всего зерн.</t>
  </si>
  <si>
    <t>Убрано яровых, га</t>
  </si>
  <si>
    <t>Работало комбайнов</t>
  </si>
  <si>
    <t>Убрано горчицы</t>
  </si>
  <si>
    <t>Намолочено горчицы</t>
  </si>
  <si>
    <t>Посев озимых, всего</t>
  </si>
  <si>
    <t xml:space="preserve">в т.ч. Пшеница </t>
  </si>
  <si>
    <t>убрано редьки</t>
  </si>
  <si>
    <t>вал сбор. Т</t>
  </si>
  <si>
    <t>Убрано картофеля. га</t>
  </si>
  <si>
    <t>собрано картофеля т.</t>
  </si>
  <si>
    <t>Подготовка почвы.</t>
  </si>
  <si>
    <t>Убрано рапса</t>
  </si>
  <si>
    <t>Намолочено рапса т.</t>
  </si>
  <si>
    <t>оз. рапс</t>
  </si>
  <si>
    <t>Убрано хмеля</t>
  </si>
  <si>
    <t>Собрано хмеля т.</t>
  </si>
  <si>
    <t>Убрано кукур на кор.</t>
  </si>
  <si>
    <t>Убрано люцерны га</t>
  </si>
  <si>
    <t>Собран люцерны т.</t>
  </si>
  <si>
    <t>Убрано льна</t>
  </si>
  <si>
    <t>Намолочено льна т.</t>
  </si>
  <si>
    <t>Всего период 2026. г.</t>
  </si>
  <si>
    <t>2026 г. к 2025 г., %</t>
  </si>
  <si>
    <t>На соответ. период 2025 г.</t>
  </si>
  <si>
    <t>Оперативная информация Вурнарского МО  по состянию на 10 Сентября 2026 года .</t>
  </si>
</sst>
</file>

<file path=xl/styles.xml><?xml version="1.0" encoding="utf-8"?>
<styleSheet xmlns="http://schemas.openxmlformats.org/spreadsheetml/2006/main">
  <numFmts count="8">
    <numFmt numFmtId="164" formatCode="0.0%"/>
    <numFmt numFmtId="165" formatCode="#,##0.0"/>
    <numFmt numFmtId="166" formatCode="0.0"/>
    <numFmt numFmtId="167" formatCode="0.000"/>
    <numFmt numFmtId="168" formatCode="0.0;[Red]0.0"/>
    <numFmt numFmtId="169" formatCode="#,##0;[Red]#,##0"/>
    <numFmt numFmtId="170" formatCode="#,##0.0;[Red]#,##0.0"/>
    <numFmt numFmtId="171" formatCode="0;[Red]0"/>
  </numFmts>
  <fonts count="26">
    <font>
      <sz val="10"/>
      <name val="Arial Cyr"/>
      <charset val="204"/>
    </font>
    <font>
      <sz val="10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7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0"/>
      <name val="Arial Cyr"/>
      <family val="2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8"/>
      <name val="Times New Roman"/>
      <family val="1"/>
      <charset val="204"/>
    </font>
    <font>
      <i/>
      <sz val="28"/>
      <name val="Times New Roman"/>
      <family val="1"/>
      <charset val="204"/>
    </font>
    <font>
      <b/>
      <sz val="22"/>
      <name val="Times New Roman"/>
      <family val="1"/>
      <charset val="204"/>
    </font>
    <font>
      <sz val="26"/>
      <name val="Times New Roman"/>
      <family val="1"/>
      <charset val="204"/>
    </font>
    <font>
      <b/>
      <i/>
      <sz val="26"/>
      <name val="Times New Roman"/>
      <family val="1"/>
      <charset val="204"/>
    </font>
    <font>
      <i/>
      <sz val="26"/>
      <name val="Times New Roman"/>
      <family val="1"/>
      <charset val="204"/>
    </font>
    <font>
      <sz val="30"/>
      <name val="Times New Roman"/>
      <family val="1"/>
      <charset val="204"/>
    </font>
    <font>
      <b/>
      <sz val="30"/>
      <name val="Times New Roman"/>
      <family val="1"/>
      <charset val="204"/>
    </font>
    <font>
      <b/>
      <i/>
      <sz val="30"/>
      <name val="Times New Roman"/>
      <family val="1"/>
      <charset val="204"/>
    </font>
    <font>
      <i/>
      <sz val="30"/>
      <name val="Times New Roman"/>
      <family val="1"/>
      <charset val="204"/>
    </font>
    <font>
      <sz val="30"/>
      <name val="Arial Cyr"/>
      <charset val="204"/>
    </font>
    <font>
      <b/>
      <sz val="29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6"/>
      <color rgb="FFFF0000"/>
      <name val="Times New Roman"/>
      <family val="1"/>
      <charset val="204"/>
    </font>
    <font>
      <b/>
      <i/>
      <sz val="2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8" fillId="0" borderId="0"/>
    <xf numFmtId="9" fontId="1" fillId="0" borderId="0" applyFont="0" applyFill="0" applyBorder="0" applyAlignment="0" applyProtection="0"/>
    <xf numFmtId="9" fontId="8" fillId="0" borderId="0"/>
    <xf numFmtId="9" fontId="8" fillId="0" borderId="0" applyFill="0" applyBorder="0" applyAlignment="0" applyProtection="0"/>
  </cellStyleXfs>
  <cellXfs count="237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3" xfId="0" applyFont="1" applyFill="1" applyBorder="1"/>
    <xf numFmtId="0" fontId="4" fillId="0" borderId="0" xfId="0" applyFont="1" applyFill="1" applyBorder="1"/>
    <xf numFmtId="0" fontId="3" fillId="0" borderId="3" xfId="0" applyFont="1" applyFill="1" applyBorder="1"/>
    <xf numFmtId="0" fontId="2" fillId="0" borderId="6" xfId="0" applyFont="1" applyFill="1" applyBorder="1"/>
    <xf numFmtId="0" fontId="2" fillId="0" borderId="0" xfId="0" applyNumberFormat="1" applyFont="1" applyFill="1" applyBorder="1" applyAlignment="1">
      <alignment vertical="center"/>
    </xf>
    <xf numFmtId="164" fontId="5" fillId="0" borderId="3" xfId="2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164" fontId="5" fillId="0" borderId="17" xfId="2" applyNumberFormat="1" applyFont="1" applyFill="1" applyBorder="1" applyAlignment="1">
      <alignment horizontal="center" vertical="center" wrapText="1"/>
    </xf>
    <xf numFmtId="0" fontId="2" fillId="0" borderId="17" xfId="0" applyFont="1" applyFill="1" applyBorder="1"/>
    <xf numFmtId="0" fontId="2" fillId="0" borderId="16" xfId="0" applyFont="1" applyFill="1" applyBorder="1"/>
    <xf numFmtId="3" fontId="3" fillId="0" borderId="3" xfId="0" applyNumberFormat="1" applyFont="1" applyFill="1" applyBorder="1"/>
    <xf numFmtId="0" fontId="2" fillId="0" borderId="3" xfId="0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4" fillId="0" borderId="3" xfId="0" applyFont="1" applyFill="1" applyBorder="1"/>
    <xf numFmtId="3" fontId="2" fillId="0" borderId="0" xfId="0" applyNumberFormat="1" applyFont="1" applyFill="1" applyBorder="1"/>
    <xf numFmtId="3" fontId="3" fillId="0" borderId="0" xfId="0" applyNumberFormat="1" applyFont="1" applyFill="1" applyBorder="1"/>
    <xf numFmtId="164" fontId="2" fillId="0" borderId="0" xfId="2" applyNumberFormat="1" applyFont="1" applyFill="1" applyBorder="1"/>
    <xf numFmtId="167" fontId="3" fillId="0" borderId="0" xfId="0" applyNumberFormat="1" applyFont="1" applyFill="1" applyBorder="1"/>
    <xf numFmtId="4" fontId="3" fillId="0" borderId="0" xfId="0" applyNumberFormat="1" applyFont="1" applyFill="1" applyBorder="1"/>
    <xf numFmtId="0" fontId="3" fillId="2" borderId="0" xfId="0" applyFont="1" applyFill="1" applyBorder="1"/>
    <xf numFmtId="2" fontId="0" fillId="0" borderId="0" xfId="0" applyNumberFormat="1" applyFont="1" applyFill="1" applyBorder="1"/>
    <xf numFmtId="164" fontId="5" fillId="0" borderId="16" xfId="2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left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3" fontId="16" fillId="0" borderId="0" xfId="0" applyNumberFormat="1" applyFont="1" applyFill="1" applyBorder="1" applyAlignment="1">
      <alignment vertical="center"/>
    </xf>
    <xf numFmtId="3" fontId="16" fillId="0" borderId="0" xfId="0" applyNumberFormat="1" applyFont="1" applyFill="1" applyBorder="1" applyAlignment="1">
      <alignment horizontal="center" vertical="center" wrapText="1"/>
    </xf>
    <xf numFmtId="165" fontId="16" fillId="0" borderId="0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0" fillId="3" borderId="6" xfId="0" applyFont="1" applyFill="1" applyBorder="1" applyAlignment="1">
      <alignment horizontal="center"/>
    </xf>
    <xf numFmtId="3" fontId="9" fillId="3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9" fontId="10" fillId="0" borderId="6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vertical="top" wrapText="1"/>
    </xf>
    <xf numFmtId="0" fontId="10" fillId="0" borderId="8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10" fillId="0" borderId="3" xfId="0" applyFont="1" applyFill="1" applyBorder="1"/>
    <xf numFmtId="0" fontId="9" fillId="0" borderId="3" xfId="0" applyFont="1" applyFill="1" applyBorder="1"/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/>
    <xf numFmtId="0" fontId="9" fillId="0" borderId="0" xfId="0" applyFont="1" applyFill="1" applyBorder="1"/>
    <xf numFmtId="0" fontId="10" fillId="0" borderId="3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3" fontId="10" fillId="0" borderId="0" xfId="0" applyNumberFormat="1" applyFont="1" applyFill="1" applyBorder="1"/>
    <xf numFmtId="9" fontId="10" fillId="0" borderId="0" xfId="2" applyFont="1" applyFill="1" applyBorder="1"/>
    <xf numFmtId="164" fontId="10" fillId="0" borderId="0" xfId="2" applyNumberFormat="1" applyFont="1" applyFill="1" applyBorder="1"/>
    <xf numFmtId="3" fontId="9" fillId="0" borderId="0" xfId="0" applyNumberFormat="1" applyFont="1" applyFill="1" applyBorder="1"/>
    <xf numFmtId="0" fontId="4" fillId="0" borderId="5" xfId="0" applyFont="1" applyFill="1" applyBorder="1"/>
    <xf numFmtId="0" fontId="4" fillId="0" borderId="2" xfId="0" applyFont="1" applyFill="1" applyBorder="1"/>
    <xf numFmtId="0" fontId="4" fillId="0" borderId="19" xfId="0" applyFont="1" applyFill="1" applyBorder="1"/>
    <xf numFmtId="0" fontId="18" fillId="0" borderId="12" xfId="0" applyFont="1" applyFill="1" applyBorder="1" applyAlignment="1">
      <alignment horizontal="center" vertical="center" wrapText="1"/>
    </xf>
    <xf numFmtId="0" fontId="18" fillId="3" borderId="3" xfId="0" applyFont="1" applyFill="1" applyBorder="1"/>
    <xf numFmtId="0" fontId="17" fillId="0" borderId="1" xfId="0" applyFont="1" applyFill="1" applyBorder="1" applyAlignment="1">
      <alignment horizontal="left"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164" fontId="19" fillId="0" borderId="2" xfId="2" applyNumberFormat="1" applyFont="1" applyFill="1" applyBorder="1" applyAlignment="1">
      <alignment horizontal="center" vertical="center" wrapText="1"/>
    </xf>
    <xf numFmtId="1" fontId="18" fillId="0" borderId="2" xfId="2" applyNumberFormat="1" applyFont="1" applyFill="1" applyBorder="1" applyAlignment="1">
      <alignment horizontal="center" vertical="center" wrapText="1"/>
    </xf>
    <xf numFmtId="3" fontId="17" fillId="0" borderId="2" xfId="0" applyNumberFormat="1" applyFont="1" applyFill="1" applyBorder="1" applyAlignment="1">
      <alignment horizontal="center" vertical="center" wrapText="1"/>
    </xf>
    <xf numFmtId="3" fontId="17" fillId="0" borderId="4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vertical="center"/>
    </xf>
    <xf numFmtId="0" fontId="20" fillId="0" borderId="3" xfId="0" applyFont="1" applyFill="1" applyBorder="1" applyAlignment="1">
      <alignment horizontal="left" vertical="center" wrapText="1"/>
    </xf>
    <xf numFmtId="9" fontId="19" fillId="0" borderId="2" xfId="2" applyNumberFormat="1" applyFont="1" applyFill="1" applyBorder="1" applyAlignment="1">
      <alignment horizontal="center" vertical="center" wrapText="1"/>
    </xf>
    <xf numFmtId="9" fontId="20" fillId="0" borderId="2" xfId="2" applyNumberFormat="1" applyFont="1" applyFill="1" applyBorder="1" applyAlignment="1">
      <alignment horizontal="center" vertical="center" wrapText="1"/>
    </xf>
    <xf numFmtId="9" fontId="20" fillId="0" borderId="4" xfId="2" applyNumberFormat="1" applyFont="1" applyFill="1" applyBorder="1" applyAlignment="1">
      <alignment horizontal="center" vertical="center" wrapText="1"/>
    </xf>
    <xf numFmtId="2" fontId="21" fillId="3" borderId="3" xfId="0" applyNumberFormat="1" applyFont="1" applyFill="1" applyBorder="1"/>
    <xf numFmtId="1" fontId="17" fillId="0" borderId="2" xfId="2" applyNumberFormat="1" applyFont="1" applyFill="1" applyBorder="1" applyAlignment="1">
      <alignment horizontal="center" vertical="center" wrapText="1"/>
    </xf>
    <xf numFmtId="1" fontId="17" fillId="0" borderId="4" xfId="2" applyNumberFormat="1" applyFont="1" applyFill="1" applyBorder="1" applyAlignment="1">
      <alignment horizontal="center" vertical="center" wrapText="1"/>
    </xf>
    <xf numFmtId="164" fontId="19" fillId="0" borderId="4" xfId="2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left" vertical="center" wrapText="1"/>
    </xf>
    <xf numFmtId="3" fontId="19" fillId="0" borderId="2" xfId="0" applyNumberFormat="1" applyFont="1" applyFill="1" applyBorder="1" applyAlignment="1">
      <alignment horizontal="center" vertical="center" wrapText="1"/>
    </xf>
    <xf numFmtId="165" fontId="19" fillId="0" borderId="2" xfId="0" applyNumberFormat="1" applyFont="1" applyFill="1" applyBorder="1" applyAlignment="1">
      <alignment horizontal="center" vertical="center" wrapText="1"/>
    </xf>
    <xf numFmtId="165" fontId="17" fillId="0" borderId="2" xfId="0" applyNumberFormat="1" applyFont="1" applyFill="1" applyBorder="1" applyAlignment="1">
      <alignment horizontal="center" vertical="center" wrapText="1"/>
    </xf>
    <xf numFmtId="165" fontId="17" fillId="0" borderId="4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center"/>
    </xf>
    <xf numFmtId="164" fontId="20" fillId="0" borderId="2" xfId="2" applyNumberFormat="1" applyFont="1" applyFill="1" applyBorder="1" applyAlignment="1">
      <alignment horizontal="center" vertical="center" wrapText="1"/>
    </xf>
    <xf numFmtId="164" fontId="20" fillId="0" borderId="4" xfId="2" applyNumberFormat="1" applyFont="1" applyFill="1" applyBorder="1" applyAlignment="1">
      <alignment horizontal="center" vertical="center" wrapText="1"/>
    </xf>
    <xf numFmtId="164" fontId="18" fillId="3" borderId="3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vertical="center" wrapText="1"/>
    </xf>
    <xf numFmtId="3" fontId="20" fillId="0" borderId="2" xfId="0" applyNumberFormat="1" applyFont="1" applyFill="1" applyBorder="1" applyAlignment="1">
      <alignment horizontal="center" vertical="center" wrapText="1"/>
    </xf>
    <xf numFmtId="3" fontId="20" fillId="0" borderId="4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3" fontId="20" fillId="0" borderId="3" xfId="0" applyNumberFormat="1" applyFont="1" applyFill="1" applyBorder="1" applyAlignment="1">
      <alignment horizontal="center" vertical="center" wrapText="1"/>
    </xf>
    <xf numFmtId="3" fontId="20" fillId="0" borderId="17" xfId="0" applyNumberFormat="1" applyFont="1" applyFill="1" applyBorder="1" applyAlignment="1">
      <alignment horizontal="center" vertical="center" wrapText="1"/>
    </xf>
    <xf numFmtId="164" fontId="19" fillId="0" borderId="3" xfId="2" applyNumberFormat="1" applyFont="1" applyFill="1" applyBorder="1" applyAlignment="1">
      <alignment horizontal="center" vertical="center" wrapText="1"/>
    </xf>
    <xf numFmtId="164" fontId="20" fillId="0" borderId="3" xfId="2" applyNumberFormat="1" applyFont="1" applyFill="1" applyBorder="1" applyAlignment="1">
      <alignment horizontal="center" vertical="center" wrapText="1"/>
    </xf>
    <xf numFmtId="164" fontId="20" fillId="0" borderId="17" xfId="2" applyNumberFormat="1" applyFont="1" applyFill="1" applyBorder="1" applyAlignment="1">
      <alignment horizontal="center" vertical="center" wrapText="1"/>
    </xf>
    <xf numFmtId="3" fontId="19" fillId="0" borderId="3" xfId="0" applyNumberFormat="1" applyFont="1" applyFill="1" applyBorder="1" applyAlignment="1">
      <alignment horizontal="center" vertical="center" wrapText="1"/>
    </xf>
    <xf numFmtId="164" fontId="19" fillId="0" borderId="3" xfId="2" applyNumberFormat="1" applyFont="1" applyFill="1" applyBorder="1" applyAlignment="1">
      <alignment horizontal="center" vertical="center"/>
    </xf>
    <xf numFmtId="164" fontId="19" fillId="0" borderId="17" xfId="2" applyNumberFormat="1" applyFont="1" applyFill="1" applyBorder="1" applyAlignment="1">
      <alignment horizontal="center" vertical="center"/>
    </xf>
    <xf numFmtId="0" fontId="20" fillId="0" borderId="4" xfId="0" applyNumberFormat="1" applyFont="1" applyFill="1" applyBorder="1" applyAlignment="1">
      <alignment horizontal="left" vertical="center" wrapText="1"/>
    </xf>
    <xf numFmtId="0" fontId="19" fillId="0" borderId="2" xfId="2" applyNumberFormat="1" applyFont="1" applyFill="1" applyBorder="1" applyAlignment="1">
      <alignment horizontal="center" vertical="center"/>
    </xf>
    <xf numFmtId="0" fontId="19" fillId="0" borderId="2" xfId="2" applyNumberFormat="1" applyFont="1" applyFill="1" applyBorder="1" applyAlignment="1">
      <alignment horizontal="center" vertical="center" wrapText="1"/>
    </xf>
    <xf numFmtId="0" fontId="20" fillId="0" borderId="3" xfId="2" applyNumberFormat="1" applyFont="1" applyFill="1" applyBorder="1" applyAlignment="1">
      <alignment horizontal="center" vertical="center"/>
    </xf>
    <xf numFmtId="0" fontId="20" fillId="0" borderId="17" xfId="2" applyNumberFormat="1" applyFont="1" applyFill="1" applyBorder="1" applyAlignment="1">
      <alignment horizontal="center" vertical="center"/>
    </xf>
    <xf numFmtId="0" fontId="17" fillId="3" borderId="3" xfId="0" applyNumberFormat="1" applyFont="1" applyFill="1" applyBorder="1" applyAlignment="1">
      <alignment vertical="center"/>
    </xf>
    <xf numFmtId="3" fontId="17" fillId="0" borderId="3" xfId="0" applyNumberFormat="1" applyFont="1" applyFill="1" applyBorder="1" applyAlignment="1">
      <alignment horizontal="center" vertical="center" wrapText="1"/>
    </xf>
    <xf numFmtId="3" fontId="17" fillId="0" borderId="17" xfId="0" applyNumberFormat="1" applyFont="1" applyFill="1" applyBorder="1" applyAlignment="1">
      <alignment horizontal="center" vertical="center" wrapText="1"/>
    </xf>
    <xf numFmtId="164" fontId="20" fillId="0" borderId="3" xfId="2" applyNumberFormat="1" applyFont="1" applyFill="1" applyBorder="1" applyAlignment="1">
      <alignment horizontal="center" vertical="center"/>
    </xf>
    <xf numFmtId="164" fontId="20" fillId="0" borderId="17" xfId="2" applyNumberFormat="1" applyFont="1" applyFill="1" applyBorder="1" applyAlignment="1">
      <alignment horizontal="center" vertical="center"/>
    </xf>
    <xf numFmtId="164" fontId="20" fillId="3" borderId="3" xfId="2" applyNumberFormat="1" applyFont="1" applyFill="1" applyBorder="1" applyAlignment="1">
      <alignment horizontal="center" vertical="center" wrapText="1"/>
    </xf>
    <xf numFmtId="0" fontId="17" fillId="0" borderId="3" xfId="2" applyNumberFormat="1" applyFont="1" applyFill="1" applyBorder="1" applyAlignment="1">
      <alignment horizontal="center" vertical="center"/>
    </xf>
    <xf numFmtId="0" fontId="17" fillId="0" borderId="17" xfId="2" applyNumberFormat="1" applyFont="1" applyFill="1" applyBorder="1" applyAlignment="1">
      <alignment horizontal="center" vertical="center"/>
    </xf>
    <xf numFmtId="1" fontId="20" fillId="0" borderId="4" xfId="0" applyNumberFormat="1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3" fontId="18" fillId="0" borderId="4" xfId="0" applyNumberFormat="1" applyFont="1" applyFill="1" applyBorder="1" applyAlignment="1">
      <alignment horizontal="center" vertical="center" wrapText="1"/>
    </xf>
    <xf numFmtId="164" fontId="19" fillId="0" borderId="3" xfId="0" applyNumberFormat="1" applyFont="1" applyFill="1" applyBorder="1" applyAlignment="1">
      <alignment horizontal="center" vertical="center"/>
    </xf>
    <xf numFmtId="164" fontId="19" fillId="0" borderId="17" xfId="0" applyNumberFormat="1" applyFont="1" applyFill="1" applyBorder="1" applyAlignment="1">
      <alignment horizontal="center" vertical="center"/>
    </xf>
    <xf numFmtId="3" fontId="19" fillId="0" borderId="5" xfId="0" applyNumberFormat="1" applyFont="1" applyFill="1" applyBorder="1" applyAlignment="1">
      <alignment horizontal="center" vertical="center" wrapText="1"/>
    </xf>
    <xf numFmtId="3" fontId="19" fillId="0" borderId="18" xfId="0" applyNumberFormat="1" applyFont="1" applyFill="1" applyBorder="1" applyAlignment="1">
      <alignment horizontal="center" vertical="center" wrapText="1"/>
    </xf>
    <xf numFmtId="3" fontId="19" fillId="0" borderId="17" xfId="0" applyNumberFormat="1" applyFont="1" applyFill="1" applyBorder="1" applyAlignment="1">
      <alignment horizontal="center" vertical="center" wrapText="1"/>
    </xf>
    <xf numFmtId="3" fontId="18" fillId="0" borderId="18" xfId="0" applyNumberFormat="1" applyFont="1" applyFill="1" applyBorder="1" applyAlignment="1">
      <alignment horizontal="center" vertical="center" wrapText="1"/>
    </xf>
    <xf numFmtId="164" fontId="19" fillId="0" borderId="17" xfId="2" applyNumberFormat="1" applyFont="1" applyFill="1" applyBorder="1" applyAlignment="1">
      <alignment horizontal="center" vertical="center" wrapText="1"/>
    </xf>
    <xf numFmtId="165" fontId="19" fillId="0" borderId="3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left"/>
    </xf>
    <xf numFmtId="0" fontId="17" fillId="3" borderId="3" xfId="0" applyFont="1" applyFill="1" applyBorder="1" applyAlignment="1">
      <alignment horizontal="left"/>
    </xf>
    <xf numFmtId="0" fontId="17" fillId="3" borderId="3" xfId="0" applyFont="1" applyFill="1" applyBorder="1" applyAlignment="1">
      <alignment horizontal="center"/>
    </xf>
    <xf numFmtId="0" fontId="17" fillId="3" borderId="0" xfId="0" applyFont="1" applyFill="1" applyBorder="1" applyAlignment="1">
      <alignment horizontal="center"/>
    </xf>
    <xf numFmtId="0" fontId="17" fillId="3" borderId="0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168" fontId="15" fillId="3" borderId="3" xfId="0" applyNumberFormat="1" applyFont="1" applyFill="1" applyBorder="1" applyAlignment="1">
      <alignment vertical="center"/>
    </xf>
    <xf numFmtId="3" fontId="15" fillId="0" borderId="3" xfId="0" applyNumberFormat="1" applyFont="1" applyFill="1" applyBorder="1" applyAlignment="1">
      <alignment horizontal="center" vertical="center" wrapText="1"/>
    </xf>
    <xf numFmtId="168" fontId="15" fillId="0" borderId="3" xfId="2" applyNumberFormat="1" applyFont="1" applyFill="1" applyBorder="1" applyAlignment="1">
      <alignment horizontal="center" vertical="center" wrapText="1"/>
    </xf>
    <xf numFmtId="164" fontId="15" fillId="0" borderId="3" xfId="2" applyNumberFormat="1" applyFont="1" applyFill="1" applyBorder="1" applyAlignment="1">
      <alignment horizontal="center" vertical="center" wrapText="1"/>
    </xf>
    <xf numFmtId="168" fontId="15" fillId="0" borderId="3" xfId="0" applyNumberFormat="1" applyFont="1" applyFill="1" applyBorder="1" applyAlignment="1">
      <alignment horizontal="center" vertical="center" wrapText="1"/>
    </xf>
    <xf numFmtId="168" fontId="15" fillId="0" borderId="3" xfId="2" applyNumberFormat="1" applyFont="1" applyFill="1" applyBorder="1" applyAlignment="1">
      <alignment horizontal="center" vertical="center"/>
    </xf>
    <xf numFmtId="168" fontId="15" fillId="0" borderId="17" xfId="0" applyNumberFormat="1" applyFont="1" applyFill="1" applyBorder="1" applyAlignment="1">
      <alignment horizontal="center" vertical="center" wrapText="1"/>
    </xf>
    <xf numFmtId="165" fontId="15" fillId="0" borderId="3" xfId="0" applyNumberFormat="1" applyFont="1" applyFill="1" applyBorder="1" applyAlignment="1">
      <alignment horizontal="center" vertical="center" wrapText="1"/>
    </xf>
    <xf numFmtId="170" fontId="15" fillId="0" borderId="3" xfId="0" applyNumberFormat="1" applyFont="1" applyFill="1" applyBorder="1" applyAlignment="1">
      <alignment horizontal="center" vertical="center" wrapText="1"/>
    </xf>
    <xf numFmtId="168" fontId="16" fillId="0" borderId="3" xfId="2" applyNumberFormat="1" applyFont="1" applyFill="1" applyBorder="1" applyAlignment="1">
      <alignment horizontal="center" vertical="center" wrapText="1"/>
    </xf>
    <xf numFmtId="164" fontId="16" fillId="0" borderId="3" xfId="2" applyNumberFormat="1" applyFont="1" applyFill="1" applyBorder="1" applyAlignment="1">
      <alignment horizontal="center" vertical="center" wrapText="1"/>
    </xf>
    <xf numFmtId="168" fontId="15" fillId="3" borderId="3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/>
    </xf>
    <xf numFmtId="0" fontId="14" fillId="0" borderId="0" xfId="0" applyFont="1" applyFill="1" applyBorder="1"/>
    <xf numFmtId="0" fontId="14" fillId="3" borderId="0" xfId="0" applyFont="1" applyFill="1" applyBorder="1" applyAlignment="1">
      <alignment horizontal="center"/>
    </xf>
    <xf numFmtId="0" fontId="14" fillId="0" borderId="3" xfId="0" applyFont="1" applyFill="1" applyBorder="1"/>
    <xf numFmtId="164" fontId="15" fillId="0" borderId="3" xfId="0" applyNumberFormat="1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center" wrapText="1"/>
    </xf>
    <xf numFmtId="168" fontId="15" fillId="0" borderId="2" xfId="2" applyNumberFormat="1" applyFont="1" applyFill="1" applyBorder="1" applyAlignment="1">
      <alignment horizontal="center" vertical="center" wrapText="1"/>
    </xf>
    <xf numFmtId="164" fontId="15" fillId="0" borderId="2" xfId="2" applyNumberFormat="1" applyFont="1" applyFill="1" applyBorder="1" applyAlignment="1">
      <alignment horizontal="center" vertical="center" wrapText="1"/>
    </xf>
    <xf numFmtId="168" fontId="15" fillId="0" borderId="3" xfId="0" applyNumberFormat="1" applyFont="1" applyFill="1" applyBorder="1" applyAlignment="1">
      <alignment horizontal="center" vertical="center"/>
    </xf>
    <xf numFmtId="168" fontId="15" fillId="0" borderId="17" xfId="0" applyNumberFormat="1" applyFont="1" applyFill="1" applyBorder="1" applyAlignment="1">
      <alignment horizontal="center" vertical="center"/>
    </xf>
    <xf numFmtId="168" fontId="23" fillId="3" borderId="3" xfId="0" applyNumberFormat="1" applyFont="1" applyFill="1" applyBorder="1" applyAlignment="1">
      <alignment vertical="center"/>
    </xf>
    <xf numFmtId="3" fontId="23" fillId="0" borderId="3" xfId="0" applyNumberFormat="1" applyFont="1" applyFill="1" applyBorder="1" applyAlignment="1">
      <alignment horizontal="center" vertical="center" wrapText="1"/>
    </xf>
    <xf numFmtId="168" fontId="23" fillId="0" borderId="3" xfId="0" applyNumberFormat="1" applyFont="1" applyFill="1" applyBorder="1" applyAlignment="1">
      <alignment horizontal="center" vertical="center" wrapText="1"/>
    </xf>
    <xf numFmtId="168" fontId="23" fillId="0" borderId="17" xfId="0" applyNumberFormat="1" applyFont="1" applyFill="1" applyBorder="1" applyAlignment="1">
      <alignment horizontal="center" vertical="center" wrapText="1"/>
    </xf>
    <xf numFmtId="168" fontId="15" fillId="0" borderId="2" xfId="0" applyNumberFormat="1" applyFont="1" applyFill="1" applyBorder="1" applyAlignment="1">
      <alignment horizontal="center" vertical="center" wrapText="1"/>
    </xf>
    <xf numFmtId="168" fontId="15" fillId="0" borderId="4" xfId="0" applyNumberFormat="1" applyFont="1" applyFill="1" applyBorder="1" applyAlignment="1">
      <alignment horizontal="center" vertical="center" wrapText="1"/>
    </xf>
    <xf numFmtId="164" fontId="15" fillId="0" borderId="3" xfId="2" applyNumberFormat="1" applyFont="1" applyFill="1" applyBorder="1" applyAlignment="1">
      <alignment horizontal="center" vertical="center"/>
    </xf>
    <xf numFmtId="166" fontId="15" fillId="0" borderId="3" xfId="0" applyNumberFormat="1" applyFont="1" applyFill="1" applyBorder="1" applyAlignment="1">
      <alignment horizontal="center" vertical="center"/>
    </xf>
    <xf numFmtId="165" fontId="15" fillId="0" borderId="2" xfId="0" applyNumberFormat="1" applyFont="1" applyFill="1" applyBorder="1" applyAlignment="1">
      <alignment horizontal="center" vertical="center" wrapText="1"/>
    </xf>
    <xf numFmtId="3" fontId="23" fillId="0" borderId="2" xfId="0" applyNumberFormat="1" applyFont="1" applyFill="1" applyBorder="1" applyAlignment="1">
      <alignment horizontal="center" vertical="center" wrapText="1"/>
    </xf>
    <xf numFmtId="1" fontId="23" fillId="0" borderId="3" xfId="2" applyNumberFormat="1" applyFont="1" applyFill="1" applyBorder="1" applyAlignment="1">
      <alignment horizontal="center" vertical="center"/>
    </xf>
    <xf numFmtId="1" fontId="15" fillId="0" borderId="3" xfId="0" applyNumberFormat="1" applyFont="1" applyFill="1" applyBorder="1" applyAlignment="1">
      <alignment horizontal="center" vertical="center"/>
    </xf>
    <xf numFmtId="168" fontId="23" fillId="0" borderId="3" xfId="2" applyNumberFormat="1" applyFont="1" applyFill="1" applyBorder="1" applyAlignment="1">
      <alignment horizontal="center" vertical="center"/>
    </xf>
    <xf numFmtId="168" fontId="23" fillId="0" borderId="17" xfId="2" applyNumberFormat="1" applyFont="1" applyFill="1" applyBorder="1" applyAlignment="1">
      <alignment horizontal="center" vertical="center"/>
    </xf>
    <xf numFmtId="0" fontId="15" fillId="0" borderId="2" xfId="2" applyNumberFormat="1" applyFont="1" applyFill="1" applyBorder="1" applyAlignment="1">
      <alignment horizontal="center" vertical="center"/>
    </xf>
    <xf numFmtId="166" fontId="15" fillId="0" borderId="2" xfId="2" applyNumberFormat="1" applyFont="1" applyFill="1" applyBorder="1" applyAlignment="1">
      <alignment horizontal="center" vertical="center"/>
    </xf>
    <xf numFmtId="168" fontId="15" fillId="0" borderId="2" xfId="2" applyNumberFormat="1" applyFont="1" applyFill="1" applyBorder="1" applyAlignment="1">
      <alignment horizontal="center" vertical="center"/>
    </xf>
    <xf numFmtId="168" fontId="15" fillId="0" borderId="4" xfId="2" applyNumberFormat="1" applyFont="1" applyFill="1" applyBorder="1" applyAlignment="1">
      <alignment horizontal="center" vertical="center"/>
    </xf>
    <xf numFmtId="169" fontId="15" fillId="0" borderId="2" xfId="0" applyNumberFormat="1" applyFont="1" applyFill="1" applyBorder="1" applyAlignment="1">
      <alignment horizontal="center" vertical="center" wrapText="1"/>
    </xf>
    <xf numFmtId="164" fontId="23" fillId="0" borderId="3" xfId="2" applyNumberFormat="1" applyFont="1" applyFill="1" applyBorder="1" applyAlignment="1">
      <alignment horizontal="center" vertical="center" wrapText="1"/>
    </xf>
    <xf numFmtId="168" fontId="15" fillId="0" borderId="17" xfId="2" applyNumberFormat="1" applyFont="1" applyFill="1" applyBorder="1" applyAlignment="1">
      <alignment horizontal="center" vertical="center" wrapText="1"/>
    </xf>
    <xf numFmtId="3" fontId="24" fillId="0" borderId="2" xfId="0" applyNumberFormat="1" applyFont="1" applyFill="1" applyBorder="1" applyAlignment="1">
      <alignment horizontal="center" vertical="center" wrapText="1"/>
    </xf>
    <xf numFmtId="168" fontId="23" fillId="0" borderId="2" xfId="0" applyNumberFormat="1" applyFont="1" applyFill="1" applyBorder="1" applyAlignment="1">
      <alignment horizontal="center" vertical="center" wrapText="1"/>
    </xf>
    <xf numFmtId="168" fontId="23" fillId="0" borderId="4" xfId="0" applyNumberFormat="1" applyFont="1" applyFill="1" applyBorder="1" applyAlignment="1">
      <alignment horizontal="center" vertical="center" wrapText="1"/>
    </xf>
    <xf numFmtId="164" fontId="23" fillId="0" borderId="2" xfId="2" applyNumberFormat="1" applyFont="1" applyFill="1" applyBorder="1" applyAlignment="1">
      <alignment horizontal="center" vertical="center" wrapText="1"/>
    </xf>
    <xf numFmtId="168" fontId="15" fillId="0" borderId="4" xfId="2" applyNumberFormat="1" applyFont="1" applyFill="1" applyBorder="1" applyAlignment="1">
      <alignment horizontal="center" vertical="center" wrapText="1"/>
    </xf>
    <xf numFmtId="0" fontId="15" fillId="0" borderId="2" xfId="2" applyNumberFormat="1" applyFont="1" applyFill="1" applyBorder="1" applyAlignment="1">
      <alignment horizontal="center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71" fontId="15" fillId="0" borderId="3" xfId="2" applyNumberFormat="1" applyFont="1" applyFill="1" applyBorder="1" applyAlignment="1">
      <alignment horizontal="center" vertical="center"/>
    </xf>
    <xf numFmtId="0" fontId="15" fillId="0" borderId="3" xfId="2" applyNumberFormat="1" applyFont="1" applyFill="1" applyBorder="1" applyAlignment="1">
      <alignment horizontal="center" vertical="center"/>
    </xf>
    <xf numFmtId="1" fontId="15" fillId="0" borderId="3" xfId="2" applyNumberFormat="1" applyFont="1" applyFill="1" applyBorder="1" applyAlignment="1">
      <alignment horizontal="center" vertical="center"/>
    </xf>
    <xf numFmtId="168" fontId="15" fillId="0" borderId="17" xfId="2" applyNumberFormat="1" applyFont="1" applyFill="1" applyBorder="1" applyAlignment="1">
      <alignment horizontal="center" vertical="center"/>
    </xf>
    <xf numFmtId="164" fontId="15" fillId="0" borderId="3" xfId="0" applyNumberFormat="1" applyFont="1" applyFill="1" applyBorder="1" applyAlignment="1">
      <alignment horizontal="center" vertical="center" wrapText="1"/>
    </xf>
    <xf numFmtId="171" fontId="15" fillId="3" borderId="3" xfId="0" applyNumberFormat="1" applyFont="1" applyFill="1" applyBorder="1" applyAlignment="1">
      <alignment vertical="center"/>
    </xf>
    <xf numFmtId="3" fontId="25" fillId="0" borderId="3" xfId="0" applyNumberFormat="1" applyFont="1" applyFill="1" applyBorder="1" applyAlignment="1">
      <alignment horizontal="center" vertical="center" wrapText="1"/>
    </xf>
    <xf numFmtId="169" fontId="15" fillId="0" borderId="3" xfId="0" applyNumberFormat="1" applyFont="1" applyFill="1" applyBorder="1" applyAlignment="1">
      <alignment horizontal="center" vertical="center" wrapText="1"/>
    </xf>
    <xf numFmtId="171" fontId="15" fillId="0" borderId="3" xfId="0" applyNumberFormat="1" applyFont="1" applyFill="1" applyBorder="1" applyAlignment="1">
      <alignment horizontal="center" vertical="center" wrapText="1"/>
    </xf>
    <xf numFmtId="168" fontId="16" fillId="3" borderId="0" xfId="0" applyNumberFormat="1" applyFont="1" applyFill="1" applyBorder="1" applyAlignment="1">
      <alignment vertical="center" wrapText="1"/>
    </xf>
    <xf numFmtId="168" fontId="14" fillId="0" borderId="0" xfId="0" applyNumberFormat="1" applyFont="1" applyFill="1" applyBorder="1"/>
    <xf numFmtId="168" fontId="16" fillId="3" borderId="3" xfId="0" applyNumberFormat="1" applyFont="1" applyFill="1" applyBorder="1" applyAlignment="1">
      <alignment horizontal="center" vertical="center" wrapText="1"/>
    </xf>
    <xf numFmtId="168" fontId="16" fillId="3" borderId="2" xfId="0" applyNumberFormat="1" applyFont="1" applyFill="1" applyBorder="1" applyAlignment="1">
      <alignment horizontal="center" vertical="center" wrapText="1"/>
    </xf>
    <xf numFmtId="168" fontId="14" fillId="3" borderId="3" xfId="0" applyNumberFormat="1" applyFont="1" applyFill="1" applyBorder="1" applyAlignment="1">
      <alignment horizontal="center"/>
    </xf>
    <xf numFmtId="168" fontId="14" fillId="3" borderId="0" xfId="0" applyNumberFormat="1" applyFont="1" applyFill="1" applyBorder="1" applyAlignment="1">
      <alignment horizontal="center"/>
    </xf>
    <xf numFmtId="168" fontId="14" fillId="0" borderId="3" xfId="0" applyNumberFormat="1" applyFont="1" applyFill="1" applyBorder="1"/>
    <xf numFmtId="0" fontId="9" fillId="3" borderId="0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wrapText="1"/>
    </xf>
    <xf numFmtId="0" fontId="18" fillId="0" borderId="15" xfId="0" applyFont="1" applyFill="1" applyBorder="1" applyAlignment="1">
      <alignment horizontal="center" wrapText="1"/>
    </xf>
    <xf numFmtId="0" fontId="18" fillId="0" borderId="9" xfId="0" applyFont="1" applyFill="1" applyBorder="1" applyAlignment="1">
      <alignment horizontal="center" textRotation="90" wrapText="1"/>
    </xf>
    <xf numFmtId="0" fontId="18" fillId="0" borderId="10" xfId="0" applyFont="1" applyFill="1" applyBorder="1" applyAlignment="1">
      <alignment horizontal="center" textRotation="90" wrapText="1"/>
    </xf>
    <xf numFmtId="0" fontId="22" fillId="0" borderId="9" xfId="0" applyFont="1" applyFill="1" applyBorder="1" applyAlignment="1">
      <alignment horizontal="center" textRotation="90" wrapText="1"/>
    </xf>
    <xf numFmtId="0" fontId="22" fillId="0" borderId="10" xfId="0" applyFont="1" applyFill="1" applyBorder="1" applyAlignment="1">
      <alignment horizontal="center" textRotation="90" wrapText="1"/>
    </xf>
    <xf numFmtId="0" fontId="18" fillId="0" borderId="12" xfId="0" applyFont="1" applyFill="1" applyBorder="1" applyAlignment="1">
      <alignment horizontal="center" textRotation="90" wrapText="1"/>
    </xf>
    <xf numFmtId="0" fontId="18" fillId="0" borderId="13" xfId="0" applyFont="1" applyFill="1" applyBorder="1" applyAlignment="1">
      <alignment horizontal="center" textRotation="90" wrapText="1"/>
    </xf>
    <xf numFmtId="0" fontId="10" fillId="0" borderId="0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18" fillId="0" borderId="11" xfId="0" applyFont="1" applyFill="1" applyBorder="1" applyAlignment="1">
      <alignment horizontal="center" vertical="center" textRotation="90" wrapText="1"/>
    </xf>
    <xf numFmtId="0" fontId="18" fillId="0" borderId="10" xfId="0" applyFont="1" applyFill="1" applyBorder="1" applyAlignment="1">
      <alignment horizontal="center" vertical="center" textRotation="90" wrapText="1"/>
    </xf>
    <xf numFmtId="0" fontId="18" fillId="3" borderId="5" xfId="0" applyFont="1" applyFill="1" applyBorder="1" applyAlignment="1">
      <alignment horizontal="center" textRotation="90"/>
    </xf>
    <xf numFmtId="0" fontId="18" fillId="3" borderId="2" xfId="0" applyFont="1" applyFill="1" applyBorder="1" applyAlignment="1">
      <alignment horizontal="center" textRotation="90"/>
    </xf>
    <xf numFmtId="0" fontId="18" fillId="3" borderId="3" xfId="0" applyFont="1" applyFill="1" applyBorder="1" applyAlignment="1">
      <alignment horizontal="center" textRotation="90"/>
    </xf>
  </cellXfs>
  <cellStyles count="5">
    <cellStyle name="Обычный" xfId="0" builtinId="0"/>
    <cellStyle name="Обычный 2" xfId="1"/>
    <cellStyle name="Процентный" xfId="2" builtinId="5"/>
    <cellStyle name="Процентный 2" xfId="3"/>
    <cellStyle name="Процент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outlinePr summaryRight="0"/>
  </sheetPr>
  <dimension ref="A1:AV265"/>
  <sheetViews>
    <sheetView tabSelected="1" view="pageBreakPreview" topLeftCell="A2" zoomScale="40" zoomScaleNormal="60" zoomScaleSheetLayoutView="40" zoomScalePageLayoutView="82" workbookViewId="0">
      <pane xSplit="3" ySplit="6" topLeftCell="D62" activePane="bottomRight" state="frozen"/>
      <selection activeCell="A2" sqref="A2"/>
      <selection pane="topRight" activeCell="F2" sqref="F2"/>
      <selection pane="bottomLeft" activeCell="A7" sqref="A7"/>
      <selection pane="bottomRight" activeCell="AJ144" sqref="AJ144"/>
    </sheetView>
  </sheetViews>
  <sheetFormatPr defaultColWidth="9.140625" defaultRowHeight="16.5" outlineLevelRow="1"/>
  <cols>
    <col min="1" max="1" width="51.28515625" style="13" customWidth="1"/>
    <col min="2" max="2" width="21.5703125" style="31" customWidth="1"/>
    <col min="3" max="3" width="21.42578125" style="2" customWidth="1"/>
    <col min="4" max="4" width="21.5703125" style="2" customWidth="1"/>
    <col min="5" max="5" width="0.28515625" style="2" customWidth="1"/>
    <col min="6" max="6" width="18.7109375" style="1" customWidth="1"/>
    <col min="7" max="7" width="20" style="1" customWidth="1"/>
    <col min="8" max="8" width="19.85546875" style="1" customWidth="1"/>
    <col min="9" max="9" width="18.28515625" style="1" customWidth="1"/>
    <col min="10" max="10" width="19.140625" style="1" customWidth="1"/>
    <col min="11" max="11" width="18.140625" style="1" customWidth="1"/>
    <col min="12" max="12" width="20.5703125" style="1" customWidth="1"/>
    <col min="13" max="13" width="17.7109375" style="1" customWidth="1"/>
    <col min="14" max="14" width="19.42578125" style="1" customWidth="1"/>
    <col min="15" max="15" width="15.5703125" style="1" customWidth="1"/>
    <col min="16" max="16" width="18.140625" style="1" customWidth="1"/>
    <col min="17" max="17" width="17" style="1" customWidth="1"/>
    <col min="18" max="18" width="19.85546875" style="1" customWidth="1"/>
    <col min="19" max="19" width="16.5703125" style="1" customWidth="1"/>
    <col min="20" max="20" width="1.85546875" style="1" hidden="1" customWidth="1"/>
    <col min="21" max="21" width="16.5703125" style="1" customWidth="1"/>
    <col min="22" max="22" width="20.28515625" style="1" customWidth="1"/>
    <col min="23" max="23" width="17.5703125" style="1" customWidth="1"/>
    <col min="24" max="24" width="18" style="1" customWidth="1"/>
    <col min="25" max="25" width="17.85546875" style="1" customWidth="1"/>
    <col min="26" max="26" width="17.42578125" style="1" customWidth="1"/>
    <col min="27" max="27" width="17.85546875" style="1" customWidth="1"/>
    <col min="28" max="28" width="16.5703125" style="1" customWidth="1"/>
    <col min="29" max="29" width="19.140625" style="1" customWidth="1"/>
    <col min="30" max="30" width="16.85546875" style="1" customWidth="1"/>
    <col min="31" max="31" width="18.5703125" style="1" customWidth="1"/>
    <col min="32" max="32" width="15.5703125" style="1" customWidth="1"/>
    <col min="33" max="33" width="16.140625" style="1" customWidth="1"/>
    <col min="34" max="34" width="15.5703125" style="1" customWidth="1"/>
    <col min="35" max="35" width="18" style="1" customWidth="1"/>
    <col min="36" max="36" width="22" style="1" customWidth="1"/>
    <col min="37" max="38" width="15.85546875" style="1" customWidth="1"/>
    <col min="39" max="39" width="9.140625" style="1" hidden="1" customWidth="1"/>
    <col min="40" max="40" width="9.140625" style="10" hidden="1" customWidth="1"/>
    <col min="41" max="41" width="10.5703125" style="10" hidden="1" customWidth="1"/>
    <col min="42" max="42" width="12.140625" style="1" hidden="1" customWidth="1"/>
    <col min="43" max="43" width="0" style="1" hidden="1" customWidth="1"/>
    <col min="44" max="47" width="9.140625" style="1"/>
    <col min="48" max="48" width="11" style="1" bestFit="1" customWidth="1"/>
    <col min="49" max="16384" width="9.140625" style="1"/>
  </cols>
  <sheetData>
    <row r="1" spans="1:42" ht="34.5" hidden="1">
      <c r="A1" s="210" t="s">
        <v>119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</row>
    <row r="2" spans="1:42" s="3" customFormat="1" ht="29.25" customHeight="1">
      <c r="B2" s="228" t="s">
        <v>169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34"/>
      <c r="AG2" s="34"/>
      <c r="AH2" s="34"/>
      <c r="AI2" s="34"/>
      <c r="AJ2" s="34"/>
      <c r="AN2" s="16"/>
      <c r="AO2" s="16"/>
    </row>
    <row r="3" spans="1:42" s="3" customFormat="1" ht="3.75" hidden="1" customHeight="1" thickBot="1">
      <c r="A3" s="35"/>
      <c r="B3" s="35"/>
      <c r="C3" s="35"/>
      <c r="D3" s="35"/>
      <c r="E3" s="35"/>
      <c r="F3" s="35">
        <v>120</v>
      </c>
      <c r="G3" s="35"/>
      <c r="H3" s="35" t="s">
        <v>1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6" t="s">
        <v>2</v>
      </c>
      <c r="Z3" s="36"/>
      <c r="AA3" s="34"/>
      <c r="AB3" s="34"/>
      <c r="AC3" s="34"/>
      <c r="AD3" s="34"/>
      <c r="AE3" s="34"/>
      <c r="AF3" s="34"/>
      <c r="AG3" s="34"/>
      <c r="AH3" s="34"/>
      <c r="AI3" s="34"/>
      <c r="AJ3" s="34"/>
      <c r="AN3" s="16"/>
      <c r="AO3" s="16"/>
    </row>
    <row r="4" spans="1:42" s="3" customFormat="1" ht="3.75" customHeight="1" thickBo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6"/>
      <c r="Z4" s="36"/>
      <c r="AA4" s="34"/>
      <c r="AB4" s="34"/>
      <c r="AC4" s="34"/>
      <c r="AD4" s="34"/>
      <c r="AE4" s="34"/>
      <c r="AF4" s="34"/>
      <c r="AG4" s="34"/>
      <c r="AH4" s="34"/>
      <c r="AI4" s="34"/>
      <c r="AJ4" s="34"/>
      <c r="AN4" s="16"/>
      <c r="AO4" s="16"/>
    </row>
    <row r="5" spans="1:42" s="2" customFormat="1" ht="21" customHeight="1" thickBot="1">
      <c r="A5" s="211" t="s">
        <v>3</v>
      </c>
      <c r="B5" s="214" t="s">
        <v>168</v>
      </c>
      <c r="C5" s="217" t="s">
        <v>166</v>
      </c>
      <c r="D5" s="217" t="s">
        <v>167</v>
      </c>
      <c r="E5" s="74"/>
      <c r="F5" s="220" t="s">
        <v>4</v>
      </c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75" t="s">
        <v>0</v>
      </c>
      <c r="AB5" s="75"/>
      <c r="AC5" s="75"/>
      <c r="AD5" s="75"/>
      <c r="AE5" s="75"/>
      <c r="AF5" s="75"/>
      <c r="AG5" s="75"/>
      <c r="AH5" s="75"/>
      <c r="AI5" s="75"/>
      <c r="AJ5" s="75"/>
      <c r="AN5" s="12"/>
      <c r="AO5" s="12"/>
    </row>
    <row r="6" spans="1:42" s="2" customFormat="1" ht="133.5" customHeight="1">
      <c r="A6" s="212"/>
      <c r="B6" s="215"/>
      <c r="C6" s="218"/>
      <c r="D6" s="218"/>
      <c r="E6" s="232" t="s">
        <v>82</v>
      </c>
      <c r="F6" s="222" t="s">
        <v>86</v>
      </c>
      <c r="G6" s="222" t="s">
        <v>87</v>
      </c>
      <c r="H6" s="224" t="s">
        <v>88</v>
      </c>
      <c r="I6" s="222" t="s">
        <v>89</v>
      </c>
      <c r="J6" s="222" t="s">
        <v>90</v>
      </c>
      <c r="K6" s="222" t="s">
        <v>91</v>
      </c>
      <c r="L6" s="222" t="s">
        <v>92</v>
      </c>
      <c r="M6" s="222" t="s">
        <v>93</v>
      </c>
      <c r="N6" s="222" t="s">
        <v>94</v>
      </c>
      <c r="O6" s="222" t="s">
        <v>95</v>
      </c>
      <c r="P6" s="222" t="s">
        <v>96</v>
      </c>
      <c r="Q6" s="222" t="s">
        <v>97</v>
      </c>
      <c r="R6" s="222" t="s">
        <v>98</v>
      </c>
      <c r="S6" s="222" t="s">
        <v>142</v>
      </c>
      <c r="T6" s="222" t="s">
        <v>99</v>
      </c>
      <c r="U6" s="222" t="s">
        <v>100</v>
      </c>
      <c r="V6" s="222" t="s">
        <v>143</v>
      </c>
      <c r="W6" s="222" t="s">
        <v>101</v>
      </c>
      <c r="X6" s="222" t="s">
        <v>102</v>
      </c>
      <c r="Y6" s="222" t="s">
        <v>103</v>
      </c>
      <c r="Z6" s="226" t="s">
        <v>104</v>
      </c>
      <c r="AA6" s="234" t="s">
        <v>105</v>
      </c>
      <c r="AB6" s="234" t="s">
        <v>106</v>
      </c>
      <c r="AC6" s="234" t="s">
        <v>107</v>
      </c>
      <c r="AD6" s="234" t="s">
        <v>108</v>
      </c>
      <c r="AE6" s="236" t="s">
        <v>109</v>
      </c>
      <c r="AF6" s="236" t="s">
        <v>110</v>
      </c>
      <c r="AG6" s="234" t="s">
        <v>111</v>
      </c>
      <c r="AH6" s="234" t="s">
        <v>112</v>
      </c>
      <c r="AI6" s="234" t="s">
        <v>113</v>
      </c>
      <c r="AJ6" s="234" t="s">
        <v>114</v>
      </c>
      <c r="AK6" s="4"/>
      <c r="AN6" s="12"/>
      <c r="AO6" s="12" t="e">
        <f>+  неделя</f>
        <v>#NAME?</v>
      </c>
    </row>
    <row r="7" spans="1:42" s="2" customFormat="1" ht="69.75" customHeight="1" thickBot="1">
      <c r="A7" s="213"/>
      <c r="B7" s="216"/>
      <c r="C7" s="219"/>
      <c r="D7" s="219"/>
      <c r="E7" s="233"/>
      <c r="F7" s="223"/>
      <c r="G7" s="223"/>
      <c r="H7" s="225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7"/>
      <c r="AA7" s="235"/>
      <c r="AB7" s="235"/>
      <c r="AC7" s="235"/>
      <c r="AD7" s="235"/>
      <c r="AE7" s="236"/>
      <c r="AF7" s="236"/>
      <c r="AG7" s="235"/>
      <c r="AH7" s="235"/>
      <c r="AI7" s="235"/>
      <c r="AJ7" s="235"/>
      <c r="AK7" s="4"/>
      <c r="AN7" s="12"/>
      <c r="AO7" s="12"/>
    </row>
    <row r="8" spans="1:42" s="2" customFormat="1" ht="30" hidden="1" customHeight="1">
      <c r="A8" s="76" t="s">
        <v>5</v>
      </c>
      <c r="B8" s="77">
        <v>48111</v>
      </c>
      <c r="C8" s="77">
        <f>SUM(F8:Z8)</f>
        <v>48111</v>
      </c>
      <c r="D8" s="78">
        <f>C8/B8</f>
        <v>1</v>
      </c>
      <c r="E8" s="79">
        <v>21</v>
      </c>
      <c r="F8" s="80">
        <v>2068</v>
      </c>
      <c r="G8" s="80">
        <v>1426</v>
      </c>
      <c r="H8" s="80">
        <v>3311</v>
      </c>
      <c r="I8" s="80">
        <v>3013</v>
      </c>
      <c r="J8" s="80">
        <v>1381</v>
      </c>
      <c r="K8" s="80">
        <v>3235</v>
      </c>
      <c r="L8" s="80">
        <v>2215</v>
      </c>
      <c r="M8" s="80">
        <v>2793</v>
      </c>
      <c r="N8" s="80">
        <v>2281</v>
      </c>
      <c r="O8" s="80">
        <v>692</v>
      </c>
      <c r="P8" s="80">
        <v>1579</v>
      </c>
      <c r="Q8" s="80">
        <v>1997</v>
      </c>
      <c r="R8" s="80">
        <v>2796</v>
      </c>
      <c r="S8" s="80">
        <v>3011</v>
      </c>
      <c r="T8" s="80">
        <v>3199</v>
      </c>
      <c r="U8" s="80">
        <v>2334</v>
      </c>
      <c r="V8" s="80">
        <v>2066</v>
      </c>
      <c r="W8" s="80">
        <v>685</v>
      </c>
      <c r="X8" s="80">
        <v>1885</v>
      </c>
      <c r="Y8" s="80">
        <v>3999</v>
      </c>
      <c r="Z8" s="81">
        <v>2145</v>
      </c>
      <c r="AA8" s="75"/>
      <c r="AB8" s="75"/>
      <c r="AC8" s="75"/>
      <c r="AD8" s="75"/>
      <c r="AE8" s="75"/>
      <c r="AF8" s="75"/>
      <c r="AG8" s="75"/>
      <c r="AH8" s="75"/>
      <c r="AI8" s="75"/>
      <c r="AJ8" s="75"/>
      <c r="AN8" s="12"/>
      <c r="AO8" s="20">
        <f t="shared" ref="AO8:AO48" si="0">C8-AN8</f>
        <v>48111</v>
      </c>
      <c r="AP8" s="2" t="e">
        <f>AO8/AN8</f>
        <v>#DIV/0!</v>
      </c>
    </row>
    <row r="9" spans="1:42" s="5" customFormat="1" ht="30" hidden="1" customHeight="1">
      <c r="A9" s="82" t="s">
        <v>6</v>
      </c>
      <c r="B9" s="77">
        <v>54735</v>
      </c>
      <c r="C9" s="77">
        <f>SUM(F9:Z9)</f>
        <v>55236.36</v>
      </c>
      <c r="D9" s="78">
        <f>C9/B9</f>
        <v>1.0091597697999453</v>
      </c>
      <c r="E9" s="79">
        <v>21</v>
      </c>
      <c r="F9" s="80">
        <v>2068</v>
      </c>
      <c r="G9" s="80">
        <v>1883</v>
      </c>
      <c r="H9" s="80">
        <v>3390</v>
      </c>
      <c r="I9" s="80">
        <v>3326</v>
      </c>
      <c r="J9" s="80">
        <v>1893</v>
      </c>
      <c r="K9" s="80">
        <v>3249</v>
      </c>
      <c r="L9" s="80">
        <v>2129</v>
      </c>
      <c r="M9" s="80">
        <v>3684</v>
      </c>
      <c r="N9" s="80">
        <v>2906</v>
      </c>
      <c r="O9" s="80">
        <v>1002</v>
      </c>
      <c r="P9" s="80">
        <v>1731</v>
      </c>
      <c r="Q9" s="80">
        <v>2041</v>
      </c>
      <c r="R9" s="80">
        <v>3534</v>
      </c>
      <c r="S9" s="80">
        <v>3133</v>
      </c>
      <c r="T9" s="80">
        <v>4306</v>
      </c>
      <c r="U9" s="80">
        <v>2384</v>
      </c>
      <c r="V9" s="80">
        <v>2205</v>
      </c>
      <c r="W9" s="80">
        <v>696</v>
      </c>
      <c r="X9" s="80">
        <v>2134</v>
      </c>
      <c r="Y9" s="80">
        <v>4830.3600000000006</v>
      </c>
      <c r="Z9" s="81">
        <v>2712</v>
      </c>
      <c r="AA9" s="83"/>
      <c r="AB9" s="83"/>
      <c r="AC9" s="83"/>
      <c r="AD9" s="83"/>
      <c r="AE9" s="83"/>
      <c r="AF9" s="83"/>
      <c r="AG9" s="83"/>
      <c r="AH9" s="83"/>
      <c r="AI9" s="83"/>
      <c r="AJ9" s="83"/>
      <c r="AN9" s="21"/>
      <c r="AO9" s="20">
        <f t="shared" si="0"/>
        <v>55236.36</v>
      </c>
      <c r="AP9" s="2" t="e">
        <f t="shared" ref="AP9:AP61" si="1">AO9/AN9</f>
        <v>#DIV/0!</v>
      </c>
    </row>
    <row r="10" spans="1:42" s="5" customFormat="1" ht="30" hidden="1" customHeight="1">
      <c r="A10" s="84" t="s">
        <v>7</v>
      </c>
      <c r="B10" s="85">
        <f>B9/B8</f>
        <v>1.137681611273929</v>
      </c>
      <c r="C10" s="85">
        <f t="shared" ref="C10:Z10" si="2">C9/C8</f>
        <v>1.1481025129388289</v>
      </c>
      <c r="D10" s="85">
        <f t="shared" si="2"/>
        <v>1.0091597697999453</v>
      </c>
      <c r="E10" s="79"/>
      <c r="F10" s="86">
        <f t="shared" si="2"/>
        <v>1</v>
      </c>
      <c r="G10" s="86">
        <f t="shared" si="2"/>
        <v>1.320476858345021</v>
      </c>
      <c r="H10" s="86">
        <f t="shared" si="2"/>
        <v>1.0238598610691634</v>
      </c>
      <c r="I10" s="86">
        <f t="shared" si="2"/>
        <v>1.1038831729173582</v>
      </c>
      <c r="J10" s="86">
        <f t="shared" si="2"/>
        <v>1.3707458363504708</v>
      </c>
      <c r="K10" s="86">
        <f t="shared" si="2"/>
        <v>1.0043276661514684</v>
      </c>
      <c r="L10" s="86">
        <f t="shared" si="2"/>
        <v>0.96117381489841991</v>
      </c>
      <c r="M10" s="86">
        <f t="shared" si="2"/>
        <v>1.3190118152524168</v>
      </c>
      <c r="N10" s="86">
        <f t="shared" si="2"/>
        <v>1.2740026304252521</v>
      </c>
      <c r="O10" s="86">
        <f t="shared" si="2"/>
        <v>1.4479768786127167</v>
      </c>
      <c r="P10" s="86">
        <f t="shared" si="2"/>
        <v>1.0962634578847372</v>
      </c>
      <c r="Q10" s="86">
        <f t="shared" si="2"/>
        <v>1.0220330495743615</v>
      </c>
      <c r="R10" s="86">
        <f t="shared" si="2"/>
        <v>1.2639484978540771</v>
      </c>
      <c r="S10" s="86">
        <f t="shared" si="2"/>
        <v>1.0405181002989041</v>
      </c>
      <c r="T10" s="86">
        <f t="shared" si="2"/>
        <v>1.3460456392622695</v>
      </c>
      <c r="U10" s="86">
        <f t="shared" si="2"/>
        <v>1.0214224507283634</v>
      </c>
      <c r="V10" s="86">
        <f t="shared" si="2"/>
        <v>1.0672797676669894</v>
      </c>
      <c r="W10" s="86">
        <f t="shared" si="2"/>
        <v>1.0160583941605839</v>
      </c>
      <c r="X10" s="86">
        <f t="shared" si="2"/>
        <v>1.1320954907161804</v>
      </c>
      <c r="Y10" s="86">
        <f t="shared" si="2"/>
        <v>1.2078919729932485</v>
      </c>
      <c r="Z10" s="87">
        <f t="shared" si="2"/>
        <v>1.2643356643356642</v>
      </c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N10" s="21"/>
      <c r="AO10" s="20">
        <f t="shared" si="0"/>
        <v>1.1481025129388289</v>
      </c>
      <c r="AP10" s="2" t="e">
        <f t="shared" si="1"/>
        <v>#DIV/0!</v>
      </c>
    </row>
    <row r="11" spans="1:42" s="5" customFormat="1" ht="30" hidden="1" customHeight="1">
      <c r="A11" s="82" t="s">
        <v>8</v>
      </c>
      <c r="B11" s="77">
        <v>53686</v>
      </c>
      <c r="C11" s="77">
        <f>SUM(F11:Z11)</f>
        <v>52262.7</v>
      </c>
      <c r="D11" s="78">
        <f>C11/B11</f>
        <v>0.97348843273851648</v>
      </c>
      <c r="E11" s="79">
        <v>21</v>
      </c>
      <c r="F11" s="80">
        <v>1430</v>
      </c>
      <c r="G11" s="80">
        <v>1883</v>
      </c>
      <c r="H11" s="80">
        <v>3390</v>
      </c>
      <c r="I11" s="80">
        <v>3032</v>
      </c>
      <c r="J11" s="80">
        <v>1804.3000000000002</v>
      </c>
      <c r="K11" s="80">
        <v>3249</v>
      </c>
      <c r="L11" s="80">
        <v>1861</v>
      </c>
      <c r="M11" s="80">
        <v>3572.4</v>
      </c>
      <c r="N11" s="80">
        <v>2762</v>
      </c>
      <c r="O11" s="80">
        <v>1002</v>
      </c>
      <c r="P11" s="80">
        <v>1531</v>
      </c>
      <c r="Q11" s="80">
        <v>2041</v>
      </c>
      <c r="R11" s="80">
        <v>3514</v>
      </c>
      <c r="S11" s="80">
        <v>3133</v>
      </c>
      <c r="T11" s="80">
        <v>4298</v>
      </c>
      <c r="U11" s="80">
        <v>1736</v>
      </c>
      <c r="V11" s="80">
        <v>2165</v>
      </c>
      <c r="W11" s="80">
        <v>696</v>
      </c>
      <c r="X11" s="80">
        <v>1982</v>
      </c>
      <c r="Y11" s="80">
        <v>4830</v>
      </c>
      <c r="Z11" s="81">
        <v>2351</v>
      </c>
      <c r="AA11" s="88">
        <v>1964</v>
      </c>
      <c r="AB11" s="88"/>
      <c r="AC11" s="88"/>
      <c r="AD11" s="88"/>
      <c r="AE11" s="88"/>
      <c r="AF11" s="88"/>
      <c r="AG11" s="88"/>
      <c r="AH11" s="88"/>
      <c r="AI11" s="88"/>
      <c r="AJ11" s="88"/>
      <c r="AK11" s="32"/>
      <c r="AN11" s="21"/>
      <c r="AO11" s="20">
        <f t="shared" si="0"/>
        <v>52262.7</v>
      </c>
      <c r="AP11" s="2" t="e">
        <f t="shared" si="1"/>
        <v>#DIV/0!</v>
      </c>
    </row>
    <row r="12" spans="1:42" s="5" customFormat="1" ht="30" hidden="1" customHeight="1">
      <c r="A12" s="82" t="s">
        <v>9</v>
      </c>
      <c r="B12" s="86">
        <f t="shared" ref="B12:C12" si="3">B11/B9</f>
        <v>0.98083493194482507</v>
      </c>
      <c r="C12" s="86">
        <f t="shared" si="3"/>
        <v>0.94616480883244292</v>
      </c>
      <c r="D12" s="78">
        <f>C12/B12</f>
        <v>0.96465243846521931</v>
      </c>
      <c r="E12" s="79"/>
      <c r="F12" s="86">
        <f>F11/F9</f>
        <v>0.69148936170212771</v>
      </c>
      <c r="G12" s="86">
        <f>G11/G9</f>
        <v>1</v>
      </c>
      <c r="H12" s="86">
        <f t="shared" ref="H12:Z12" si="4">H11/H9</f>
        <v>1</v>
      </c>
      <c r="I12" s="86">
        <f t="shared" si="4"/>
        <v>0.91160553217077567</v>
      </c>
      <c r="J12" s="86">
        <f t="shared" si="4"/>
        <v>0.95314315900686752</v>
      </c>
      <c r="K12" s="86">
        <f t="shared" si="4"/>
        <v>1</v>
      </c>
      <c r="L12" s="86">
        <v>0.97</v>
      </c>
      <c r="M12" s="86">
        <f t="shared" si="4"/>
        <v>0.96970684039087951</v>
      </c>
      <c r="N12" s="86">
        <f t="shared" si="4"/>
        <v>0.95044735030970406</v>
      </c>
      <c r="O12" s="86">
        <f t="shared" si="4"/>
        <v>1</v>
      </c>
      <c r="P12" s="86">
        <v>0.94</v>
      </c>
      <c r="Q12" s="86">
        <f t="shared" si="4"/>
        <v>1</v>
      </c>
      <c r="R12" s="86">
        <f t="shared" si="4"/>
        <v>0.99434069043576678</v>
      </c>
      <c r="S12" s="86">
        <f>S11/S9</f>
        <v>1</v>
      </c>
      <c r="T12" s="86">
        <f t="shared" si="4"/>
        <v>0.99814212726428242</v>
      </c>
      <c r="U12" s="86">
        <f t="shared" si="4"/>
        <v>0.72818791946308725</v>
      </c>
      <c r="V12" s="86">
        <f t="shared" si="4"/>
        <v>0.98185941043083902</v>
      </c>
      <c r="W12" s="86">
        <v>0.97</v>
      </c>
      <c r="X12" s="86">
        <f t="shared" si="4"/>
        <v>0.92877225866916591</v>
      </c>
      <c r="Y12" s="86">
        <f t="shared" si="4"/>
        <v>0.99992547139343635</v>
      </c>
      <c r="Z12" s="87">
        <f t="shared" si="4"/>
        <v>0.86688790560471973</v>
      </c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N12" s="21"/>
      <c r="AO12" s="20">
        <f t="shared" si="0"/>
        <v>0.94616480883244292</v>
      </c>
      <c r="AP12" s="2" t="e">
        <f t="shared" si="1"/>
        <v>#DIV/0!</v>
      </c>
    </row>
    <row r="13" spans="1:42" s="5" customFormat="1" ht="30" hidden="1" customHeight="1">
      <c r="A13" s="84" t="s">
        <v>10</v>
      </c>
      <c r="B13" s="77">
        <v>27592</v>
      </c>
      <c r="C13" s="77">
        <f>SUM(F13:Z13)</f>
        <v>28828</v>
      </c>
      <c r="D13" s="78">
        <f>C13/B13</f>
        <v>1.0447955929254857</v>
      </c>
      <c r="E13" s="79">
        <v>20</v>
      </c>
      <c r="F13" s="89">
        <v>1410</v>
      </c>
      <c r="G13" s="89">
        <v>1325</v>
      </c>
      <c r="H13" s="89">
        <v>2710</v>
      </c>
      <c r="I13" s="89">
        <v>1700</v>
      </c>
      <c r="J13" s="89">
        <v>590</v>
      </c>
      <c r="K13" s="89">
        <v>1998</v>
      </c>
      <c r="L13" s="89">
        <v>583</v>
      </c>
      <c r="M13" s="89">
        <v>2200</v>
      </c>
      <c r="N13" s="89">
        <v>732</v>
      </c>
      <c r="O13" s="89">
        <v>428</v>
      </c>
      <c r="P13" s="89">
        <v>368</v>
      </c>
      <c r="Q13" s="89">
        <v>790</v>
      </c>
      <c r="R13" s="89">
        <v>3534</v>
      </c>
      <c r="S13" s="89">
        <v>579</v>
      </c>
      <c r="T13" s="89">
        <v>2366</v>
      </c>
      <c r="U13" s="89">
        <v>676</v>
      </c>
      <c r="V13" s="89">
        <v>639</v>
      </c>
      <c r="W13" s="89"/>
      <c r="X13" s="89">
        <v>1500</v>
      </c>
      <c r="Y13" s="89">
        <v>3800</v>
      </c>
      <c r="Z13" s="90">
        <v>900</v>
      </c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N13" s="21">
        <v>1795</v>
      </c>
      <c r="AO13" s="20">
        <f t="shared" si="0"/>
        <v>27033</v>
      </c>
      <c r="AP13" s="2">
        <f t="shared" si="1"/>
        <v>15.06016713091922</v>
      </c>
    </row>
    <row r="14" spans="1:42" s="5" customFormat="1" ht="30" hidden="1" customHeight="1">
      <c r="A14" s="84" t="s">
        <v>11</v>
      </c>
      <c r="B14" s="78">
        <f>B13/B9</f>
        <v>0.50410158034164609</v>
      </c>
      <c r="C14" s="78">
        <f>C13/C9</f>
        <v>0.52190260183690595</v>
      </c>
      <c r="D14" s="78">
        <f t="shared" ref="D14:Z14" si="5">D13/D9</f>
        <v>1.0353123699457469</v>
      </c>
      <c r="E14" s="79"/>
      <c r="F14" s="78">
        <f t="shared" si="5"/>
        <v>0.68181818181818177</v>
      </c>
      <c r="G14" s="78">
        <f t="shared" si="5"/>
        <v>0.70366436537440258</v>
      </c>
      <c r="H14" s="78">
        <f t="shared" si="5"/>
        <v>0.79941002949852502</v>
      </c>
      <c r="I14" s="78">
        <f t="shared" si="5"/>
        <v>0.51112447384245341</v>
      </c>
      <c r="J14" s="78">
        <f t="shared" si="5"/>
        <v>0.31167459059693609</v>
      </c>
      <c r="K14" s="78">
        <f t="shared" si="5"/>
        <v>0.61495844875346262</v>
      </c>
      <c r="L14" s="78">
        <f t="shared" si="5"/>
        <v>0.27383748238609679</v>
      </c>
      <c r="M14" s="78">
        <f t="shared" si="5"/>
        <v>0.59717698154180243</v>
      </c>
      <c r="N14" s="78">
        <f t="shared" si="5"/>
        <v>0.25189263592567102</v>
      </c>
      <c r="O14" s="78">
        <f t="shared" si="5"/>
        <v>0.42714570858283435</v>
      </c>
      <c r="P14" s="78">
        <f t="shared" si="5"/>
        <v>0.21259387637203928</v>
      </c>
      <c r="Q14" s="78">
        <f t="shared" si="5"/>
        <v>0.38706516413522785</v>
      </c>
      <c r="R14" s="78">
        <f t="shared" si="5"/>
        <v>1</v>
      </c>
      <c r="S14" s="78">
        <f t="shared" si="5"/>
        <v>0.18480689435046282</v>
      </c>
      <c r="T14" s="78">
        <f t="shared" si="5"/>
        <v>0.54946586158848121</v>
      </c>
      <c r="U14" s="78">
        <f t="shared" si="5"/>
        <v>0.28355704697986578</v>
      </c>
      <c r="V14" s="78">
        <f t="shared" si="5"/>
        <v>0.28979591836734692</v>
      </c>
      <c r="W14" s="78">
        <f t="shared" si="5"/>
        <v>0</v>
      </c>
      <c r="X14" s="78">
        <f t="shared" si="5"/>
        <v>0.70290534208059985</v>
      </c>
      <c r="Y14" s="78">
        <f t="shared" si="5"/>
        <v>0.78669084705901826</v>
      </c>
      <c r="Z14" s="91">
        <f t="shared" si="5"/>
        <v>0.33185840707964603</v>
      </c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N14" s="21"/>
      <c r="AO14" s="20">
        <f t="shared" si="0"/>
        <v>0.52190260183690595</v>
      </c>
      <c r="AP14" s="2" t="e">
        <f t="shared" si="1"/>
        <v>#DIV/0!</v>
      </c>
    </row>
    <row r="15" spans="1:42" s="5" customFormat="1" ht="30" hidden="1" customHeight="1">
      <c r="A15" s="92" t="s">
        <v>12</v>
      </c>
      <c r="B15" s="77">
        <v>4491</v>
      </c>
      <c r="C15" s="93">
        <f t="shared" ref="C15:C22" si="6">SUM(F15:Z15)</f>
        <v>5606</v>
      </c>
      <c r="D15" s="78">
        <f>C15/B15</f>
        <v>1.2482743264306391</v>
      </c>
      <c r="E15" s="79">
        <v>12</v>
      </c>
      <c r="F15" s="80">
        <v>100</v>
      </c>
      <c r="G15" s="80">
        <v>201</v>
      </c>
      <c r="H15" s="80">
        <v>1625</v>
      </c>
      <c r="I15" s="80">
        <v>575</v>
      </c>
      <c r="J15" s="80"/>
      <c r="K15" s="80">
        <v>275</v>
      </c>
      <c r="L15" s="80"/>
      <c r="M15" s="80"/>
      <c r="N15" s="80">
        <v>600</v>
      </c>
      <c r="O15" s="80">
        <v>75</v>
      </c>
      <c r="P15" s="80"/>
      <c r="Q15" s="80">
        <v>500</v>
      </c>
      <c r="R15" s="80"/>
      <c r="S15" s="80">
        <v>585</v>
      </c>
      <c r="T15" s="80">
        <v>295</v>
      </c>
      <c r="U15" s="80"/>
      <c r="V15" s="80">
        <v>145</v>
      </c>
      <c r="W15" s="80"/>
      <c r="X15" s="80"/>
      <c r="Y15" s="80">
        <v>630</v>
      </c>
      <c r="Z15" s="81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N15" s="21"/>
      <c r="AO15" s="20">
        <f t="shared" si="0"/>
        <v>5606</v>
      </c>
      <c r="AP15" s="2" t="e">
        <f t="shared" si="1"/>
        <v>#DIV/0!</v>
      </c>
    </row>
    <row r="16" spans="1:42" s="5" customFormat="1" ht="30" hidden="1" customHeight="1">
      <c r="A16" s="82" t="s">
        <v>13</v>
      </c>
      <c r="B16" s="77">
        <v>20000.3</v>
      </c>
      <c r="C16" s="93">
        <f t="shared" si="6"/>
        <v>19999.399999999998</v>
      </c>
      <c r="D16" s="78">
        <f>C16/B16</f>
        <v>0.99995500067498977</v>
      </c>
      <c r="E16" s="79"/>
      <c r="F16" s="80">
        <v>1214</v>
      </c>
      <c r="G16" s="80">
        <v>599</v>
      </c>
      <c r="H16" s="80">
        <v>1456</v>
      </c>
      <c r="I16" s="80">
        <v>1166.4000000000001</v>
      </c>
      <c r="J16" s="80">
        <v>648</v>
      </c>
      <c r="K16" s="80">
        <v>1046</v>
      </c>
      <c r="L16" s="80">
        <v>965.7</v>
      </c>
      <c r="M16" s="80">
        <v>1272</v>
      </c>
      <c r="N16" s="80">
        <v>779.2</v>
      </c>
      <c r="O16" s="80">
        <v>418</v>
      </c>
      <c r="P16" s="80">
        <v>542</v>
      </c>
      <c r="Q16" s="80">
        <v>1129</v>
      </c>
      <c r="R16" s="80">
        <v>1318</v>
      </c>
      <c r="S16" s="80">
        <v>1036</v>
      </c>
      <c r="T16" s="80">
        <v>1268.5</v>
      </c>
      <c r="U16" s="80">
        <v>857</v>
      </c>
      <c r="V16" s="80">
        <v>661</v>
      </c>
      <c r="W16" s="80">
        <v>187.6</v>
      </c>
      <c r="X16" s="80">
        <v>1099</v>
      </c>
      <c r="Y16" s="80">
        <v>1550</v>
      </c>
      <c r="Z16" s="81">
        <v>787</v>
      </c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N16" s="21"/>
      <c r="AO16" s="20">
        <f t="shared" si="0"/>
        <v>19999.399999999998</v>
      </c>
      <c r="AP16" s="2" t="e">
        <f t="shared" si="1"/>
        <v>#DIV/0!</v>
      </c>
    </row>
    <row r="17" spans="1:42" s="2" customFormat="1" ht="48.75" hidden="1" customHeight="1">
      <c r="A17" s="82" t="s">
        <v>14</v>
      </c>
      <c r="B17" s="94">
        <v>11053</v>
      </c>
      <c r="C17" s="93">
        <f t="shared" si="6"/>
        <v>11553.500000000002</v>
      </c>
      <c r="D17" s="78">
        <f>C17/B17</f>
        <v>1.0452818239392021</v>
      </c>
      <c r="E17" s="79"/>
      <c r="F17" s="95">
        <v>268.39999999999998</v>
      </c>
      <c r="G17" s="95">
        <v>181.8</v>
      </c>
      <c r="H17" s="95">
        <v>597.6</v>
      </c>
      <c r="I17" s="95">
        <v>1396.4</v>
      </c>
      <c r="J17" s="95">
        <v>363.2</v>
      </c>
      <c r="K17" s="95">
        <v>496.3</v>
      </c>
      <c r="L17" s="95">
        <v>781</v>
      </c>
      <c r="M17" s="95">
        <v>850.5</v>
      </c>
      <c r="N17" s="95">
        <v>782.1</v>
      </c>
      <c r="O17" s="95">
        <v>210</v>
      </c>
      <c r="P17" s="95">
        <v>484.8</v>
      </c>
      <c r="Q17" s="95">
        <v>248.3</v>
      </c>
      <c r="R17" s="95">
        <v>516.20000000000005</v>
      </c>
      <c r="S17" s="95">
        <v>356</v>
      </c>
      <c r="T17" s="95">
        <v>868</v>
      </c>
      <c r="U17" s="95">
        <v>561.20000000000005</v>
      </c>
      <c r="V17" s="95">
        <v>219.8</v>
      </c>
      <c r="W17" s="95">
        <v>145.1</v>
      </c>
      <c r="X17" s="95">
        <v>605.70000000000005</v>
      </c>
      <c r="Y17" s="95">
        <v>1368.7</v>
      </c>
      <c r="Z17" s="96">
        <v>252.4</v>
      </c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6"/>
      <c r="AN17" s="12"/>
      <c r="AO17" s="20">
        <f t="shared" si="0"/>
        <v>11553.500000000002</v>
      </c>
      <c r="AP17" s="2" t="e">
        <f t="shared" si="1"/>
        <v>#DIV/0!</v>
      </c>
    </row>
    <row r="18" spans="1:42" s="2" customFormat="1" ht="30" hidden="1" customHeight="1">
      <c r="A18" s="92" t="s">
        <v>15</v>
      </c>
      <c r="B18" s="78">
        <f>B17/B16</f>
        <v>0.5526417103743444</v>
      </c>
      <c r="C18" s="93">
        <f t="shared" si="6"/>
        <v>12.044296902083078</v>
      </c>
      <c r="D18" s="78"/>
      <c r="E18" s="79"/>
      <c r="F18" s="98">
        <f t="shared" ref="F18:X18" si="7">F17/F16</f>
        <v>0.22108731466227347</v>
      </c>
      <c r="G18" s="98">
        <f t="shared" si="7"/>
        <v>0.30350584307178635</v>
      </c>
      <c r="H18" s="98">
        <f t="shared" si="7"/>
        <v>0.41043956043956048</v>
      </c>
      <c r="I18" s="98">
        <f t="shared" si="7"/>
        <v>1.19718792866941</v>
      </c>
      <c r="J18" s="98">
        <f t="shared" si="7"/>
        <v>0.56049382716049378</v>
      </c>
      <c r="K18" s="98">
        <f t="shared" si="7"/>
        <v>0.47447418738049713</v>
      </c>
      <c r="L18" s="98">
        <f t="shared" si="7"/>
        <v>0.8087397742570156</v>
      </c>
      <c r="M18" s="98">
        <f t="shared" si="7"/>
        <v>0.66863207547169812</v>
      </c>
      <c r="N18" s="98">
        <f t="shared" si="7"/>
        <v>1.0037217659137576</v>
      </c>
      <c r="O18" s="98">
        <f t="shared" si="7"/>
        <v>0.50239234449760761</v>
      </c>
      <c r="P18" s="98">
        <f t="shared" si="7"/>
        <v>0.89446494464944648</v>
      </c>
      <c r="Q18" s="98">
        <f t="shared" si="7"/>
        <v>0.21992914083259524</v>
      </c>
      <c r="R18" s="98">
        <f t="shared" si="7"/>
        <v>0.39165402124430959</v>
      </c>
      <c r="S18" s="98">
        <f t="shared" si="7"/>
        <v>0.34362934362934361</v>
      </c>
      <c r="T18" s="98">
        <f t="shared" si="7"/>
        <v>0.68427276310603069</v>
      </c>
      <c r="U18" s="98">
        <f t="shared" si="7"/>
        <v>0.65484247374562432</v>
      </c>
      <c r="V18" s="98">
        <f t="shared" si="7"/>
        <v>0.33252647503782151</v>
      </c>
      <c r="W18" s="98">
        <f t="shared" si="7"/>
        <v>0.77345415778251603</v>
      </c>
      <c r="X18" s="98">
        <f t="shared" si="7"/>
        <v>0.55113739763421299</v>
      </c>
      <c r="Y18" s="98">
        <v>0.72699999999999998</v>
      </c>
      <c r="Z18" s="99">
        <f>Z17/Z16</f>
        <v>0.32071156289707753</v>
      </c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7"/>
      <c r="AN18" s="12"/>
      <c r="AO18" s="20">
        <f t="shared" si="0"/>
        <v>12.044296902083078</v>
      </c>
      <c r="AP18" s="2" t="e">
        <f t="shared" si="1"/>
        <v>#DIV/0!</v>
      </c>
    </row>
    <row r="19" spans="1:42" s="2" customFormat="1" ht="30" hidden="1" customHeight="1">
      <c r="A19" s="82" t="s">
        <v>16</v>
      </c>
      <c r="B19" s="78">
        <v>0.86799999999999999</v>
      </c>
      <c r="C19" s="93">
        <f t="shared" si="6"/>
        <v>18.514999999999997</v>
      </c>
      <c r="D19" s="78"/>
      <c r="E19" s="79"/>
      <c r="F19" s="98">
        <v>0.46400000000000002</v>
      </c>
      <c r="G19" s="98">
        <v>0.46700000000000003</v>
      </c>
      <c r="H19" s="98">
        <v>0.84199999999999997</v>
      </c>
      <c r="I19" s="98">
        <v>0.81100000000000005</v>
      </c>
      <c r="J19" s="98">
        <v>1.038</v>
      </c>
      <c r="K19" s="98">
        <v>1.083</v>
      </c>
      <c r="L19" s="98">
        <v>2.1429999999999998</v>
      </c>
      <c r="M19" s="98">
        <v>1.0509999999999999</v>
      </c>
      <c r="N19" s="98">
        <v>0.63500000000000001</v>
      </c>
      <c r="O19" s="98">
        <v>1.077</v>
      </c>
      <c r="P19" s="98">
        <v>0.67700000000000005</v>
      </c>
      <c r="Q19" s="98">
        <v>0.59299999999999997</v>
      </c>
      <c r="R19" s="98">
        <v>0.6</v>
      </c>
      <c r="S19" s="98">
        <v>0.85699999999999998</v>
      </c>
      <c r="T19" s="98">
        <v>0.88300000000000001</v>
      </c>
      <c r="U19" s="98">
        <v>0.30599999999999999</v>
      </c>
      <c r="V19" s="98">
        <v>0.8</v>
      </c>
      <c r="W19" s="98">
        <v>0.69299999999999995</v>
      </c>
      <c r="X19" s="98">
        <v>0.75</v>
      </c>
      <c r="Y19" s="98">
        <v>1.319</v>
      </c>
      <c r="Z19" s="99">
        <v>1.4259999999999999</v>
      </c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7"/>
      <c r="AN19" s="12"/>
      <c r="AO19" s="20">
        <f t="shared" si="0"/>
        <v>18.514999999999997</v>
      </c>
      <c r="AP19" s="2" t="e">
        <f t="shared" si="1"/>
        <v>#DIV/0!</v>
      </c>
    </row>
    <row r="20" spans="1:42" s="2" customFormat="1" ht="30" hidden="1" customHeight="1">
      <c r="A20" s="82" t="s">
        <v>17</v>
      </c>
      <c r="B20" s="78">
        <v>0.65500000000000003</v>
      </c>
      <c r="C20" s="93">
        <f t="shared" si="6"/>
        <v>16.073999999999998</v>
      </c>
      <c r="D20" s="78"/>
      <c r="E20" s="79"/>
      <c r="F20" s="98">
        <v>0.95099999999999996</v>
      </c>
      <c r="G20" s="98">
        <v>0.26700000000000002</v>
      </c>
      <c r="H20" s="98">
        <v>1.1719999999999999</v>
      </c>
      <c r="I20" s="98">
        <v>0.52600000000000002</v>
      </c>
      <c r="J20" s="98">
        <v>0.625</v>
      </c>
      <c r="K20" s="98">
        <v>1.1180000000000001</v>
      </c>
      <c r="L20" s="98">
        <v>3.464</v>
      </c>
      <c r="M20" s="98">
        <v>0.377</v>
      </c>
      <c r="N20" s="98">
        <v>0.4</v>
      </c>
      <c r="O20" s="98">
        <v>1.548</v>
      </c>
      <c r="P20" s="98">
        <v>0.63300000000000001</v>
      </c>
      <c r="Q20" s="98">
        <v>5.6000000000000001E-2</v>
      </c>
      <c r="R20" s="98">
        <v>0.42199999999999999</v>
      </c>
      <c r="S20" s="98">
        <v>8.6999999999999994E-2</v>
      </c>
      <c r="T20" s="98">
        <v>0.97899999999999998</v>
      </c>
      <c r="U20" s="98">
        <v>0.313</v>
      </c>
      <c r="V20" s="98">
        <v>0</v>
      </c>
      <c r="W20" s="98">
        <v>1.6830000000000001</v>
      </c>
      <c r="X20" s="98">
        <v>0.752</v>
      </c>
      <c r="Y20" s="98">
        <v>0.54900000000000004</v>
      </c>
      <c r="Z20" s="99">
        <v>0.152</v>
      </c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7"/>
      <c r="AN20" s="12"/>
      <c r="AO20" s="20">
        <f t="shared" si="0"/>
        <v>16.073999999999998</v>
      </c>
      <c r="AP20" s="2" t="e">
        <f t="shared" si="1"/>
        <v>#DIV/0!</v>
      </c>
    </row>
    <row r="21" spans="1:42" s="5" customFormat="1" ht="30" hidden="1" customHeight="1">
      <c r="A21" s="101" t="s">
        <v>18</v>
      </c>
      <c r="B21" s="93">
        <v>81491.5</v>
      </c>
      <c r="C21" s="93">
        <f t="shared" si="6"/>
        <v>96417</v>
      </c>
      <c r="D21" s="78">
        <f>C21/B21</f>
        <v>1.183154071283508</v>
      </c>
      <c r="E21" s="79">
        <v>21</v>
      </c>
      <c r="F21" s="102">
        <v>7450</v>
      </c>
      <c r="G21" s="102">
        <v>3160</v>
      </c>
      <c r="H21" s="102">
        <v>5500</v>
      </c>
      <c r="I21" s="102">
        <v>5776</v>
      </c>
      <c r="J21" s="102">
        <v>2995</v>
      </c>
      <c r="K21" s="102">
        <v>5950</v>
      </c>
      <c r="L21" s="102">
        <v>4262</v>
      </c>
      <c r="M21" s="102">
        <v>3460</v>
      </c>
      <c r="N21" s="102">
        <v>5009</v>
      </c>
      <c r="O21" s="102">
        <v>1437</v>
      </c>
      <c r="P21" s="102">
        <v>2108</v>
      </c>
      <c r="Q21" s="102">
        <v>7055</v>
      </c>
      <c r="R21" s="102">
        <v>7043</v>
      </c>
      <c r="S21" s="102">
        <v>4480</v>
      </c>
      <c r="T21" s="102">
        <v>8058</v>
      </c>
      <c r="U21" s="102">
        <v>4413</v>
      </c>
      <c r="V21" s="102">
        <v>2800</v>
      </c>
      <c r="W21" s="102">
        <v>1512</v>
      </c>
      <c r="X21" s="102">
        <v>6184</v>
      </c>
      <c r="Y21" s="102">
        <v>5162</v>
      </c>
      <c r="Z21" s="103">
        <v>2603</v>
      </c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N21" s="21"/>
      <c r="AO21" s="20">
        <f t="shared" si="0"/>
        <v>96417</v>
      </c>
      <c r="AP21" s="2" t="e">
        <f t="shared" si="1"/>
        <v>#DIV/0!</v>
      </c>
    </row>
    <row r="22" spans="1:42" s="5" customFormat="1" ht="30" hidden="1" customHeight="1">
      <c r="A22" s="104" t="s">
        <v>19</v>
      </c>
      <c r="B22" s="93">
        <v>0</v>
      </c>
      <c r="C22" s="93">
        <f t="shared" si="6"/>
        <v>1518</v>
      </c>
      <c r="D22" s="78" t="e">
        <f t="shared" ref="D22:D23" si="8">C22/B22</f>
        <v>#DIV/0!</v>
      </c>
      <c r="E22" s="79">
        <v>10</v>
      </c>
      <c r="F22" s="105"/>
      <c r="G22" s="105">
        <v>60</v>
      </c>
      <c r="H22" s="105">
        <v>218</v>
      </c>
      <c r="I22" s="105">
        <v>100</v>
      </c>
      <c r="J22" s="105"/>
      <c r="K22" s="105"/>
      <c r="L22" s="105">
        <v>140</v>
      </c>
      <c r="M22" s="105">
        <v>250</v>
      </c>
      <c r="N22" s="105"/>
      <c r="O22" s="105"/>
      <c r="P22" s="105"/>
      <c r="Q22" s="105"/>
      <c r="R22" s="105"/>
      <c r="S22" s="105"/>
      <c r="T22" s="105">
        <v>190</v>
      </c>
      <c r="U22" s="105"/>
      <c r="V22" s="105">
        <v>201</v>
      </c>
      <c r="W22" s="105">
        <v>50</v>
      </c>
      <c r="X22" s="105"/>
      <c r="Y22" s="105">
        <v>250</v>
      </c>
      <c r="Z22" s="106">
        <v>59</v>
      </c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N22" s="21"/>
      <c r="AO22" s="20">
        <f t="shared" si="0"/>
        <v>1518</v>
      </c>
      <c r="AP22" s="2" t="e">
        <f t="shared" si="1"/>
        <v>#DIV/0!</v>
      </c>
    </row>
    <row r="23" spans="1:42" s="5" customFormat="1" ht="30" hidden="1" customHeight="1">
      <c r="A23" s="104" t="s">
        <v>20</v>
      </c>
      <c r="B23" s="107">
        <f>B22/B21</f>
        <v>0</v>
      </c>
      <c r="C23" s="107">
        <f>C22/C21</f>
        <v>1.5744111515604096E-2</v>
      </c>
      <c r="D23" s="78" t="e">
        <f t="shared" si="8"/>
        <v>#DIV/0!</v>
      </c>
      <c r="E23" s="79"/>
      <c r="F23" s="108">
        <f t="shared" ref="F23:Z23" si="9">F22/F21</f>
        <v>0</v>
      </c>
      <c r="G23" s="108">
        <f t="shared" si="9"/>
        <v>1.8987341772151899E-2</v>
      </c>
      <c r="H23" s="108">
        <f t="shared" si="9"/>
        <v>3.9636363636363636E-2</v>
      </c>
      <c r="I23" s="108">
        <f t="shared" si="9"/>
        <v>1.7313019390581719E-2</v>
      </c>
      <c r="J23" s="108">
        <f t="shared" si="9"/>
        <v>0</v>
      </c>
      <c r="K23" s="108">
        <f t="shared" si="9"/>
        <v>0</v>
      </c>
      <c r="L23" s="108">
        <f t="shared" si="9"/>
        <v>3.2848427968090101E-2</v>
      </c>
      <c r="M23" s="108">
        <f t="shared" si="9"/>
        <v>7.2254335260115612E-2</v>
      </c>
      <c r="N23" s="108">
        <f t="shared" si="9"/>
        <v>0</v>
      </c>
      <c r="O23" s="108">
        <f t="shared" si="9"/>
        <v>0</v>
      </c>
      <c r="P23" s="108">
        <f t="shared" si="9"/>
        <v>0</v>
      </c>
      <c r="Q23" s="108">
        <f t="shared" si="9"/>
        <v>0</v>
      </c>
      <c r="R23" s="108">
        <f t="shared" si="9"/>
        <v>0</v>
      </c>
      <c r="S23" s="108">
        <f t="shared" si="9"/>
        <v>0</v>
      </c>
      <c r="T23" s="108">
        <f t="shared" si="9"/>
        <v>2.3579051873914122E-2</v>
      </c>
      <c r="U23" s="108">
        <f t="shared" si="9"/>
        <v>0</v>
      </c>
      <c r="V23" s="108">
        <f t="shared" si="9"/>
        <v>7.1785714285714286E-2</v>
      </c>
      <c r="W23" s="108">
        <f t="shared" si="9"/>
        <v>3.3068783068783067E-2</v>
      </c>
      <c r="X23" s="108">
        <f t="shared" si="9"/>
        <v>0</v>
      </c>
      <c r="Y23" s="108">
        <f t="shared" si="9"/>
        <v>4.8430840759395584E-2</v>
      </c>
      <c r="Z23" s="109">
        <f t="shared" si="9"/>
        <v>2.266615443718786E-2</v>
      </c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N23" s="21"/>
      <c r="AO23" s="20">
        <f t="shared" si="0"/>
        <v>1.5744111515604096E-2</v>
      </c>
      <c r="AP23" s="2" t="e">
        <f t="shared" si="1"/>
        <v>#DIV/0!</v>
      </c>
    </row>
    <row r="24" spans="1:42" s="5" customFormat="1" ht="30" hidden="1" customHeight="1">
      <c r="A24" s="104" t="s">
        <v>21</v>
      </c>
      <c r="B24" s="93">
        <v>0</v>
      </c>
      <c r="C24" s="110">
        <f>SUM(F24:Z24)</f>
        <v>124</v>
      </c>
      <c r="D24" s="78" t="e">
        <f>C24/B24</f>
        <v>#DIV/0!</v>
      </c>
      <c r="E24" s="79">
        <v>2</v>
      </c>
      <c r="F24" s="105"/>
      <c r="G24" s="105"/>
      <c r="H24" s="105"/>
      <c r="I24" s="105">
        <v>30</v>
      </c>
      <c r="J24" s="105">
        <v>94</v>
      </c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6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N24" s="21"/>
      <c r="AO24" s="20">
        <f t="shared" si="0"/>
        <v>124</v>
      </c>
      <c r="AP24" s="2" t="e">
        <f t="shared" si="1"/>
        <v>#DIV/0!</v>
      </c>
    </row>
    <row r="25" spans="1:42" s="5" customFormat="1" ht="30" hidden="1" customHeight="1">
      <c r="A25" s="104" t="s">
        <v>22</v>
      </c>
      <c r="B25" s="78" t="e">
        <f>B24/B22</f>
        <v>#DIV/0!</v>
      </c>
      <c r="C25" s="78">
        <f>C24/C22</f>
        <v>8.1686429512516465E-2</v>
      </c>
      <c r="D25" s="78" t="e">
        <f>C25/B25</f>
        <v>#DIV/0!</v>
      </c>
      <c r="E25" s="79"/>
      <c r="F25" s="98" t="e">
        <f>F24/F22</f>
        <v>#DIV/0!</v>
      </c>
      <c r="G25" s="98">
        <f t="shared" ref="G25:Z25" si="10">G24/G22</f>
        <v>0</v>
      </c>
      <c r="H25" s="98">
        <f t="shared" si="10"/>
        <v>0</v>
      </c>
      <c r="I25" s="98">
        <f t="shared" si="10"/>
        <v>0.3</v>
      </c>
      <c r="J25" s="98" t="e">
        <f t="shared" si="10"/>
        <v>#DIV/0!</v>
      </c>
      <c r="K25" s="98" t="e">
        <f t="shared" si="10"/>
        <v>#DIV/0!</v>
      </c>
      <c r="L25" s="98">
        <f t="shared" si="10"/>
        <v>0</v>
      </c>
      <c r="M25" s="98">
        <f t="shared" si="10"/>
        <v>0</v>
      </c>
      <c r="N25" s="98" t="e">
        <f t="shared" si="10"/>
        <v>#DIV/0!</v>
      </c>
      <c r="O25" s="98" t="e">
        <f t="shared" si="10"/>
        <v>#DIV/0!</v>
      </c>
      <c r="P25" s="98" t="e">
        <f t="shared" si="10"/>
        <v>#DIV/0!</v>
      </c>
      <c r="Q25" s="98" t="e">
        <f t="shared" si="10"/>
        <v>#DIV/0!</v>
      </c>
      <c r="R25" s="98" t="e">
        <f t="shared" si="10"/>
        <v>#DIV/0!</v>
      </c>
      <c r="S25" s="98" t="e">
        <f t="shared" si="10"/>
        <v>#DIV/0!</v>
      </c>
      <c r="T25" s="98">
        <f t="shared" si="10"/>
        <v>0</v>
      </c>
      <c r="U25" s="98" t="e">
        <f t="shared" si="10"/>
        <v>#DIV/0!</v>
      </c>
      <c r="V25" s="98">
        <f t="shared" si="10"/>
        <v>0</v>
      </c>
      <c r="W25" s="98">
        <f t="shared" si="10"/>
        <v>0</v>
      </c>
      <c r="X25" s="98" t="e">
        <f t="shared" si="10"/>
        <v>#DIV/0!</v>
      </c>
      <c r="Y25" s="98">
        <f t="shared" si="10"/>
        <v>0</v>
      </c>
      <c r="Z25" s="99">
        <f t="shared" si="10"/>
        <v>0</v>
      </c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N25" s="21"/>
      <c r="AO25" s="20">
        <f t="shared" si="0"/>
        <v>8.1686429512516465E-2</v>
      </c>
      <c r="AP25" s="2" t="e">
        <f t="shared" si="1"/>
        <v>#DIV/0!</v>
      </c>
    </row>
    <row r="26" spans="1:42" s="5" customFormat="1" ht="30" hidden="1" customHeight="1">
      <c r="A26" s="84" t="s">
        <v>23</v>
      </c>
      <c r="B26" s="93">
        <v>79751</v>
      </c>
      <c r="C26" s="93">
        <f>SUM(F26:Z26)</f>
        <v>84886</v>
      </c>
      <c r="D26" s="78">
        <f>C26/B26</f>
        <v>1.0643879073616631</v>
      </c>
      <c r="E26" s="79">
        <v>21</v>
      </c>
      <c r="F26" s="105">
        <v>5500</v>
      </c>
      <c r="G26" s="105">
        <v>2920</v>
      </c>
      <c r="H26" s="105">
        <v>3500</v>
      </c>
      <c r="I26" s="105">
        <v>4732</v>
      </c>
      <c r="J26" s="105">
        <v>2149</v>
      </c>
      <c r="K26" s="105">
        <v>5120</v>
      </c>
      <c r="L26" s="105">
        <v>4262</v>
      </c>
      <c r="M26" s="105">
        <v>3134</v>
      </c>
      <c r="N26" s="105">
        <v>4100</v>
      </c>
      <c r="O26" s="105">
        <v>1208</v>
      </c>
      <c r="P26" s="105">
        <v>1547</v>
      </c>
      <c r="Q26" s="105">
        <v>6626</v>
      </c>
      <c r="R26" s="105">
        <v>5989</v>
      </c>
      <c r="S26" s="105">
        <v>4480</v>
      </c>
      <c r="T26" s="105">
        <v>8058</v>
      </c>
      <c r="U26" s="105">
        <v>4368</v>
      </c>
      <c r="V26" s="105">
        <v>2800</v>
      </c>
      <c r="W26" s="105">
        <v>1317</v>
      </c>
      <c r="X26" s="105">
        <v>6184</v>
      </c>
      <c r="Y26" s="105">
        <v>4912</v>
      </c>
      <c r="Z26" s="106">
        <v>1980</v>
      </c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N26" s="21">
        <v>14063</v>
      </c>
      <c r="AO26" s="20">
        <f t="shared" si="0"/>
        <v>70823</v>
      </c>
      <c r="AP26" s="2">
        <f t="shared" si="1"/>
        <v>5.0361231600654195</v>
      </c>
    </row>
    <row r="27" spans="1:42" s="5" customFormat="1" ht="30" hidden="1" customHeight="1">
      <c r="A27" s="92" t="s">
        <v>24</v>
      </c>
      <c r="B27" s="111">
        <f t="shared" ref="B27" si="11">B26/B21</f>
        <v>0.97864194425185447</v>
      </c>
      <c r="C27" s="111">
        <f>C26/C21</f>
        <v>0.88040490784820102</v>
      </c>
      <c r="D27" s="111">
        <f t="shared" ref="D27:Z27" si="12">D26/D21</f>
        <v>0.89961902105192004</v>
      </c>
      <c r="E27" s="79"/>
      <c r="F27" s="111">
        <f t="shared" si="12"/>
        <v>0.73825503355704702</v>
      </c>
      <c r="G27" s="111">
        <f t="shared" si="12"/>
        <v>0.92405063291139244</v>
      </c>
      <c r="H27" s="111">
        <f t="shared" si="12"/>
        <v>0.63636363636363635</v>
      </c>
      <c r="I27" s="111">
        <f t="shared" si="12"/>
        <v>0.81925207756232687</v>
      </c>
      <c r="J27" s="111">
        <f t="shared" si="12"/>
        <v>0.71752921535893155</v>
      </c>
      <c r="K27" s="111">
        <f t="shared" si="12"/>
        <v>0.86050420168067232</v>
      </c>
      <c r="L27" s="111">
        <f t="shared" si="12"/>
        <v>1</v>
      </c>
      <c r="M27" s="111">
        <f t="shared" si="12"/>
        <v>0.90578034682080921</v>
      </c>
      <c r="N27" s="111">
        <f t="shared" si="12"/>
        <v>0.81852665202635255</v>
      </c>
      <c r="O27" s="111">
        <f t="shared" si="12"/>
        <v>0.84064022268615168</v>
      </c>
      <c r="P27" s="111">
        <f t="shared" si="12"/>
        <v>0.7338709677419355</v>
      </c>
      <c r="Q27" s="111">
        <f t="shared" si="12"/>
        <v>0.9391920623671155</v>
      </c>
      <c r="R27" s="111">
        <f t="shared" si="12"/>
        <v>0.85034786312650856</v>
      </c>
      <c r="S27" s="111">
        <f t="shared" si="12"/>
        <v>1</v>
      </c>
      <c r="T27" s="111">
        <f t="shared" si="12"/>
        <v>1</v>
      </c>
      <c r="U27" s="111">
        <f t="shared" si="12"/>
        <v>0.9898028552005439</v>
      </c>
      <c r="V27" s="111">
        <f t="shared" si="12"/>
        <v>1</v>
      </c>
      <c r="W27" s="111">
        <f t="shared" si="12"/>
        <v>0.87103174603174605</v>
      </c>
      <c r="X27" s="111">
        <f t="shared" si="12"/>
        <v>1</v>
      </c>
      <c r="Y27" s="111">
        <f t="shared" si="12"/>
        <v>0.95156915924060437</v>
      </c>
      <c r="Z27" s="112">
        <f t="shared" si="12"/>
        <v>0.76066077602766036</v>
      </c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N27" s="21"/>
      <c r="AO27" s="20">
        <f t="shared" si="0"/>
        <v>0.88040490784820102</v>
      </c>
      <c r="AP27" s="2" t="e">
        <f t="shared" si="1"/>
        <v>#DIV/0!</v>
      </c>
    </row>
    <row r="28" spans="1:42" s="14" customFormat="1" ht="30" hidden="1" customHeight="1">
      <c r="A28" s="113" t="s">
        <v>77</v>
      </c>
      <c r="B28" s="114"/>
      <c r="C28" s="93">
        <f t="shared" ref="C28:C34" si="13">SUM(F28:Z28)</f>
        <v>0</v>
      </c>
      <c r="D28" s="115"/>
      <c r="E28" s="79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7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N28" s="22"/>
      <c r="AO28" s="20">
        <f t="shared" si="0"/>
        <v>0</v>
      </c>
      <c r="AP28" s="2" t="e">
        <f t="shared" si="1"/>
        <v>#DIV/0!</v>
      </c>
    </row>
    <row r="29" spans="1:42" s="5" customFormat="1" ht="30" hidden="1" customHeight="1">
      <c r="A29" s="104" t="s">
        <v>25</v>
      </c>
      <c r="B29" s="93">
        <v>66395</v>
      </c>
      <c r="C29" s="93">
        <f t="shared" si="13"/>
        <v>61981</v>
      </c>
      <c r="D29" s="78">
        <f t="shared" ref="D29:D55" si="14">C29/B29</f>
        <v>0.93351909029294378</v>
      </c>
      <c r="E29" s="79">
        <v>18</v>
      </c>
      <c r="F29" s="105">
        <v>5500</v>
      </c>
      <c r="G29" s="105">
        <v>550</v>
      </c>
      <c r="H29" s="105">
        <v>3010</v>
      </c>
      <c r="I29" s="105"/>
      <c r="J29" s="105">
        <v>1789</v>
      </c>
      <c r="K29" s="105">
        <v>5100</v>
      </c>
      <c r="L29" s="105">
        <v>4262</v>
      </c>
      <c r="M29" s="105">
        <v>3134</v>
      </c>
      <c r="N29" s="105"/>
      <c r="O29" s="105">
        <v>976</v>
      </c>
      <c r="P29" s="105">
        <v>1547</v>
      </c>
      <c r="Q29" s="105">
        <v>6626</v>
      </c>
      <c r="R29" s="105">
        <v>6900</v>
      </c>
      <c r="S29" s="105">
        <v>2946</v>
      </c>
      <c r="T29" s="105">
        <v>8058</v>
      </c>
      <c r="U29" s="105">
        <v>855</v>
      </c>
      <c r="V29" s="105">
        <v>1977</v>
      </c>
      <c r="W29" s="105"/>
      <c r="X29" s="105">
        <v>1339</v>
      </c>
      <c r="Y29" s="105">
        <v>4912</v>
      </c>
      <c r="Z29" s="106">
        <v>2500</v>
      </c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N29" s="21">
        <v>1523</v>
      </c>
      <c r="AO29" s="20">
        <f t="shared" si="0"/>
        <v>60458</v>
      </c>
      <c r="AP29" s="2">
        <f t="shared" si="1"/>
        <v>39.696651346027579</v>
      </c>
    </row>
    <row r="30" spans="1:42" s="5" customFormat="1" ht="30" hidden="1" customHeight="1">
      <c r="A30" s="92" t="s">
        <v>24</v>
      </c>
      <c r="B30" s="107">
        <f>B29/B21</f>
        <v>0.81474755035801283</v>
      </c>
      <c r="C30" s="93">
        <f t="shared" si="13"/>
        <v>12.837714841720862</v>
      </c>
      <c r="D30" s="78">
        <f t="shared" si="14"/>
        <v>15.756678048408698</v>
      </c>
      <c r="E30" s="79"/>
      <c r="F30" s="108">
        <f t="shared" ref="F30:R30" si="15">F29/F21</f>
        <v>0.73825503355704702</v>
      </c>
      <c r="G30" s="108">
        <f t="shared" si="15"/>
        <v>0.17405063291139242</v>
      </c>
      <c r="H30" s="108">
        <f t="shared" si="15"/>
        <v>0.54727272727272724</v>
      </c>
      <c r="I30" s="108">
        <f t="shared" si="15"/>
        <v>0</v>
      </c>
      <c r="J30" s="108">
        <f t="shared" si="15"/>
        <v>0.59732888146911522</v>
      </c>
      <c r="K30" s="108">
        <f t="shared" si="15"/>
        <v>0.8571428571428571</v>
      </c>
      <c r="L30" s="108">
        <f t="shared" si="15"/>
        <v>1</v>
      </c>
      <c r="M30" s="108">
        <f t="shared" si="15"/>
        <v>0.90578034682080921</v>
      </c>
      <c r="N30" s="108">
        <f t="shared" si="15"/>
        <v>0</v>
      </c>
      <c r="O30" s="108">
        <f t="shared" si="15"/>
        <v>0.67919276270006956</v>
      </c>
      <c r="P30" s="108">
        <f t="shared" si="15"/>
        <v>0.7338709677419355</v>
      </c>
      <c r="Q30" s="108">
        <f t="shared" si="15"/>
        <v>0.9391920623671155</v>
      </c>
      <c r="R30" s="108">
        <f t="shared" si="15"/>
        <v>0.97969615220786599</v>
      </c>
      <c r="S30" s="108">
        <f t="shared" ref="S30:Z30" si="16">S29/S21</f>
        <v>0.65758928571428577</v>
      </c>
      <c r="T30" s="108">
        <f t="shared" si="16"/>
        <v>1</v>
      </c>
      <c r="U30" s="108">
        <f t="shared" si="16"/>
        <v>0.19374575118966689</v>
      </c>
      <c r="V30" s="108">
        <f t="shared" si="16"/>
        <v>0.70607142857142857</v>
      </c>
      <c r="W30" s="108">
        <f t="shared" si="16"/>
        <v>0</v>
      </c>
      <c r="X30" s="108">
        <f t="shared" si="16"/>
        <v>0.21652652005174644</v>
      </c>
      <c r="Y30" s="108">
        <f t="shared" si="16"/>
        <v>0.95156915924060437</v>
      </c>
      <c r="Z30" s="109">
        <f t="shared" si="16"/>
        <v>0.9604302727621975</v>
      </c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N30" s="21"/>
      <c r="AO30" s="20">
        <f t="shared" si="0"/>
        <v>12.837714841720862</v>
      </c>
      <c r="AP30" s="2" t="e">
        <f t="shared" si="1"/>
        <v>#DIV/0!</v>
      </c>
    </row>
    <row r="31" spans="1:42" s="5" customFormat="1" ht="30" hidden="1" customHeight="1">
      <c r="A31" s="82" t="s">
        <v>81</v>
      </c>
      <c r="B31" s="93">
        <v>81932</v>
      </c>
      <c r="C31" s="93">
        <f t="shared" si="13"/>
        <v>84259</v>
      </c>
      <c r="D31" s="78">
        <f t="shared" si="14"/>
        <v>1.0284016013279305</v>
      </c>
      <c r="E31" s="79">
        <v>21</v>
      </c>
      <c r="F31" s="119">
        <v>631</v>
      </c>
      <c r="G31" s="119">
        <v>1875</v>
      </c>
      <c r="H31" s="119">
        <v>8471</v>
      </c>
      <c r="I31" s="119">
        <v>5090</v>
      </c>
      <c r="J31" s="119">
        <v>4621</v>
      </c>
      <c r="K31" s="119">
        <v>4515</v>
      </c>
      <c r="L31" s="119">
        <v>2838</v>
      </c>
      <c r="M31" s="119">
        <v>4385</v>
      </c>
      <c r="N31" s="119">
        <v>2423</v>
      </c>
      <c r="O31" s="119">
        <v>2773</v>
      </c>
      <c r="P31" s="119">
        <v>2777</v>
      </c>
      <c r="Q31" s="119">
        <v>3720</v>
      </c>
      <c r="R31" s="119">
        <v>4459</v>
      </c>
      <c r="S31" s="119">
        <v>2652</v>
      </c>
      <c r="T31" s="119">
        <v>4348</v>
      </c>
      <c r="U31" s="119">
        <v>4506</v>
      </c>
      <c r="V31" s="119">
        <v>1054</v>
      </c>
      <c r="W31" s="119">
        <v>1557</v>
      </c>
      <c r="X31" s="119">
        <v>8190</v>
      </c>
      <c r="Y31" s="119">
        <v>8783</v>
      </c>
      <c r="Z31" s="120">
        <v>4591</v>
      </c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N31" s="21"/>
      <c r="AO31" s="20">
        <f t="shared" si="0"/>
        <v>84259</v>
      </c>
      <c r="AP31" s="2" t="e">
        <f t="shared" si="1"/>
        <v>#DIV/0!</v>
      </c>
    </row>
    <row r="32" spans="1:42" s="5" customFormat="1" ht="31.5" hidden="1" customHeight="1">
      <c r="A32" s="84" t="s">
        <v>26</v>
      </c>
      <c r="B32" s="93"/>
      <c r="C32" s="93">
        <f t="shared" si="13"/>
        <v>0</v>
      </c>
      <c r="D32" s="78" t="e">
        <f t="shared" si="14"/>
        <v>#DIV/0!</v>
      </c>
      <c r="E32" s="7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20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N32" s="21"/>
      <c r="AO32" s="20">
        <f t="shared" si="0"/>
        <v>0</v>
      </c>
      <c r="AP32" s="2" t="e">
        <f t="shared" si="1"/>
        <v>#DIV/0!</v>
      </c>
    </row>
    <row r="33" spans="1:48" s="5" customFormat="1" ht="30" hidden="1" customHeight="1">
      <c r="A33" s="92" t="s">
        <v>20</v>
      </c>
      <c r="B33" s="108">
        <f>B32/B31</f>
        <v>0</v>
      </c>
      <c r="C33" s="93">
        <f t="shared" si="13"/>
        <v>0</v>
      </c>
      <c r="D33" s="78" t="e">
        <f t="shared" si="14"/>
        <v>#DIV/0!</v>
      </c>
      <c r="E33" s="79"/>
      <c r="F33" s="108">
        <f>F32/F31</f>
        <v>0</v>
      </c>
      <c r="G33" s="108">
        <f t="shared" ref="G33:Z33" si="17">G32/G31</f>
        <v>0</v>
      </c>
      <c r="H33" s="108">
        <f t="shared" si="17"/>
        <v>0</v>
      </c>
      <c r="I33" s="108">
        <f t="shared" si="17"/>
        <v>0</v>
      </c>
      <c r="J33" s="108">
        <f t="shared" si="17"/>
        <v>0</v>
      </c>
      <c r="K33" s="108">
        <f t="shared" si="17"/>
        <v>0</v>
      </c>
      <c r="L33" s="108">
        <f t="shared" si="17"/>
        <v>0</v>
      </c>
      <c r="M33" s="108">
        <f t="shared" si="17"/>
        <v>0</v>
      </c>
      <c r="N33" s="108">
        <f t="shared" si="17"/>
        <v>0</v>
      </c>
      <c r="O33" s="108">
        <f t="shared" si="17"/>
        <v>0</v>
      </c>
      <c r="P33" s="108">
        <f t="shared" si="17"/>
        <v>0</v>
      </c>
      <c r="Q33" s="108">
        <f>Q32/R31</f>
        <v>0</v>
      </c>
      <c r="R33" s="108">
        <f>R32/S31</f>
        <v>0</v>
      </c>
      <c r="S33" s="108">
        <f>S32/T31</f>
        <v>0</v>
      </c>
      <c r="T33" s="108">
        <f>T32/U31</f>
        <v>0</v>
      </c>
      <c r="U33" s="108">
        <f t="shared" si="17"/>
        <v>0</v>
      </c>
      <c r="V33" s="108">
        <f t="shared" si="17"/>
        <v>0</v>
      </c>
      <c r="W33" s="108">
        <f t="shared" si="17"/>
        <v>0</v>
      </c>
      <c r="X33" s="108">
        <f t="shared" si="17"/>
        <v>0</v>
      </c>
      <c r="Y33" s="108">
        <f t="shared" si="17"/>
        <v>0</v>
      </c>
      <c r="Z33" s="109">
        <f t="shared" si="17"/>
        <v>0</v>
      </c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N33" s="21"/>
      <c r="AO33" s="20">
        <f t="shared" si="0"/>
        <v>0</v>
      </c>
      <c r="AP33" s="2" t="e">
        <f t="shared" si="1"/>
        <v>#DIV/0!</v>
      </c>
    </row>
    <row r="34" spans="1:48" s="5" customFormat="1" ht="30" hidden="1" customHeight="1">
      <c r="A34" s="84" t="s">
        <v>27</v>
      </c>
      <c r="B34" s="93">
        <v>39441</v>
      </c>
      <c r="C34" s="93">
        <f t="shared" si="13"/>
        <v>41507</v>
      </c>
      <c r="D34" s="78">
        <f t="shared" si="14"/>
        <v>1.0523820389949545</v>
      </c>
      <c r="E34" s="79">
        <v>20</v>
      </c>
      <c r="F34" s="105">
        <v>612</v>
      </c>
      <c r="G34" s="105">
        <v>930</v>
      </c>
      <c r="H34" s="105">
        <v>7949</v>
      </c>
      <c r="I34" s="105">
        <v>1162</v>
      </c>
      <c r="J34" s="105">
        <v>302</v>
      </c>
      <c r="K34" s="105">
        <v>3850</v>
      </c>
      <c r="L34" s="105">
        <v>1500</v>
      </c>
      <c r="M34" s="105">
        <v>4385</v>
      </c>
      <c r="N34" s="105">
        <v>307</v>
      </c>
      <c r="O34" s="105">
        <v>1481</v>
      </c>
      <c r="P34" s="105">
        <v>770</v>
      </c>
      <c r="Q34" s="105">
        <v>1680</v>
      </c>
      <c r="R34" s="105"/>
      <c r="S34" s="105">
        <v>2170</v>
      </c>
      <c r="T34" s="105">
        <v>2421</v>
      </c>
      <c r="U34" s="105">
        <v>3805</v>
      </c>
      <c r="V34" s="105">
        <v>363</v>
      </c>
      <c r="W34" s="105">
        <v>373</v>
      </c>
      <c r="X34" s="105">
        <v>241</v>
      </c>
      <c r="Y34" s="105">
        <v>5830</v>
      </c>
      <c r="Z34" s="106">
        <v>1376</v>
      </c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N34" s="21">
        <v>8146</v>
      </c>
      <c r="AO34" s="20">
        <f t="shared" si="0"/>
        <v>33361</v>
      </c>
      <c r="AP34" s="2">
        <f t="shared" si="1"/>
        <v>4.0953842376626568</v>
      </c>
    </row>
    <row r="35" spans="1:48" s="5" customFormat="1" ht="30" hidden="1" customHeight="1">
      <c r="A35" s="84" t="s">
        <v>24</v>
      </c>
      <c r="B35" s="111"/>
      <c r="C35" s="111">
        <f t="shared" ref="C35:Z35" si="18">C34/C31</f>
        <v>0.4926120651799808</v>
      </c>
      <c r="D35" s="78" t="e">
        <f t="shared" si="14"/>
        <v>#DIV/0!</v>
      </c>
      <c r="E35" s="79"/>
      <c r="F35" s="121">
        <f t="shared" si="18"/>
        <v>0.96988906497622818</v>
      </c>
      <c r="G35" s="121">
        <f t="shared" si="18"/>
        <v>0.496</v>
      </c>
      <c r="H35" s="121">
        <f t="shared" si="18"/>
        <v>0.93837799551410694</v>
      </c>
      <c r="I35" s="121">
        <f t="shared" si="18"/>
        <v>0.22829076620825148</v>
      </c>
      <c r="J35" s="121">
        <f t="shared" si="18"/>
        <v>6.5353819519584508E-2</v>
      </c>
      <c r="K35" s="121">
        <f t="shared" si="18"/>
        <v>0.8527131782945736</v>
      </c>
      <c r="L35" s="121">
        <f t="shared" si="18"/>
        <v>0.52854122621564481</v>
      </c>
      <c r="M35" s="121">
        <f t="shared" si="18"/>
        <v>1</v>
      </c>
      <c r="N35" s="121">
        <f t="shared" si="18"/>
        <v>0.12670243499793643</v>
      </c>
      <c r="O35" s="121">
        <f t="shared" si="18"/>
        <v>0.53407861521817523</v>
      </c>
      <c r="P35" s="121">
        <f t="shared" si="18"/>
        <v>0.27727763773856678</v>
      </c>
      <c r="Q35" s="121">
        <f>Q34/R31</f>
        <v>0.37676609105180536</v>
      </c>
      <c r="R35" s="121">
        <f>R34/S31</f>
        <v>0</v>
      </c>
      <c r="S35" s="121">
        <f>S34/T31</f>
        <v>0.49908003679852808</v>
      </c>
      <c r="T35" s="121">
        <f>T34/U31</f>
        <v>0.53728362183754996</v>
      </c>
      <c r="U35" s="121">
        <f t="shared" si="18"/>
        <v>0.84442964935641363</v>
      </c>
      <c r="V35" s="121">
        <f t="shared" si="18"/>
        <v>0.34440227703984821</v>
      </c>
      <c r="W35" s="121">
        <f t="shared" si="18"/>
        <v>0.23956326268464997</v>
      </c>
      <c r="X35" s="121">
        <f t="shared" si="18"/>
        <v>2.9426129426129426E-2</v>
      </c>
      <c r="Y35" s="121">
        <f t="shared" si="18"/>
        <v>0.66378230672890814</v>
      </c>
      <c r="Z35" s="122">
        <f t="shared" si="18"/>
        <v>0.2997168372903507</v>
      </c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N35" s="21"/>
      <c r="AO35" s="20">
        <f t="shared" si="0"/>
        <v>0.4926120651799808</v>
      </c>
      <c r="AP35" s="2" t="e">
        <f t="shared" si="1"/>
        <v>#DIV/0!</v>
      </c>
    </row>
    <row r="36" spans="1:48" s="5" customFormat="1" ht="30" hidden="1" customHeight="1">
      <c r="A36" s="104" t="s">
        <v>28</v>
      </c>
      <c r="B36" s="93">
        <v>78690</v>
      </c>
      <c r="C36" s="93">
        <f>SUM(F36:Z36)</f>
        <v>62498</v>
      </c>
      <c r="D36" s="78">
        <f t="shared" si="14"/>
        <v>0.79423052484432588</v>
      </c>
      <c r="E36" s="79">
        <v>21</v>
      </c>
      <c r="F36" s="105">
        <v>612</v>
      </c>
      <c r="G36" s="105">
        <v>2036</v>
      </c>
      <c r="H36" s="105">
        <v>8474</v>
      </c>
      <c r="I36" s="105">
        <v>209</v>
      </c>
      <c r="J36" s="105">
        <v>3462</v>
      </c>
      <c r="K36" s="105">
        <v>4500</v>
      </c>
      <c r="L36" s="105">
        <v>1670</v>
      </c>
      <c r="M36" s="105">
        <v>4385</v>
      </c>
      <c r="N36" s="105">
        <v>930</v>
      </c>
      <c r="O36" s="105">
        <v>2448</v>
      </c>
      <c r="P36" s="105">
        <v>2272</v>
      </c>
      <c r="Q36" s="105">
        <v>2850</v>
      </c>
      <c r="R36" s="105">
        <v>4459</v>
      </c>
      <c r="S36" s="105">
        <v>2432</v>
      </c>
      <c r="T36" s="105">
        <v>3401</v>
      </c>
      <c r="U36" s="105">
        <v>2373</v>
      </c>
      <c r="V36" s="105">
        <v>363</v>
      </c>
      <c r="W36" s="105">
        <v>373</v>
      </c>
      <c r="X36" s="105">
        <v>1850</v>
      </c>
      <c r="Y36" s="105">
        <v>8664</v>
      </c>
      <c r="Z36" s="106">
        <v>4735</v>
      </c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N36" s="21">
        <v>5837</v>
      </c>
      <c r="AO36" s="20">
        <f t="shared" si="0"/>
        <v>56661</v>
      </c>
      <c r="AP36" s="2">
        <f>AO36/AN36</f>
        <v>9.7072126092170627</v>
      </c>
    </row>
    <row r="37" spans="1:48" s="5" customFormat="1" ht="30" hidden="1" customHeight="1">
      <c r="A37" s="92" t="s">
        <v>24</v>
      </c>
      <c r="B37" s="107">
        <f>B36/B31</f>
        <v>0.96043060098618371</v>
      </c>
      <c r="C37" s="107">
        <f>C36/C31</f>
        <v>0.74173678776154472</v>
      </c>
      <c r="D37" s="78">
        <f t="shared" si="14"/>
        <v>0.77229607948759538</v>
      </c>
      <c r="E37" s="79"/>
      <c r="F37" s="108">
        <f>F36/F31</f>
        <v>0.96988906497622818</v>
      </c>
      <c r="G37" s="108">
        <f t="shared" ref="G37:Z37" si="19">G36/G31</f>
        <v>1.0858666666666668</v>
      </c>
      <c r="H37" s="108">
        <f t="shared" si="19"/>
        <v>1.0003541494510684</v>
      </c>
      <c r="I37" s="108">
        <f t="shared" si="19"/>
        <v>4.1060903732809427E-2</v>
      </c>
      <c r="J37" s="108">
        <f t="shared" si="19"/>
        <v>0.74918848734040255</v>
      </c>
      <c r="K37" s="108">
        <f t="shared" si="19"/>
        <v>0.99667774086378735</v>
      </c>
      <c r="L37" s="108">
        <f t="shared" si="19"/>
        <v>0.5884425651867512</v>
      </c>
      <c r="M37" s="108">
        <f t="shared" si="19"/>
        <v>1</v>
      </c>
      <c r="N37" s="108">
        <f t="shared" si="19"/>
        <v>0.38382170862567067</v>
      </c>
      <c r="O37" s="108">
        <f t="shared" si="19"/>
        <v>0.88279841327082587</v>
      </c>
      <c r="P37" s="108">
        <f t="shared" si="19"/>
        <v>0.81814908174288803</v>
      </c>
      <c r="Q37" s="108">
        <f t="shared" si="19"/>
        <v>0.7661290322580645</v>
      </c>
      <c r="R37" s="108">
        <f t="shared" si="19"/>
        <v>1</v>
      </c>
      <c r="S37" s="108">
        <f t="shared" si="19"/>
        <v>0.9170437405731523</v>
      </c>
      <c r="T37" s="108">
        <f t="shared" si="19"/>
        <v>0.78219871205151792</v>
      </c>
      <c r="U37" s="108">
        <f t="shared" si="19"/>
        <v>0.52663115845539277</v>
      </c>
      <c r="V37" s="108">
        <f t="shared" si="19"/>
        <v>0.34440227703984821</v>
      </c>
      <c r="W37" s="108">
        <f t="shared" si="19"/>
        <v>0.23956326268464997</v>
      </c>
      <c r="X37" s="108">
        <f t="shared" si="19"/>
        <v>0.22588522588522589</v>
      </c>
      <c r="Y37" s="108">
        <f t="shared" si="19"/>
        <v>0.98645109871342362</v>
      </c>
      <c r="Z37" s="109">
        <f t="shared" si="19"/>
        <v>1.0313657155303855</v>
      </c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33"/>
      <c r="AL37" s="33"/>
      <c r="AM37" s="17"/>
      <c r="AN37" s="15"/>
      <c r="AO37" s="20">
        <f t="shared" si="0"/>
        <v>0.74173678776154472</v>
      </c>
      <c r="AP37" s="2" t="e">
        <f t="shared" si="1"/>
        <v>#DIV/0!</v>
      </c>
    </row>
    <row r="38" spans="1:48" s="5" customFormat="1" ht="30" hidden="1" customHeight="1">
      <c r="A38" s="101" t="s">
        <v>29</v>
      </c>
      <c r="B38" s="93"/>
      <c r="C38" s="110">
        <f>SUM(F38:Z38)</f>
        <v>0</v>
      </c>
      <c r="D38" s="78" t="e">
        <f t="shared" si="14"/>
        <v>#DIV/0!</v>
      </c>
      <c r="E38" s="79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5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N38" s="21"/>
      <c r="AO38" s="20">
        <f t="shared" si="0"/>
        <v>0</v>
      </c>
      <c r="AP38" s="2" t="e">
        <f t="shared" si="1"/>
        <v>#DIV/0!</v>
      </c>
    </row>
    <row r="39" spans="1:48" s="5" customFormat="1" ht="30" hidden="1" customHeight="1">
      <c r="A39" s="104" t="s">
        <v>30</v>
      </c>
      <c r="B39" s="93">
        <v>189948</v>
      </c>
      <c r="C39" s="93">
        <f>SUM(F39:Z39)</f>
        <v>160028</v>
      </c>
      <c r="D39" s="78">
        <f t="shared" si="14"/>
        <v>0.842483205930044</v>
      </c>
      <c r="E39" s="79">
        <v>21</v>
      </c>
      <c r="F39" s="105">
        <v>13500</v>
      </c>
      <c r="G39" s="105">
        <v>5200</v>
      </c>
      <c r="H39" s="105">
        <v>16840</v>
      </c>
      <c r="I39" s="105">
        <v>6850</v>
      </c>
      <c r="J39" s="105">
        <v>3777</v>
      </c>
      <c r="K39" s="105">
        <v>4540</v>
      </c>
      <c r="L39" s="105">
        <v>4306</v>
      </c>
      <c r="M39" s="105">
        <v>10238</v>
      </c>
      <c r="N39" s="105">
        <v>3002</v>
      </c>
      <c r="O39" s="105">
        <v>3786</v>
      </c>
      <c r="P39" s="105">
        <v>2574</v>
      </c>
      <c r="Q39" s="105">
        <v>8200</v>
      </c>
      <c r="R39" s="105">
        <v>12344</v>
      </c>
      <c r="S39" s="105">
        <v>5450</v>
      </c>
      <c r="T39" s="105">
        <v>10518</v>
      </c>
      <c r="U39" s="105">
        <v>6413</v>
      </c>
      <c r="V39" s="105">
        <v>6677</v>
      </c>
      <c r="W39" s="105">
        <v>2150</v>
      </c>
      <c r="X39" s="105">
        <v>2900</v>
      </c>
      <c r="Y39" s="105">
        <v>25343</v>
      </c>
      <c r="Z39" s="106">
        <v>5420</v>
      </c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N39" s="21">
        <v>1757</v>
      </c>
      <c r="AO39" s="20">
        <f t="shared" si="0"/>
        <v>158271</v>
      </c>
      <c r="AP39" s="2">
        <f t="shared" si="1"/>
        <v>90.080250426863969</v>
      </c>
    </row>
    <row r="40" spans="1:48" s="5" customFormat="1" ht="30" hidden="1" customHeight="1">
      <c r="A40" s="92" t="s">
        <v>31</v>
      </c>
      <c r="B40" s="107"/>
      <c r="C40" s="107" t="e">
        <f>C39/C38</f>
        <v>#DIV/0!</v>
      </c>
      <c r="D40" s="78" t="e">
        <f t="shared" si="14"/>
        <v>#DIV/0!</v>
      </c>
      <c r="E40" s="79"/>
      <c r="F40" s="108" t="e">
        <f>F39/F38</f>
        <v>#DIV/0!</v>
      </c>
      <c r="G40" s="108" t="e">
        <f t="shared" ref="G40:Z40" si="20">G39/G38</f>
        <v>#DIV/0!</v>
      </c>
      <c r="H40" s="108" t="e">
        <f t="shared" si="20"/>
        <v>#DIV/0!</v>
      </c>
      <c r="I40" s="108" t="e">
        <f t="shared" si="20"/>
        <v>#DIV/0!</v>
      </c>
      <c r="J40" s="108" t="e">
        <f t="shared" si="20"/>
        <v>#DIV/0!</v>
      </c>
      <c r="K40" s="108" t="e">
        <f t="shared" si="20"/>
        <v>#DIV/0!</v>
      </c>
      <c r="L40" s="108" t="e">
        <f t="shared" si="20"/>
        <v>#DIV/0!</v>
      </c>
      <c r="M40" s="108" t="e">
        <f t="shared" si="20"/>
        <v>#DIV/0!</v>
      </c>
      <c r="N40" s="108" t="e">
        <f t="shared" si="20"/>
        <v>#DIV/0!</v>
      </c>
      <c r="O40" s="108" t="e">
        <f t="shared" si="20"/>
        <v>#DIV/0!</v>
      </c>
      <c r="P40" s="108" t="e">
        <f t="shared" si="20"/>
        <v>#DIV/0!</v>
      </c>
      <c r="Q40" s="108" t="e">
        <f t="shared" si="20"/>
        <v>#DIV/0!</v>
      </c>
      <c r="R40" s="108" t="e">
        <f t="shared" si="20"/>
        <v>#DIV/0!</v>
      </c>
      <c r="S40" s="108" t="e">
        <f t="shared" si="20"/>
        <v>#DIV/0!</v>
      </c>
      <c r="T40" s="108" t="e">
        <f t="shared" si="20"/>
        <v>#DIV/0!</v>
      </c>
      <c r="U40" s="108" t="e">
        <f t="shared" si="20"/>
        <v>#DIV/0!</v>
      </c>
      <c r="V40" s="108" t="e">
        <f t="shared" si="20"/>
        <v>#DIV/0!</v>
      </c>
      <c r="W40" s="108" t="e">
        <f t="shared" si="20"/>
        <v>#DIV/0!</v>
      </c>
      <c r="X40" s="108" t="e">
        <f t="shared" si="20"/>
        <v>#DIV/0!</v>
      </c>
      <c r="Y40" s="108" t="e">
        <f t="shared" si="20"/>
        <v>#DIV/0!</v>
      </c>
      <c r="Z40" s="109" t="e">
        <f t="shared" si="20"/>
        <v>#DIV/0!</v>
      </c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N40" s="21"/>
      <c r="AO40" s="20" t="e">
        <f t="shared" si="0"/>
        <v>#DIV/0!</v>
      </c>
      <c r="AP40" s="2" t="e">
        <f t="shared" si="1"/>
        <v>#DIV/0!</v>
      </c>
    </row>
    <row r="41" spans="1:48" s="5" customFormat="1" ht="30" hidden="1" customHeight="1">
      <c r="A41" s="126" t="s">
        <v>32</v>
      </c>
      <c r="B41" s="93">
        <v>174978</v>
      </c>
      <c r="C41" s="93">
        <f>SUM(F41:Z41)</f>
        <v>135847</v>
      </c>
      <c r="D41" s="78">
        <f t="shared" si="14"/>
        <v>0.77636617174730538</v>
      </c>
      <c r="E41" s="79">
        <v>20</v>
      </c>
      <c r="F41" s="105">
        <v>10000</v>
      </c>
      <c r="G41" s="105">
        <v>5896</v>
      </c>
      <c r="H41" s="105">
        <v>14375</v>
      </c>
      <c r="I41" s="105">
        <v>6615</v>
      </c>
      <c r="J41" s="105">
        <v>3268</v>
      </c>
      <c r="K41" s="105">
        <v>4110</v>
      </c>
      <c r="L41" s="105">
        <v>3097</v>
      </c>
      <c r="M41" s="105">
        <v>9518</v>
      </c>
      <c r="N41" s="105">
        <v>1471</v>
      </c>
      <c r="O41" s="105">
        <v>3836</v>
      </c>
      <c r="P41" s="105">
        <v>2653</v>
      </c>
      <c r="Q41" s="105">
        <v>6250</v>
      </c>
      <c r="R41" s="105">
        <v>14823</v>
      </c>
      <c r="S41" s="105">
        <v>1399</v>
      </c>
      <c r="T41" s="105">
        <v>10885</v>
      </c>
      <c r="U41" s="105"/>
      <c r="V41" s="105">
        <v>4068</v>
      </c>
      <c r="W41" s="105">
        <v>2150</v>
      </c>
      <c r="X41" s="105">
        <v>2670</v>
      </c>
      <c r="Y41" s="105">
        <v>23343</v>
      </c>
      <c r="Z41" s="106">
        <v>5420</v>
      </c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N41" s="21">
        <v>261</v>
      </c>
      <c r="AO41" s="20">
        <f t="shared" si="0"/>
        <v>135586</v>
      </c>
      <c r="AP41" s="2">
        <f t="shared" si="1"/>
        <v>519.48659003831415</v>
      </c>
    </row>
    <row r="42" spans="1:48" s="2" customFormat="1" ht="31.5" hidden="1" customHeight="1">
      <c r="A42" s="82" t="s">
        <v>65</v>
      </c>
      <c r="B42" s="93">
        <v>222814</v>
      </c>
      <c r="C42" s="93">
        <f>SUM(F42:Z42)</f>
        <v>220897.8</v>
      </c>
      <c r="D42" s="78">
        <f t="shared" si="14"/>
        <v>0.99140000179521925</v>
      </c>
      <c r="E42" s="79"/>
      <c r="F42" s="80">
        <v>21387</v>
      </c>
      <c r="G42" s="80">
        <v>6370</v>
      </c>
      <c r="H42" s="80">
        <v>14804</v>
      </c>
      <c r="I42" s="80">
        <v>11519</v>
      </c>
      <c r="J42" s="80">
        <v>6216</v>
      </c>
      <c r="K42" s="80">
        <v>14257</v>
      </c>
      <c r="L42" s="80">
        <v>7235</v>
      </c>
      <c r="M42" s="80">
        <v>11166</v>
      </c>
      <c r="N42" s="80">
        <v>10677</v>
      </c>
      <c r="O42" s="80">
        <f>SUM(O45:O50)</f>
        <v>3874.8</v>
      </c>
      <c r="P42" s="80">
        <v>6645</v>
      </c>
      <c r="Q42" s="80">
        <v>10016</v>
      </c>
      <c r="R42" s="80">
        <v>13361</v>
      </c>
      <c r="S42" s="80">
        <v>13059</v>
      </c>
      <c r="T42" s="80">
        <v>11222</v>
      </c>
      <c r="U42" s="80">
        <v>9636</v>
      </c>
      <c r="V42" s="80">
        <v>8357</v>
      </c>
      <c r="W42" s="80">
        <v>4627</v>
      </c>
      <c r="X42" s="80">
        <v>8804</v>
      </c>
      <c r="Y42" s="80">
        <v>18008</v>
      </c>
      <c r="Z42" s="81">
        <v>9657</v>
      </c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6"/>
      <c r="AN42" s="12"/>
      <c r="AO42" s="20">
        <f t="shared" si="0"/>
        <v>220897.8</v>
      </c>
      <c r="AP42" s="2" t="e">
        <f t="shared" si="1"/>
        <v>#DIV/0!</v>
      </c>
    </row>
    <row r="43" spans="1:48" s="2" customFormat="1" ht="30" hidden="1" customHeight="1">
      <c r="A43" s="127" t="s">
        <v>76</v>
      </c>
      <c r="B43" s="93"/>
      <c r="C43" s="93">
        <f>SUM(F43:Z43)</f>
        <v>457</v>
      </c>
      <c r="D43" s="78" t="e">
        <f t="shared" si="14"/>
        <v>#DIV/0!</v>
      </c>
      <c r="E43" s="79"/>
      <c r="F43" s="77"/>
      <c r="G43" s="77"/>
      <c r="H43" s="77"/>
      <c r="I43" s="77"/>
      <c r="J43" s="77"/>
      <c r="K43" s="77"/>
      <c r="L43" s="77"/>
      <c r="M43" s="77">
        <v>457</v>
      </c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128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41"/>
      <c r="AN43" s="12"/>
      <c r="AO43" s="20">
        <f t="shared" si="0"/>
        <v>457</v>
      </c>
      <c r="AP43" s="2" t="e">
        <f t="shared" si="1"/>
        <v>#DIV/0!</v>
      </c>
    </row>
    <row r="44" spans="1:48" s="2" customFormat="1" ht="30" hidden="1" customHeight="1">
      <c r="A44" s="92" t="s">
        <v>31</v>
      </c>
      <c r="B44" s="129"/>
      <c r="C44" s="129" t="e">
        <f>#REF!/C42</f>
        <v>#REF!</v>
      </c>
      <c r="D44" s="78" t="e">
        <f t="shared" si="14"/>
        <v>#REF!</v>
      </c>
      <c r="E44" s="79"/>
      <c r="F44" s="129" t="e">
        <f>#REF!/F42</f>
        <v>#REF!</v>
      </c>
      <c r="G44" s="129" t="e">
        <f>#REF!/G42</f>
        <v>#REF!</v>
      </c>
      <c r="H44" s="129" t="e">
        <f>#REF!/H42</f>
        <v>#REF!</v>
      </c>
      <c r="I44" s="129" t="e">
        <f>#REF!/I42</f>
        <v>#REF!</v>
      </c>
      <c r="J44" s="129" t="e">
        <f>#REF!/J42</f>
        <v>#REF!</v>
      </c>
      <c r="K44" s="129" t="e">
        <f>#REF!/K42</f>
        <v>#REF!</v>
      </c>
      <c r="L44" s="129" t="e">
        <f>#REF!/L42</f>
        <v>#REF!</v>
      </c>
      <c r="M44" s="129" t="e">
        <f>#REF!/M42</f>
        <v>#REF!</v>
      </c>
      <c r="N44" s="129" t="e">
        <f>#REF!/N42</f>
        <v>#REF!</v>
      </c>
      <c r="O44" s="129" t="e">
        <f>#REF!/O42</f>
        <v>#REF!</v>
      </c>
      <c r="P44" s="129" t="e">
        <f>#REF!/P42</f>
        <v>#REF!</v>
      </c>
      <c r="Q44" s="129" t="e">
        <f>#REF!/Q42</f>
        <v>#REF!</v>
      </c>
      <c r="R44" s="129" t="e">
        <f>#REF!/R42</f>
        <v>#REF!</v>
      </c>
      <c r="S44" s="129" t="e">
        <f>#REF!/S42</f>
        <v>#REF!</v>
      </c>
      <c r="T44" s="129" t="e">
        <f>#REF!/T42</f>
        <v>#REF!</v>
      </c>
      <c r="U44" s="129" t="e">
        <f>#REF!/U42</f>
        <v>#REF!</v>
      </c>
      <c r="V44" s="129" t="e">
        <f>#REF!/V42</f>
        <v>#REF!</v>
      </c>
      <c r="W44" s="129" t="e">
        <f>#REF!/W42</f>
        <v>#REF!</v>
      </c>
      <c r="X44" s="129" t="e">
        <f>#REF!/X42</f>
        <v>#REF!</v>
      </c>
      <c r="Y44" s="129" t="e">
        <f>#REF!/Y42</f>
        <v>#REF!</v>
      </c>
      <c r="Z44" s="130" t="e">
        <f>#REF!/Z42</f>
        <v>#REF!</v>
      </c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42"/>
      <c r="AN44" s="12"/>
      <c r="AO44" s="20" t="e">
        <f t="shared" si="0"/>
        <v>#REF!</v>
      </c>
      <c r="AP44" s="2" t="e">
        <f t="shared" si="1"/>
        <v>#REF!</v>
      </c>
      <c r="AV44" s="2">
        <v>301400</v>
      </c>
    </row>
    <row r="45" spans="1:48" s="2" customFormat="1" ht="30" hidden="1" customHeight="1">
      <c r="A45" s="92" t="s">
        <v>64</v>
      </c>
      <c r="B45" s="93"/>
      <c r="C45" s="93">
        <f>SUM(F45:Z45)</f>
        <v>84487.6</v>
      </c>
      <c r="D45" s="78" t="e">
        <f t="shared" si="14"/>
        <v>#DIV/0!</v>
      </c>
      <c r="E45" s="79">
        <v>21</v>
      </c>
      <c r="F45" s="131">
        <v>13006</v>
      </c>
      <c r="G45" s="131">
        <v>2826</v>
      </c>
      <c r="H45" s="131">
        <v>5587</v>
      </c>
      <c r="I45" s="131">
        <v>4721.6000000000004</v>
      </c>
      <c r="J45" s="131">
        <v>2313</v>
      </c>
      <c r="K45" s="131">
        <v>7002</v>
      </c>
      <c r="L45" s="131">
        <v>3073</v>
      </c>
      <c r="M45" s="131">
        <v>3531</v>
      </c>
      <c r="N45" s="131">
        <v>2860</v>
      </c>
      <c r="O45" s="131">
        <v>1047</v>
      </c>
      <c r="P45" s="131">
        <v>940</v>
      </c>
      <c r="Q45" s="131">
        <v>2818</v>
      </c>
      <c r="R45" s="131">
        <v>5914</v>
      </c>
      <c r="S45" s="131">
        <v>6043</v>
      </c>
      <c r="T45" s="131">
        <v>3526</v>
      </c>
      <c r="U45" s="131">
        <v>1957</v>
      </c>
      <c r="V45" s="131">
        <v>2990</v>
      </c>
      <c r="W45" s="131">
        <v>1069</v>
      </c>
      <c r="X45" s="131">
        <v>1585</v>
      </c>
      <c r="Y45" s="131">
        <v>7689</v>
      </c>
      <c r="Z45" s="132">
        <v>3990</v>
      </c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42"/>
      <c r="AN45" s="12"/>
      <c r="AO45" s="20">
        <f t="shared" si="0"/>
        <v>84487.6</v>
      </c>
      <c r="AP45" s="2" t="e">
        <f t="shared" si="1"/>
        <v>#DIV/0!</v>
      </c>
      <c r="AU45" s="27"/>
      <c r="AV45" s="29" t="e">
        <f>#REF!/AV44</f>
        <v>#REF!</v>
      </c>
    </row>
    <row r="46" spans="1:48" s="2" customFormat="1" ht="30" hidden="1" customHeight="1">
      <c r="A46" s="92" t="s">
        <v>33</v>
      </c>
      <c r="B46" s="93"/>
      <c r="C46" s="93">
        <f>SUM(F46:Z46)</f>
        <v>78221</v>
      </c>
      <c r="D46" s="78" t="e">
        <f t="shared" si="14"/>
        <v>#DIV/0!</v>
      </c>
      <c r="E46" s="79">
        <v>21</v>
      </c>
      <c r="F46" s="110">
        <v>392</v>
      </c>
      <c r="G46" s="110">
        <v>2066</v>
      </c>
      <c r="H46" s="110">
        <v>6975</v>
      </c>
      <c r="I46" s="110">
        <v>7149</v>
      </c>
      <c r="J46" s="110">
        <v>2723</v>
      </c>
      <c r="K46" s="110">
        <v>3788</v>
      </c>
      <c r="L46" s="110">
        <v>2142</v>
      </c>
      <c r="M46" s="110">
        <v>4937</v>
      </c>
      <c r="N46" s="110">
        <v>2992</v>
      </c>
      <c r="O46" s="110">
        <v>1590</v>
      </c>
      <c r="P46" s="110">
        <v>2491</v>
      </c>
      <c r="Q46" s="110">
        <v>3795</v>
      </c>
      <c r="R46" s="110">
        <v>3377</v>
      </c>
      <c r="S46" s="110">
        <v>4121</v>
      </c>
      <c r="T46" s="110">
        <v>5352</v>
      </c>
      <c r="U46" s="110">
        <v>3565</v>
      </c>
      <c r="V46" s="110">
        <v>2827</v>
      </c>
      <c r="W46" s="110">
        <v>2104</v>
      </c>
      <c r="X46" s="110">
        <v>4606</v>
      </c>
      <c r="Y46" s="110">
        <v>6739</v>
      </c>
      <c r="Z46" s="133">
        <v>4490</v>
      </c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42"/>
      <c r="AN46" s="12">
        <v>166</v>
      </c>
      <c r="AO46" s="20">
        <f t="shared" si="0"/>
        <v>78055</v>
      </c>
      <c r="AP46" s="2">
        <f t="shared" si="1"/>
        <v>470.21084337349396</v>
      </c>
      <c r="AR46" s="30"/>
      <c r="AU46" s="27"/>
    </row>
    <row r="47" spans="1:48" s="2" customFormat="1" ht="30" hidden="1" customHeight="1">
      <c r="A47" s="92" t="s">
        <v>34</v>
      </c>
      <c r="B47" s="93"/>
      <c r="C47" s="93">
        <f t="shared" ref="C47:C49" si="21">SUM(F47:Z47)</f>
        <v>924</v>
      </c>
      <c r="D47" s="78" t="e">
        <f t="shared" si="14"/>
        <v>#DIV/0!</v>
      </c>
      <c r="E47" s="79"/>
      <c r="F47" s="131">
        <v>284</v>
      </c>
      <c r="G47" s="131"/>
      <c r="H47" s="131">
        <v>50</v>
      </c>
      <c r="I47" s="131">
        <v>200</v>
      </c>
      <c r="J47" s="131"/>
      <c r="K47" s="131"/>
      <c r="L47" s="131"/>
      <c r="M47" s="131"/>
      <c r="N47" s="131">
        <v>110</v>
      </c>
      <c r="O47" s="131"/>
      <c r="P47" s="131"/>
      <c r="Q47" s="131"/>
      <c r="R47" s="131"/>
      <c r="S47" s="131"/>
      <c r="T47" s="131">
        <v>225</v>
      </c>
      <c r="U47" s="131"/>
      <c r="V47" s="131">
        <v>55</v>
      </c>
      <c r="W47" s="131"/>
      <c r="X47" s="131"/>
      <c r="Y47" s="131"/>
      <c r="Z47" s="132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42"/>
      <c r="AN47" s="12"/>
      <c r="AO47" s="20">
        <f t="shared" si="0"/>
        <v>924</v>
      </c>
      <c r="AP47" s="2" t="e">
        <f t="shared" si="1"/>
        <v>#DIV/0!</v>
      </c>
      <c r="AR47" s="27"/>
    </row>
    <row r="48" spans="1:48" s="2" customFormat="1" ht="30" hidden="1" customHeight="1">
      <c r="A48" s="92" t="s">
        <v>35</v>
      </c>
      <c r="B48" s="93"/>
      <c r="C48" s="93">
        <f t="shared" si="21"/>
        <v>1025</v>
      </c>
      <c r="D48" s="78" t="e">
        <f t="shared" si="14"/>
        <v>#DIV/0!</v>
      </c>
      <c r="E48" s="79">
        <v>2</v>
      </c>
      <c r="F48" s="131">
        <v>224</v>
      </c>
      <c r="G48" s="131">
        <v>24</v>
      </c>
      <c r="H48" s="131">
        <v>154</v>
      </c>
      <c r="I48" s="131">
        <v>50</v>
      </c>
      <c r="J48" s="131"/>
      <c r="K48" s="131"/>
      <c r="L48" s="131"/>
      <c r="M48" s="131"/>
      <c r="N48" s="131"/>
      <c r="O48" s="131"/>
      <c r="P48" s="131"/>
      <c r="Q48" s="131"/>
      <c r="R48" s="131">
        <v>76</v>
      </c>
      <c r="S48" s="131"/>
      <c r="T48" s="131"/>
      <c r="U48" s="131"/>
      <c r="V48" s="131">
        <v>165</v>
      </c>
      <c r="W48" s="131">
        <v>100</v>
      </c>
      <c r="X48" s="131"/>
      <c r="Y48" s="131">
        <v>232</v>
      </c>
      <c r="Z48" s="132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42"/>
      <c r="AN48" s="12"/>
      <c r="AO48" s="20">
        <f t="shared" si="0"/>
        <v>1025</v>
      </c>
      <c r="AP48" s="2" t="e">
        <f t="shared" si="1"/>
        <v>#DIV/0!</v>
      </c>
    </row>
    <row r="49" spans="1:42" s="2" customFormat="1" ht="30" hidden="1" customHeight="1">
      <c r="A49" s="92" t="s">
        <v>83</v>
      </c>
      <c r="B49" s="93"/>
      <c r="C49" s="93">
        <f t="shared" si="21"/>
        <v>11322</v>
      </c>
      <c r="D49" s="78"/>
      <c r="E49" s="79">
        <v>18</v>
      </c>
      <c r="F49" s="131">
        <v>100</v>
      </c>
      <c r="G49" s="131">
        <v>395</v>
      </c>
      <c r="H49" s="131">
        <v>1028</v>
      </c>
      <c r="I49" s="131">
        <v>114</v>
      </c>
      <c r="J49" s="131">
        <v>646</v>
      </c>
      <c r="K49" s="131">
        <v>595</v>
      </c>
      <c r="L49" s="131">
        <v>589</v>
      </c>
      <c r="M49" s="131">
        <v>1184</v>
      </c>
      <c r="N49" s="131">
        <v>240</v>
      </c>
      <c r="O49" s="131">
        <v>552</v>
      </c>
      <c r="P49" s="131">
        <v>418</v>
      </c>
      <c r="Q49" s="131">
        <v>1120</v>
      </c>
      <c r="R49" s="131">
        <v>827</v>
      </c>
      <c r="S49" s="131">
        <v>254</v>
      </c>
      <c r="T49" s="131">
        <v>70</v>
      </c>
      <c r="U49" s="131">
        <v>262</v>
      </c>
      <c r="V49" s="131">
        <v>628</v>
      </c>
      <c r="W49" s="131">
        <v>434</v>
      </c>
      <c r="X49" s="131">
        <v>774</v>
      </c>
      <c r="Y49" s="131">
        <v>612</v>
      </c>
      <c r="Z49" s="134">
        <v>480</v>
      </c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42"/>
      <c r="AN49" s="12"/>
      <c r="AO49" s="20"/>
    </row>
    <row r="50" spans="1:42" s="2" customFormat="1" ht="30" hidden="1" customHeight="1">
      <c r="A50" s="92" t="s">
        <v>36</v>
      </c>
      <c r="B50" s="93"/>
      <c r="C50" s="93">
        <f>SUM(F50:Z50)</f>
        <v>20864.8</v>
      </c>
      <c r="D50" s="78" t="e">
        <f t="shared" si="14"/>
        <v>#DIV/0!</v>
      </c>
      <c r="E50" s="79">
        <v>21</v>
      </c>
      <c r="F50" s="110">
        <v>253</v>
      </c>
      <c r="G50" s="110">
        <v>735</v>
      </c>
      <c r="H50" s="110">
        <v>980</v>
      </c>
      <c r="I50" s="110">
        <v>1112</v>
      </c>
      <c r="J50" s="110">
        <v>1840</v>
      </c>
      <c r="K50" s="110">
        <v>540</v>
      </c>
      <c r="L50" s="110">
        <v>492</v>
      </c>
      <c r="M50" s="110">
        <v>391</v>
      </c>
      <c r="N50" s="110">
        <v>2436</v>
      </c>
      <c r="O50" s="110">
        <v>685.8</v>
      </c>
      <c r="P50" s="110">
        <v>350</v>
      </c>
      <c r="Q50" s="110">
        <v>973</v>
      </c>
      <c r="R50" s="110">
        <v>714</v>
      </c>
      <c r="S50" s="110">
        <v>296</v>
      </c>
      <c r="T50" s="110">
        <v>2124</v>
      </c>
      <c r="U50" s="110">
        <v>1884</v>
      </c>
      <c r="V50" s="110">
        <v>1126</v>
      </c>
      <c r="W50" s="110">
        <v>65</v>
      </c>
      <c r="X50" s="110">
        <v>1023</v>
      </c>
      <c r="Y50" s="110">
        <v>2665</v>
      </c>
      <c r="Z50" s="133">
        <v>180</v>
      </c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42"/>
      <c r="AN50" s="12"/>
      <c r="AO50" s="20">
        <f t="shared" ref="AO50:AO61" si="22">C50-AN50</f>
        <v>20864.8</v>
      </c>
      <c r="AP50" s="2" t="e">
        <f t="shared" si="1"/>
        <v>#DIV/0!</v>
      </c>
    </row>
    <row r="51" spans="1:42" s="2" customFormat="1" ht="30" hidden="1" customHeight="1">
      <c r="A51" s="127" t="s">
        <v>118</v>
      </c>
      <c r="B51" s="93"/>
      <c r="C51" s="93">
        <f t="shared" ref="C51:C61" si="23">SUM(F51:Z51)</f>
        <v>0</v>
      </c>
      <c r="D51" s="78" t="e">
        <f t="shared" si="14"/>
        <v>#DIV/0!</v>
      </c>
      <c r="E51" s="79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2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42"/>
      <c r="AN51" s="12"/>
      <c r="AO51" s="20">
        <f t="shared" si="22"/>
        <v>0</v>
      </c>
      <c r="AP51" s="2" t="e">
        <f t="shared" si="1"/>
        <v>#DIV/0!</v>
      </c>
    </row>
    <row r="52" spans="1:42" s="2" customFormat="1" ht="30" hidden="1" customHeight="1" outlineLevel="1">
      <c r="A52" s="127" t="s">
        <v>66</v>
      </c>
      <c r="B52" s="93"/>
      <c r="C52" s="93">
        <f>SUM(F52:Z52)</f>
        <v>208939</v>
      </c>
      <c r="D52" s="78" t="e">
        <f t="shared" si="14"/>
        <v>#DIV/0!</v>
      </c>
      <c r="E52" s="79">
        <v>6</v>
      </c>
      <c r="F52" s="131">
        <v>14982</v>
      </c>
      <c r="G52" s="131">
        <v>7828</v>
      </c>
      <c r="H52" s="131">
        <v>13950</v>
      </c>
      <c r="I52" s="131">
        <v>12500</v>
      </c>
      <c r="J52" s="131">
        <v>4932</v>
      </c>
      <c r="K52" s="131">
        <v>9500</v>
      </c>
      <c r="L52" s="131">
        <v>10197</v>
      </c>
      <c r="M52" s="131">
        <v>8377</v>
      </c>
      <c r="N52" s="131">
        <v>11079</v>
      </c>
      <c r="O52" s="131">
        <v>5529</v>
      </c>
      <c r="P52" s="131">
        <v>2075</v>
      </c>
      <c r="Q52" s="131">
        <v>9320</v>
      </c>
      <c r="R52" s="131">
        <v>18882</v>
      </c>
      <c r="S52" s="131">
        <v>10714</v>
      </c>
      <c r="T52" s="131">
        <v>17327</v>
      </c>
      <c r="U52" s="131">
        <v>4347</v>
      </c>
      <c r="V52" s="131">
        <v>6051</v>
      </c>
      <c r="W52" s="131">
        <v>3092</v>
      </c>
      <c r="X52" s="131">
        <v>6947</v>
      </c>
      <c r="Y52" s="131">
        <v>21530</v>
      </c>
      <c r="Z52" s="132">
        <v>9780</v>
      </c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42"/>
      <c r="AN52" s="12"/>
      <c r="AO52" s="20">
        <f t="shared" si="22"/>
        <v>208939</v>
      </c>
      <c r="AP52" s="2" t="e">
        <f t="shared" si="1"/>
        <v>#DIV/0!</v>
      </c>
    </row>
    <row r="53" spans="1:42" s="2" customFormat="1" ht="30" hidden="1" customHeight="1" outlineLevel="1">
      <c r="A53" s="127" t="s">
        <v>67</v>
      </c>
      <c r="B53" s="93"/>
      <c r="C53" s="93">
        <f>SUM(F53:Z53)</f>
        <v>170344</v>
      </c>
      <c r="D53" s="78" t="e">
        <f t="shared" si="14"/>
        <v>#DIV/0!</v>
      </c>
      <c r="E53" s="79">
        <v>4</v>
      </c>
      <c r="F53" s="131">
        <v>14982</v>
      </c>
      <c r="G53" s="131">
        <v>7828</v>
      </c>
      <c r="H53" s="131">
        <v>13950</v>
      </c>
      <c r="I53" s="131"/>
      <c r="J53" s="131">
        <v>2050</v>
      </c>
      <c r="K53" s="131">
        <v>10120</v>
      </c>
      <c r="L53" s="131">
        <v>10197</v>
      </c>
      <c r="M53" s="131">
        <v>8377</v>
      </c>
      <c r="N53" s="131">
        <v>11079</v>
      </c>
      <c r="O53" s="131"/>
      <c r="P53" s="131">
        <v>1935</v>
      </c>
      <c r="Q53" s="131">
        <v>9320</v>
      </c>
      <c r="R53" s="131">
        <v>18882</v>
      </c>
      <c r="S53" s="131">
        <v>10714</v>
      </c>
      <c r="T53" s="131">
        <v>6504</v>
      </c>
      <c r="U53" s="131">
        <v>2080</v>
      </c>
      <c r="V53" s="131">
        <v>6310</v>
      </c>
      <c r="W53" s="131">
        <v>3092</v>
      </c>
      <c r="X53" s="131">
        <v>6947</v>
      </c>
      <c r="Y53" s="131">
        <v>21530</v>
      </c>
      <c r="Z53" s="132">
        <v>4447</v>
      </c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42"/>
      <c r="AN53" s="12"/>
      <c r="AO53" s="20">
        <f t="shared" si="22"/>
        <v>170344</v>
      </c>
      <c r="AP53" s="2" t="e">
        <f t="shared" si="1"/>
        <v>#DIV/0!</v>
      </c>
    </row>
    <row r="54" spans="1:42" s="2" customFormat="1" ht="39" hidden="1" customHeight="1">
      <c r="A54" s="82" t="s">
        <v>37</v>
      </c>
      <c r="B54" s="93"/>
      <c r="C54" s="93">
        <v>5693</v>
      </c>
      <c r="D54" s="78" t="e">
        <f t="shared" si="14"/>
        <v>#DIV/0!</v>
      </c>
      <c r="E54" s="79"/>
      <c r="F54" s="131">
        <v>188</v>
      </c>
      <c r="G54" s="131">
        <v>112</v>
      </c>
      <c r="H54" s="131">
        <v>767</v>
      </c>
      <c r="I54" s="131">
        <v>350</v>
      </c>
      <c r="J54" s="131">
        <v>53</v>
      </c>
      <c r="K54" s="131">
        <v>143</v>
      </c>
      <c r="L54" s="131">
        <v>546</v>
      </c>
      <c r="M54" s="131">
        <v>767</v>
      </c>
      <c r="N54" s="131">
        <v>244</v>
      </c>
      <c r="O54" s="131">
        <v>23</v>
      </c>
      <c r="P54" s="131">
        <v>219</v>
      </c>
      <c r="Q54" s="131">
        <v>315</v>
      </c>
      <c r="R54" s="131">
        <v>13</v>
      </c>
      <c r="S54" s="131">
        <v>452</v>
      </c>
      <c r="T54" s="131">
        <v>157</v>
      </c>
      <c r="U54" s="131">
        <v>61</v>
      </c>
      <c r="V54" s="131">
        <v>83</v>
      </c>
      <c r="W54" s="131">
        <v>41</v>
      </c>
      <c r="X54" s="131">
        <v>253</v>
      </c>
      <c r="Y54" s="131">
        <v>371</v>
      </c>
      <c r="Z54" s="132">
        <v>535</v>
      </c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41"/>
      <c r="AN54" s="12"/>
      <c r="AO54" s="20">
        <f t="shared" si="22"/>
        <v>5693</v>
      </c>
      <c r="AP54" s="2" t="e">
        <f t="shared" si="1"/>
        <v>#DIV/0!</v>
      </c>
    </row>
    <row r="55" spans="1:42" s="2" customFormat="1" ht="30" hidden="1" customHeight="1">
      <c r="A55" s="82" t="s">
        <v>38</v>
      </c>
      <c r="B55" s="93"/>
      <c r="C55" s="93">
        <f t="shared" si="23"/>
        <v>4483</v>
      </c>
      <c r="D55" s="78" t="e">
        <f t="shared" si="14"/>
        <v>#DIV/0!</v>
      </c>
      <c r="E55" s="79">
        <v>8</v>
      </c>
      <c r="F55" s="131">
        <v>66.5</v>
      </c>
      <c r="G55" s="131">
        <v>77</v>
      </c>
      <c r="H55" s="131">
        <v>650</v>
      </c>
      <c r="I55" s="131">
        <v>313</v>
      </c>
      <c r="J55" s="131"/>
      <c r="K55" s="131">
        <v>141</v>
      </c>
      <c r="L55" s="131">
        <v>430</v>
      </c>
      <c r="M55" s="131">
        <v>649</v>
      </c>
      <c r="N55" s="131">
        <v>244</v>
      </c>
      <c r="O55" s="131">
        <v>68</v>
      </c>
      <c r="P55" s="131">
        <v>207.5</v>
      </c>
      <c r="Q55" s="131">
        <v>293</v>
      </c>
      <c r="R55" s="131">
        <v>13</v>
      </c>
      <c r="S55" s="131">
        <v>470</v>
      </c>
      <c r="T55" s="131">
        <v>119.5</v>
      </c>
      <c r="U55" s="131">
        <v>23</v>
      </c>
      <c r="V55" s="131">
        <v>66</v>
      </c>
      <c r="W55" s="131">
        <v>30</v>
      </c>
      <c r="X55" s="131">
        <v>253</v>
      </c>
      <c r="Y55" s="131">
        <v>368</v>
      </c>
      <c r="Z55" s="132">
        <v>1.5</v>
      </c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41"/>
      <c r="AN55" s="12"/>
      <c r="AO55" s="20">
        <f t="shared" si="22"/>
        <v>4483</v>
      </c>
      <c r="AP55" s="2" t="e">
        <f t="shared" si="1"/>
        <v>#DIV/0!</v>
      </c>
    </row>
    <row r="56" spans="1:42" s="2" customFormat="1" ht="30" hidden="1" customHeight="1">
      <c r="A56" s="92" t="s">
        <v>31</v>
      </c>
      <c r="B56" s="129"/>
      <c r="C56" s="78">
        <f>C55/C54</f>
        <v>0.78745828210082558</v>
      </c>
      <c r="D56" s="78"/>
      <c r="E56" s="79"/>
      <c r="F56" s="129">
        <f t="shared" ref="F56:Y56" si="24">F55/F54</f>
        <v>0.35372340425531917</v>
      </c>
      <c r="G56" s="129">
        <f t="shared" si="24"/>
        <v>0.6875</v>
      </c>
      <c r="H56" s="129">
        <f t="shared" si="24"/>
        <v>0.84745762711864403</v>
      </c>
      <c r="I56" s="129">
        <f t="shared" si="24"/>
        <v>0.89428571428571424</v>
      </c>
      <c r="J56" s="129">
        <f t="shared" si="24"/>
        <v>0</v>
      </c>
      <c r="K56" s="129">
        <f t="shared" si="24"/>
        <v>0.98601398601398604</v>
      </c>
      <c r="L56" s="129">
        <f t="shared" si="24"/>
        <v>0.78754578754578752</v>
      </c>
      <c r="M56" s="129">
        <f t="shared" si="24"/>
        <v>0.84615384615384615</v>
      </c>
      <c r="N56" s="129">
        <f t="shared" si="24"/>
        <v>1</v>
      </c>
      <c r="O56" s="129">
        <f t="shared" si="24"/>
        <v>2.9565217391304346</v>
      </c>
      <c r="P56" s="129">
        <f t="shared" si="24"/>
        <v>0.94748858447488582</v>
      </c>
      <c r="Q56" s="129">
        <f t="shared" si="24"/>
        <v>0.93015873015873018</v>
      </c>
      <c r="R56" s="129">
        <f t="shared" si="24"/>
        <v>1</v>
      </c>
      <c r="S56" s="129">
        <f t="shared" si="24"/>
        <v>1.0398230088495575</v>
      </c>
      <c r="T56" s="129">
        <f t="shared" si="24"/>
        <v>0.76114649681528668</v>
      </c>
      <c r="U56" s="129">
        <f t="shared" si="24"/>
        <v>0.37704918032786883</v>
      </c>
      <c r="V56" s="129">
        <f t="shared" si="24"/>
        <v>0.79518072289156627</v>
      </c>
      <c r="W56" s="129">
        <f t="shared" si="24"/>
        <v>0.73170731707317072</v>
      </c>
      <c r="X56" s="129">
        <f t="shared" si="24"/>
        <v>1</v>
      </c>
      <c r="Y56" s="129">
        <f t="shared" si="24"/>
        <v>0.99191374663072773</v>
      </c>
      <c r="Z56" s="13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42"/>
      <c r="AN56" s="12"/>
      <c r="AO56" s="20">
        <f t="shared" si="22"/>
        <v>0.78745828210082558</v>
      </c>
      <c r="AP56" s="2" t="e">
        <f t="shared" si="1"/>
        <v>#DIV/0!</v>
      </c>
    </row>
    <row r="57" spans="1:42" s="2" customFormat="1" ht="2.25" hidden="1" customHeight="1" outlineLevel="1">
      <c r="A57" s="127" t="s">
        <v>39</v>
      </c>
      <c r="B57" s="93"/>
      <c r="C57" s="93">
        <f t="shared" si="23"/>
        <v>0</v>
      </c>
      <c r="D57" s="78" t="e">
        <f>C57/B57</f>
        <v>#DIV/0!</v>
      </c>
      <c r="E57" s="79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2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42"/>
      <c r="AN57" s="12"/>
      <c r="AO57" s="20">
        <f t="shared" si="22"/>
        <v>0</v>
      </c>
      <c r="AP57" s="2" t="e">
        <f t="shared" si="1"/>
        <v>#DIV/0!</v>
      </c>
    </row>
    <row r="58" spans="1:42" s="2" customFormat="1" ht="3.75" customHeight="1" collapsed="1">
      <c r="A58" s="82" t="s">
        <v>62</v>
      </c>
      <c r="B58" s="93"/>
      <c r="C58" s="93">
        <v>874</v>
      </c>
      <c r="D58" s="78" t="e">
        <f>C58/B58</f>
        <v>#DIV/0!</v>
      </c>
      <c r="E58" s="79"/>
      <c r="F58" s="131">
        <v>25</v>
      </c>
      <c r="G58" s="131">
        <v>68</v>
      </c>
      <c r="H58" s="131">
        <v>115</v>
      </c>
      <c r="I58" s="131">
        <v>0.5</v>
      </c>
      <c r="J58" s="131">
        <v>11</v>
      </c>
      <c r="K58" s="131">
        <v>10</v>
      </c>
      <c r="L58" s="131">
        <v>126</v>
      </c>
      <c r="M58" s="131">
        <v>53</v>
      </c>
      <c r="N58" s="131">
        <v>50</v>
      </c>
      <c r="O58" s="131">
        <v>4</v>
      </c>
      <c r="P58" s="131">
        <v>54</v>
      </c>
      <c r="Q58" s="131">
        <v>103</v>
      </c>
      <c r="R58" s="131"/>
      <c r="S58" s="131">
        <v>1</v>
      </c>
      <c r="T58" s="131">
        <v>31</v>
      </c>
      <c r="U58" s="131">
        <v>9</v>
      </c>
      <c r="V58" s="131"/>
      <c r="W58" s="131"/>
      <c r="X58" s="131">
        <v>95</v>
      </c>
      <c r="Y58" s="131">
        <v>95</v>
      </c>
      <c r="Z58" s="132">
        <v>1</v>
      </c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41"/>
      <c r="AN58" s="12"/>
      <c r="AO58" s="20">
        <f t="shared" si="22"/>
        <v>874</v>
      </c>
      <c r="AP58" s="2" t="e">
        <f t="shared" si="1"/>
        <v>#DIV/0!</v>
      </c>
    </row>
    <row r="59" spans="1:42" s="2" customFormat="1" ht="38.25" hidden="1">
      <c r="A59" s="92" t="s">
        <v>31</v>
      </c>
      <c r="B59" s="107"/>
      <c r="C59" s="107" t="e">
        <f>#REF!/C58</f>
        <v>#REF!</v>
      </c>
      <c r="D59" s="78"/>
      <c r="E59" s="79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35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41"/>
      <c r="AN59" s="12"/>
      <c r="AO59" s="20" t="e">
        <f t="shared" si="22"/>
        <v>#REF!</v>
      </c>
      <c r="AP59" s="2" t="e">
        <f t="shared" si="1"/>
        <v>#REF!</v>
      </c>
    </row>
    <row r="60" spans="1:42" s="2" customFormat="1" ht="35.25" hidden="1" customHeight="1">
      <c r="A60" s="84" t="s">
        <v>78</v>
      </c>
      <c r="B60" s="110"/>
      <c r="C60" s="110">
        <f t="shared" si="23"/>
        <v>0</v>
      </c>
      <c r="D60" s="78" t="e">
        <f t="shared" ref="D60:D61" si="25">C60/B60</f>
        <v>#DIV/0!</v>
      </c>
      <c r="E60" s="79">
        <v>5</v>
      </c>
      <c r="F60" s="110"/>
      <c r="G60" s="110"/>
      <c r="H60" s="110"/>
      <c r="I60" s="136"/>
      <c r="J60" s="110"/>
      <c r="K60" s="110"/>
      <c r="L60" s="110"/>
      <c r="M60" s="110"/>
      <c r="N60" s="136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33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41"/>
      <c r="AN60" s="12"/>
      <c r="AO60" s="20">
        <f t="shared" si="22"/>
        <v>0</v>
      </c>
      <c r="AP60" s="2" t="e">
        <f t="shared" si="1"/>
        <v>#DIV/0!</v>
      </c>
    </row>
    <row r="61" spans="1:42" s="2" customFormat="1" ht="3.75" hidden="1" customHeight="1">
      <c r="A61" s="84" t="s">
        <v>31</v>
      </c>
      <c r="B61" s="129"/>
      <c r="C61" s="110">
        <f t="shared" si="23"/>
        <v>0</v>
      </c>
      <c r="D61" s="78" t="e">
        <f t="shared" si="25"/>
        <v>#DIV/0!</v>
      </c>
      <c r="E61" s="7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3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42"/>
      <c r="AN61" s="12"/>
      <c r="AO61" s="20">
        <f t="shared" si="22"/>
        <v>0</v>
      </c>
      <c r="AP61" s="2" t="e">
        <f t="shared" si="1"/>
        <v>#DIV/0!</v>
      </c>
    </row>
    <row r="62" spans="1:42" s="5" customFormat="1" ht="42" customHeight="1">
      <c r="A62" s="82" t="s">
        <v>115</v>
      </c>
      <c r="B62" s="145"/>
      <c r="C62" s="145">
        <f>SUM(F62:AJ62)</f>
        <v>5773</v>
      </c>
      <c r="D62" s="146"/>
      <c r="E62" s="147"/>
      <c r="F62" s="145">
        <v>338</v>
      </c>
      <c r="G62" s="145">
        <v>406</v>
      </c>
      <c r="H62" s="145">
        <v>825</v>
      </c>
      <c r="I62" s="145">
        <v>207</v>
      </c>
      <c r="J62" s="145"/>
      <c r="K62" s="145"/>
      <c r="L62" s="145">
        <v>2454</v>
      </c>
      <c r="M62" s="145">
        <v>91</v>
      </c>
      <c r="N62" s="145">
        <v>280</v>
      </c>
      <c r="O62" s="148"/>
      <c r="P62" s="148">
        <v>200</v>
      </c>
      <c r="Q62" s="149">
        <v>50</v>
      </c>
      <c r="R62" s="148">
        <v>87</v>
      </c>
      <c r="S62" s="148"/>
      <c r="T62" s="148"/>
      <c r="U62" s="148">
        <v>20</v>
      </c>
      <c r="V62" s="148"/>
      <c r="W62" s="148">
        <v>150</v>
      </c>
      <c r="X62" s="148">
        <v>113</v>
      </c>
      <c r="Y62" s="148">
        <v>120</v>
      </c>
      <c r="Z62" s="150">
        <v>50</v>
      </c>
      <c r="AA62" s="144">
        <v>70</v>
      </c>
      <c r="AB62" s="144"/>
      <c r="AC62" s="144">
        <v>21</v>
      </c>
      <c r="AD62" s="144"/>
      <c r="AE62" s="144">
        <v>100</v>
      </c>
      <c r="AF62" s="144"/>
      <c r="AG62" s="144"/>
      <c r="AH62" s="144"/>
      <c r="AI62" s="144">
        <v>71</v>
      </c>
      <c r="AJ62" s="144">
        <v>120</v>
      </c>
      <c r="AK62" s="43"/>
      <c r="AN62" s="21"/>
      <c r="AO62" s="21"/>
    </row>
    <row r="63" spans="1:42" s="5" customFormat="1" ht="38.25" customHeight="1">
      <c r="A63" s="82" t="s">
        <v>116</v>
      </c>
      <c r="B63" s="151"/>
      <c r="C63" s="152">
        <f>SUM(F63:AJ63)</f>
        <v>5550</v>
      </c>
      <c r="D63" s="153"/>
      <c r="E63" s="154"/>
      <c r="F63" s="152">
        <v>220</v>
      </c>
      <c r="G63" s="152">
        <v>406</v>
      </c>
      <c r="H63" s="152">
        <v>819</v>
      </c>
      <c r="I63" s="152">
        <v>138</v>
      </c>
      <c r="J63" s="152"/>
      <c r="K63" s="152"/>
      <c r="L63" s="152">
        <v>2454</v>
      </c>
      <c r="M63" s="152">
        <v>91</v>
      </c>
      <c r="N63" s="152">
        <v>280</v>
      </c>
      <c r="O63" s="148"/>
      <c r="P63" s="148">
        <v>200</v>
      </c>
      <c r="Q63" s="148">
        <v>20</v>
      </c>
      <c r="R63" s="148">
        <v>87</v>
      </c>
      <c r="S63" s="148"/>
      <c r="T63" s="148"/>
      <c r="U63" s="148">
        <v>20</v>
      </c>
      <c r="V63" s="148"/>
      <c r="W63" s="148">
        <v>150</v>
      </c>
      <c r="X63" s="148">
        <v>113</v>
      </c>
      <c r="Y63" s="148">
        <v>120</v>
      </c>
      <c r="Z63" s="150">
        <v>50</v>
      </c>
      <c r="AA63" s="155">
        <v>70</v>
      </c>
      <c r="AB63" s="155"/>
      <c r="AC63" s="155">
        <v>21</v>
      </c>
      <c r="AD63" s="155"/>
      <c r="AE63" s="155">
        <v>100</v>
      </c>
      <c r="AF63" s="155"/>
      <c r="AG63" s="155"/>
      <c r="AH63" s="155"/>
      <c r="AI63" s="155">
        <v>71</v>
      </c>
      <c r="AJ63" s="155">
        <v>120</v>
      </c>
      <c r="AK63" s="43"/>
      <c r="AN63" s="21"/>
      <c r="AO63" s="21"/>
    </row>
    <row r="64" spans="1:42" s="5" customFormat="1" ht="30" hidden="1" customHeight="1">
      <c r="A64" s="138" t="s">
        <v>55</v>
      </c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43"/>
      <c r="AN64" s="21"/>
      <c r="AO64" s="21"/>
    </row>
    <row r="65" spans="1:41" s="5" customFormat="1" ht="30" hidden="1" customHeight="1">
      <c r="A65" s="138" t="s">
        <v>85</v>
      </c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7"/>
      <c r="AB65" s="157"/>
      <c r="AC65" s="157"/>
      <c r="AD65" s="157"/>
      <c r="AE65" s="157"/>
      <c r="AF65" s="157"/>
      <c r="AG65" s="157"/>
      <c r="AH65" s="157"/>
      <c r="AI65" s="157"/>
      <c r="AJ65" s="157"/>
      <c r="AK65" s="43"/>
      <c r="AN65" s="21"/>
      <c r="AO65" s="21"/>
    </row>
    <row r="66" spans="1:41" s="5" customFormat="1" ht="27" hidden="1" customHeight="1">
      <c r="A66" s="140"/>
      <c r="B66" s="158"/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7"/>
      <c r="AB66" s="157"/>
      <c r="AC66" s="157"/>
      <c r="AD66" s="157"/>
      <c r="AE66" s="157"/>
      <c r="AF66" s="157"/>
      <c r="AG66" s="157"/>
      <c r="AH66" s="157"/>
      <c r="AI66" s="157"/>
      <c r="AJ66" s="157"/>
      <c r="AK66" s="43"/>
      <c r="AN66" s="21"/>
      <c r="AO66" s="21"/>
    </row>
    <row r="67" spans="1:41" s="5" customFormat="1" ht="31.9" hidden="1" customHeight="1" outlineLevel="1">
      <c r="A67" s="140" t="s">
        <v>56</v>
      </c>
      <c r="B67" s="158"/>
      <c r="C67" s="158"/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7"/>
      <c r="AB67" s="157"/>
      <c r="AC67" s="157"/>
      <c r="AD67" s="157"/>
      <c r="AE67" s="157"/>
      <c r="AF67" s="157"/>
      <c r="AG67" s="157"/>
      <c r="AH67" s="157"/>
      <c r="AI67" s="157"/>
      <c r="AJ67" s="157"/>
      <c r="AK67" s="44"/>
      <c r="AN67" s="21"/>
      <c r="AO67" s="21"/>
    </row>
    <row r="68" spans="1:41" s="5" customFormat="1" ht="30" hidden="1" customHeight="1" outlineLevel="1">
      <c r="A68" s="139" t="s">
        <v>117</v>
      </c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56"/>
      <c r="AA68" s="159"/>
      <c r="AB68" s="159"/>
      <c r="AC68" s="159"/>
      <c r="AD68" s="159"/>
      <c r="AE68" s="159"/>
      <c r="AF68" s="159"/>
      <c r="AG68" s="159"/>
      <c r="AH68" s="159"/>
      <c r="AI68" s="159"/>
      <c r="AJ68" s="159"/>
      <c r="AK68" s="43"/>
      <c r="AN68" s="21"/>
      <c r="AO68" s="21"/>
    </row>
    <row r="69" spans="1:41" s="5" customFormat="1" ht="27.75" hidden="1" customHeight="1">
      <c r="A69" s="82" t="s">
        <v>73</v>
      </c>
      <c r="B69" s="160"/>
      <c r="C69" s="161"/>
      <c r="D69" s="162"/>
      <c r="E69" s="163"/>
      <c r="F69" s="160"/>
      <c r="G69" s="160"/>
      <c r="H69" s="160"/>
      <c r="I69" s="160"/>
      <c r="J69" s="160"/>
      <c r="K69" s="160"/>
      <c r="L69" s="160"/>
      <c r="M69" s="160"/>
      <c r="N69" s="160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165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43"/>
      <c r="AN69" s="21"/>
      <c r="AO69" s="21"/>
    </row>
    <row r="70" spans="1:41" s="5" customFormat="1" ht="27.75" hidden="1" customHeight="1">
      <c r="A70" s="82" t="s">
        <v>42</v>
      </c>
      <c r="B70" s="167"/>
      <c r="C70" s="161"/>
      <c r="D70" s="162"/>
      <c r="E70" s="163"/>
      <c r="F70" s="167"/>
      <c r="G70" s="167"/>
      <c r="H70" s="167"/>
      <c r="I70" s="167"/>
      <c r="J70" s="167"/>
      <c r="K70" s="167"/>
      <c r="L70" s="167"/>
      <c r="M70" s="167"/>
      <c r="N70" s="167"/>
      <c r="O70" s="168"/>
      <c r="P70" s="168"/>
      <c r="Q70" s="168"/>
      <c r="R70" s="168"/>
      <c r="S70" s="168"/>
      <c r="T70" s="168"/>
      <c r="U70" s="168"/>
      <c r="V70" s="168"/>
      <c r="W70" s="168"/>
      <c r="X70" s="168"/>
      <c r="Y70" s="168"/>
      <c r="Z70" s="169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44"/>
      <c r="AN70" s="21"/>
      <c r="AO70" s="21"/>
    </row>
    <row r="71" spans="1:41" s="5" customFormat="1" ht="27.75" hidden="1" customHeight="1">
      <c r="A71" s="82" t="s">
        <v>75</v>
      </c>
      <c r="B71" s="161"/>
      <c r="C71" s="161"/>
      <c r="D71" s="162"/>
      <c r="E71" s="163"/>
      <c r="F71" s="161"/>
      <c r="G71" s="161"/>
      <c r="H71" s="161"/>
      <c r="I71" s="161"/>
      <c r="J71" s="161"/>
      <c r="K71" s="161"/>
      <c r="L71" s="161"/>
      <c r="M71" s="161"/>
      <c r="N71" s="161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0"/>
      <c r="Z71" s="171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43"/>
      <c r="AN71" s="21"/>
      <c r="AO71" s="21"/>
    </row>
    <row r="72" spans="1:41" s="5" customFormat="1" ht="30" hidden="1" customHeight="1">
      <c r="A72" s="82" t="s">
        <v>44</v>
      </c>
      <c r="B72" s="161"/>
      <c r="C72" s="161"/>
      <c r="D72" s="162"/>
      <c r="E72" s="163"/>
      <c r="F72" s="161"/>
      <c r="G72" s="161"/>
      <c r="H72" s="161"/>
      <c r="I72" s="161"/>
      <c r="J72" s="161"/>
      <c r="K72" s="161"/>
      <c r="L72" s="161"/>
      <c r="M72" s="161"/>
      <c r="N72" s="161"/>
      <c r="O72" s="170"/>
      <c r="P72" s="170"/>
      <c r="Q72" s="170"/>
      <c r="R72" s="170"/>
      <c r="S72" s="170"/>
      <c r="T72" s="170"/>
      <c r="U72" s="170"/>
      <c r="V72" s="170"/>
      <c r="W72" s="170"/>
      <c r="X72" s="170"/>
      <c r="Y72" s="170"/>
      <c r="Z72" s="171"/>
      <c r="AA72" s="166"/>
      <c r="AB72" s="166"/>
      <c r="AC72" s="166"/>
      <c r="AD72" s="166"/>
      <c r="AE72" s="166"/>
      <c r="AF72" s="166"/>
      <c r="AG72" s="166"/>
      <c r="AH72" s="166"/>
      <c r="AI72" s="166"/>
      <c r="AJ72" s="166"/>
      <c r="AK72" s="43"/>
      <c r="AN72" s="21"/>
      <c r="AO72" s="21"/>
    </row>
    <row r="73" spans="1:41" s="5" customFormat="1" ht="31.15" hidden="1" customHeight="1">
      <c r="A73" s="82" t="s">
        <v>31</v>
      </c>
      <c r="B73" s="163"/>
      <c r="C73" s="161"/>
      <c r="D73" s="162"/>
      <c r="E73" s="163"/>
      <c r="F73" s="172"/>
      <c r="G73" s="172"/>
      <c r="H73" s="161"/>
      <c r="I73" s="161"/>
      <c r="J73" s="161"/>
      <c r="K73" s="161"/>
      <c r="L73" s="161"/>
      <c r="M73" s="161"/>
      <c r="N73" s="161"/>
      <c r="O73" s="170"/>
      <c r="P73" s="170"/>
      <c r="Q73" s="170"/>
      <c r="R73" s="170"/>
      <c r="S73" s="170"/>
      <c r="T73" s="170"/>
      <c r="U73" s="170"/>
      <c r="V73" s="170"/>
      <c r="W73" s="170"/>
      <c r="X73" s="170"/>
      <c r="Y73" s="170"/>
      <c r="Z73" s="171"/>
      <c r="AA73" s="166"/>
      <c r="AB73" s="166"/>
      <c r="AC73" s="166"/>
      <c r="AD73" s="166"/>
      <c r="AE73" s="166"/>
      <c r="AF73" s="166"/>
      <c r="AG73" s="166"/>
      <c r="AH73" s="166"/>
      <c r="AI73" s="166"/>
      <c r="AJ73" s="166"/>
      <c r="AK73" s="43"/>
      <c r="AN73" s="21"/>
      <c r="AO73" s="21"/>
    </row>
    <row r="74" spans="1:41" s="5" customFormat="1" ht="30" hidden="1" customHeight="1">
      <c r="A74" s="82" t="s">
        <v>43</v>
      </c>
      <c r="B74" s="173"/>
      <c r="C74" s="161"/>
      <c r="D74" s="162"/>
      <c r="E74" s="163"/>
      <c r="F74" s="174"/>
      <c r="G74" s="174"/>
      <c r="H74" s="174"/>
      <c r="I74" s="174"/>
      <c r="J74" s="174"/>
      <c r="K74" s="174"/>
      <c r="L74" s="174"/>
      <c r="M74" s="174"/>
      <c r="N74" s="174"/>
      <c r="O74" s="170"/>
      <c r="P74" s="170"/>
      <c r="Q74" s="170"/>
      <c r="R74" s="170"/>
      <c r="S74" s="170"/>
      <c r="T74" s="170"/>
      <c r="U74" s="170"/>
      <c r="V74" s="170"/>
      <c r="W74" s="170"/>
      <c r="X74" s="170"/>
      <c r="Y74" s="170"/>
      <c r="Z74" s="171"/>
      <c r="AA74" s="166"/>
      <c r="AB74" s="166"/>
      <c r="AC74" s="166"/>
      <c r="AD74" s="166"/>
      <c r="AE74" s="166"/>
      <c r="AF74" s="166"/>
      <c r="AG74" s="166"/>
      <c r="AH74" s="166"/>
      <c r="AI74" s="166"/>
      <c r="AJ74" s="166"/>
      <c r="AK74" s="43"/>
      <c r="AN74" s="21"/>
      <c r="AO74" s="21"/>
    </row>
    <row r="75" spans="1:41" s="5" customFormat="1" ht="30" hidden="1" customHeight="1" outlineLevel="1">
      <c r="A75" s="82" t="s">
        <v>45</v>
      </c>
      <c r="B75" s="175"/>
      <c r="C75" s="161"/>
      <c r="D75" s="162"/>
      <c r="E75" s="163"/>
      <c r="F75" s="176"/>
      <c r="G75" s="176"/>
      <c r="H75" s="161"/>
      <c r="I75" s="161"/>
      <c r="J75" s="161"/>
      <c r="K75" s="161"/>
      <c r="L75" s="161"/>
      <c r="M75" s="161"/>
      <c r="N75" s="161"/>
      <c r="O75" s="170"/>
      <c r="P75" s="170"/>
      <c r="Q75" s="170"/>
      <c r="R75" s="170"/>
      <c r="S75" s="170"/>
      <c r="T75" s="170"/>
      <c r="U75" s="170"/>
      <c r="V75" s="170"/>
      <c r="W75" s="170"/>
      <c r="X75" s="170"/>
      <c r="Y75" s="170"/>
      <c r="Z75" s="171"/>
      <c r="AA75" s="166"/>
      <c r="AB75" s="166"/>
      <c r="AC75" s="166"/>
      <c r="AD75" s="166"/>
      <c r="AE75" s="166"/>
      <c r="AF75" s="166"/>
      <c r="AG75" s="166"/>
      <c r="AH75" s="166"/>
      <c r="AI75" s="166"/>
      <c r="AJ75" s="166"/>
      <c r="AK75" s="43"/>
      <c r="AN75" s="21"/>
      <c r="AO75" s="21"/>
    </row>
    <row r="76" spans="1:41" s="5" customFormat="1" ht="30" hidden="1" customHeight="1">
      <c r="A76" s="82" t="s">
        <v>46</v>
      </c>
      <c r="B76" s="177"/>
      <c r="C76" s="161"/>
      <c r="D76" s="148"/>
      <c r="E76" s="145"/>
      <c r="F76" s="173"/>
      <c r="G76" s="173"/>
      <c r="H76" s="161"/>
      <c r="I76" s="161"/>
      <c r="J76" s="161"/>
      <c r="K76" s="161"/>
      <c r="L76" s="161"/>
      <c r="M76" s="161"/>
      <c r="N76" s="161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1"/>
      <c r="AA76" s="166"/>
      <c r="AB76" s="166"/>
      <c r="AC76" s="166"/>
      <c r="AD76" s="166"/>
      <c r="AE76" s="166"/>
      <c r="AF76" s="166"/>
      <c r="AG76" s="166"/>
      <c r="AH76" s="166"/>
      <c r="AI76" s="166"/>
      <c r="AJ76" s="166"/>
      <c r="AK76" s="43"/>
      <c r="AN76" s="21"/>
      <c r="AO76" s="21"/>
    </row>
    <row r="77" spans="1:41" s="5" customFormat="1" ht="30" hidden="1" customHeight="1">
      <c r="A77" s="82" t="s">
        <v>41</v>
      </c>
      <c r="B77" s="177"/>
      <c r="C77" s="161"/>
      <c r="D77" s="148"/>
      <c r="E77" s="145"/>
      <c r="F77" s="173"/>
      <c r="G77" s="173"/>
      <c r="H77" s="161"/>
      <c r="I77" s="161"/>
      <c r="J77" s="161"/>
      <c r="K77" s="161"/>
      <c r="L77" s="161"/>
      <c r="M77" s="161"/>
      <c r="N77" s="161"/>
      <c r="O77" s="170"/>
      <c r="P77" s="170"/>
      <c r="Q77" s="170"/>
      <c r="R77" s="170"/>
      <c r="S77" s="170"/>
      <c r="T77" s="170"/>
      <c r="U77" s="170"/>
      <c r="V77" s="170"/>
      <c r="W77" s="170"/>
      <c r="X77" s="170"/>
      <c r="Y77" s="170"/>
      <c r="Z77" s="171"/>
      <c r="AA77" s="166"/>
      <c r="AB77" s="166"/>
      <c r="AC77" s="166"/>
      <c r="AD77" s="166"/>
      <c r="AE77" s="166"/>
      <c r="AF77" s="166"/>
      <c r="AG77" s="166"/>
      <c r="AH77" s="166"/>
      <c r="AI77" s="166"/>
      <c r="AJ77" s="166"/>
      <c r="AK77" s="43"/>
      <c r="AN77" s="21"/>
      <c r="AO77" s="21"/>
    </row>
    <row r="78" spans="1:41" s="5" customFormat="1" ht="30" hidden="1" customHeight="1" outlineLevel="1">
      <c r="A78" s="82" t="s">
        <v>47</v>
      </c>
      <c r="B78" s="167"/>
      <c r="C78" s="161"/>
      <c r="D78" s="162"/>
      <c r="E78" s="163"/>
      <c r="F78" s="176"/>
      <c r="G78" s="176"/>
      <c r="H78" s="176"/>
      <c r="I78" s="176"/>
      <c r="J78" s="176"/>
      <c r="K78" s="176"/>
      <c r="L78" s="176"/>
      <c r="M78" s="176"/>
      <c r="N78" s="176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9"/>
      <c r="AA78" s="166"/>
      <c r="AB78" s="166"/>
      <c r="AC78" s="166"/>
      <c r="AD78" s="166"/>
      <c r="AE78" s="166"/>
      <c r="AF78" s="166"/>
      <c r="AG78" s="166"/>
      <c r="AH78" s="166"/>
      <c r="AI78" s="166"/>
      <c r="AJ78" s="166"/>
      <c r="AK78" s="43"/>
      <c r="AN78" s="21"/>
      <c r="AO78" s="21"/>
    </row>
    <row r="79" spans="1:41" s="5" customFormat="1" ht="30" hidden="1" customHeight="1">
      <c r="A79" s="82" t="s">
        <v>79</v>
      </c>
      <c r="B79" s="174"/>
      <c r="C79" s="161"/>
      <c r="D79" s="162"/>
      <c r="E79" s="163"/>
      <c r="F79" s="180"/>
      <c r="G79" s="180"/>
      <c r="H79" s="180"/>
      <c r="I79" s="180"/>
      <c r="J79" s="180"/>
      <c r="K79" s="180"/>
      <c r="L79" s="180"/>
      <c r="M79" s="181"/>
      <c r="N79" s="181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Y79" s="182"/>
      <c r="Z79" s="183"/>
      <c r="AA79" s="166"/>
      <c r="AB79" s="166"/>
      <c r="AC79" s="166"/>
      <c r="AD79" s="166"/>
      <c r="AE79" s="166"/>
      <c r="AF79" s="166"/>
      <c r="AG79" s="166"/>
      <c r="AH79" s="166"/>
      <c r="AI79" s="166"/>
      <c r="AJ79" s="166"/>
      <c r="AK79" s="43"/>
      <c r="AN79" s="21"/>
      <c r="AO79" s="21"/>
    </row>
    <row r="80" spans="1:41" s="5" customFormat="1" ht="30" hidden="1" customHeight="1">
      <c r="A80" s="82" t="s">
        <v>80</v>
      </c>
      <c r="B80" s="174"/>
      <c r="C80" s="161"/>
      <c r="D80" s="162"/>
      <c r="E80" s="163"/>
      <c r="F80" s="180"/>
      <c r="G80" s="180"/>
      <c r="H80" s="181"/>
      <c r="I80" s="180"/>
      <c r="J80" s="180"/>
      <c r="K80" s="180"/>
      <c r="L80" s="180"/>
      <c r="M80" s="181"/>
      <c r="N80" s="181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3"/>
      <c r="AA80" s="166"/>
      <c r="AB80" s="166"/>
      <c r="AC80" s="166"/>
      <c r="AD80" s="166"/>
      <c r="AE80" s="166"/>
      <c r="AF80" s="166"/>
      <c r="AG80" s="166"/>
      <c r="AH80" s="166"/>
      <c r="AI80" s="166"/>
      <c r="AJ80" s="166"/>
      <c r="AK80" s="43"/>
      <c r="AN80" s="21"/>
      <c r="AO80" s="21"/>
    </row>
    <row r="81" spans="1:41" s="5" customFormat="1" ht="30" hidden="1" customHeight="1">
      <c r="A81" s="82" t="s">
        <v>43</v>
      </c>
      <c r="B81" s="151"/>
      <c r="C81" s="161"/>
      <c r="D81" s="162"/>
      <c r="E81" s="163"/>
      <c r="F81" s="181"/>
      <c r="G81" s="181"/>
      <c r="H81" s="181"/>
      <c r="I81" s="181"/>
      <c r="J81" s="181"/>
      <c r="K81" s="181"/>
      <c r="L81" s="181"/>
      <c r="M81" s="181"/>
      <c r="N81" s="181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3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43"/>
      <c r="AN81" s="21"/>
      <c r="AO81" s="21"/>
    </row>
    <row r="82" spans="1:41" s="8" customFormat="1" ht="34.5" customHeight="1">
      <c r="A82" s="82" t="s">
        <v>117</v>
      </c>
      <c r="B82" s="161"/>
      <c r="C82" s="161">
        <f>SUM(F82:AJ82)</f>
        <v>217</v>
      </c>
      <c r="D82" s="162"/>
      <c r="E82" s="163"/>
      <c r="F82" s="161">
        <v>118</v>
      </c>
      <c r="G82" s="161"/>
      <c r="H82" s="161"/>
      <c r="I82" s="161">
        <v>69</v>
      </c>
      <c r="J82" s="161"/>
      <c r="K82" s="161"/>
      <c r="L82" s="161"/>
      <c r="M82" s="161"/>
      <c r="N82" s="184"/>
      <c r="O82" s="170"/>
      <c r="P82" s="170"/>
      <c r="Q82" s="170">
        <v>30</v>
      </c>
      <c r="R82" s="170"/>
      <c r="S82" s="170"/>
      <c r="T82" s="170"/>
      <c r="U82" s="170"/>
      <c r="V82" s="170"/>
      <c r="W82" s="170"/>
      <c r="X82" s="170"/>
      <c r="Y82" s="170"/>
      <c r="Z82" s="171"/>
      <c r="AA82" s="144"/>
      <c r="AB82" s="144"/>
      <c r="AC82" s="144"/>
      <c r="AD82" s="144"/>
      <c r="AE82" s="144"/>
      <c r="AF82" s="144"/>
      <c r="AG82" s="144"/>
      <c r="AH82" s="144"/>
      <c r="AI82" s="144"/>
      <c r="AJ82" s="144"/>
      <c r="AK82" s="45"/>
      <c r="AN82" s="23"/>
      <c r="AO82" s="23"/>
    </row>
    <row r="83" spans="1:41" s="8" customFormat="1" ht="30" hidden="1" customHeight="1">
      <c r="A83" s="82" t="s">
        <v>48</v>
      </c>
      <c r="B83" s="185">
        <f>B82/B85</f>
        <v>0</v>
      </c>
      <c r="C83" s="161">
        <f t="shared" ref="C83:C91" si="26">SUM(F83:Z83)</f>
        <v>0</v>
      </c>
      <c r="D83" s="162" t="e">
        <f t="shared" ref="D83:D89" si="27">C83/B83</f>
        <v>#DIV/0!</v>
      </c>
      <c r="E83" s="163"/>
      <c r="F83" s="147"/>
      <c r="G83" s="147"/>
      <c r="H83" s="147"/>
      <c r="I83" s="147"/>
      <c r="J83" s="147"/>
      <c r="K83" s="147"/>
      <c r="L83" s="147"/>
      <c r="M83" s="147"/>
      <c r="N83" s="147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86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45"/>
      <c r="AN83" s="23"/>
      <c r="AO83" s="23"/>
    </row>
    <row r="84" spans="1:41" s="5" customFormat="1" ht="30" hidden="1" customHeight="1">
      <c r="A84" s="82" t="s">
        <v>49</v>
      </c>
      <c r="B84" s="161">
        <v>172</v>
      </c>
      <c r="C84" s="161">
        <f t="shared" si="26"/>
        <v>0</v>
      </c>
      <c r="D84" s="162">
        <f t="shared" si="27"/>
        <v>0</v>
      </c>
      <c r="E84" s="163"/>
      <c r="F84" s="175"/>
      <c r="G84" s="175"/>
      <c r="H84" s="175"/>
      <c r="I84" s="175"/>
      <c r="J84" s="175"/>
      <c r="K84" s="175"/>
      <c r="L84" s="175"/>
      <c r="M84" s="175"/>
      <c r="N84" s="187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9"/>
      <c r="AA84" s="166"/>
      <c r="AB84" s="166"/>
      <c r="AC84" s="166"/>
      <c r="AD84" s="166"/>
      <c r="AE84" s="166"/>
      <c r="AF84" s="166"/>
      <c r="AG84" s="166"/>
      <c r="AH84" s="166"/>
      <c r="AI84" s="166"/>
      <c r="AJ84" s="166"/>
      <c r="AK84" s="43"/>
      <c r="AN84" s="21"/>
      <c r="AO84" s="21"/>
    </row>
    <row r="85" spans="1:41" s="5" customFormat="1" ht="30" hidden="1" customHeight="1" outlineLevel="1">
      <c r="A85" s="82" t="s">
        <v>50</v>
      </c>
      <c r="B85" s="161">
        <v>105000</v>
      </c>
      <c r="C85" s="161">
        <f t="shared" si="26"/>
        <v>0</v>
      </c>
      <c r="D85" s="162">
        <f t="shared" si="27"/>
        <v>0</v>
      </c>
      <c r="E85" s="163"/>
      <c r="F85" s="175"/>
      <c r="G85" s="175"/>
      <c r="H85" s="175"/>
      <c r="I85" s="175"/>
      <c r="J85" s="175"/>
      <c r="K85" s="175"/>
      <c r="L85" s="175"/>
      <c r="M85" s="175"/>
      <c r="N85" s="175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9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43"/>
      <c r="AN85" s="21"/>
      <c r="AO85" s="21"/>
    </row>
    <row r="86" spans="1:41" s="5" customFormat="1" ht="30" hidden="1" customHeight="1" outlineLevel="1">
      <c r="A86" s="82" t="s">
        <v>51</v>
      </c>
      <c r="B86" s="161">
        <v>81875</v>
      </c>
      <c r="C86" s="161">
        <f t="shared" si="26"/>
        <v>0</v>
      </c>
      <c r="D86" s="162">
        <f t="shared" si="27"/>
        <v>0</v>
      </c>
      <c r="E86" s="163"/>
      <c r="F86" s="161"/>
      <c r="G86" s="161"/>
      <c r="H86" s="161"/>
      <c r="I86" s="161"/>
      <c r="J86" s="161"/>
      <c r="K86" s="161"/>
      <c r="L86" s="161"/>
      <c r="M86" s="161"/>
      <c r="N86" s="161"/>
      <c r="O86" s="170"/>
      <c r="P86" s="170"/>
      <c r="Q86" s="170"/>
      <c r="R86" s="170"/>
      <c r="S86" s="170"/>
      <c r="T86" s="170"/>
      <c r="U86" s="170"/>
      <c r="V86" s="170"/>
      <c r="W86" s="170"/>
      <c r="X86" s="170"/>
      <c r="Y86" s="170"/>
      <c r="Z86" s="171"/>
      <c r="AA86" s="166"/>
      <c r="AB86" s="166"/>
      <c r="AC86" s="166"/>
      <c r="AD86" s="166"/>
      <c r="AE86" s="166"/>
      <c r="AF86" s="166"/>
      <c r="AG86" s="166"/>
      <c r="AH86" s="166"/>
      <c r="AI86" s="166"/>
      <c r="AJ86" s="166"/>
      <c r="AK86" s="43"/>
      <c r="AN86" s="21"/>
      <c r="AO86" s="21"/>
    </row>
    <row r="87" spans="1:41" s="5" customFormat="1" ht="30" hidden="1" customHeight="1">
      <c r="A87" s="82" t="s">
        <v>31</v>
      </c>
      <c r="B87" s="190">
        <f>B86/B85</f>
        <v>0.77976190476190477</v>
      </c>
      <c r="C87" s="161">
        <f t="shared" si="26"/>
        <v>0</v>
      </c>
      <c r="D87" s="162">
        <f t="shared" si="27"/>
        <v>0</v>
      </c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2"/>
      <c r="P87" s="162"/>
      <c r="Q87" s="162"/>
      <c r="R87" s="162"/>
      <c r="S87" s="162"/>
      <c r="T87" s="162"/>
      <c r="U87" s="162"/>
      <c r="V87" s="162"/>
      <c r="W87" s="162"/>
      <c r="X87" s="162"/>
      <c r="Y87" s="162"/>
      <c r="Z87" s="191"/>
      <c r="AA87" s="166"/>
      <c r="AB87" s="166"/>
      <c r="AC87" s="166"/>
      <c r="AD87" s="166"/>
      <c r="AE87" s="166"/>
      <c r="AF87" s="166"/>
      <c r="AG87" s="166"/>
      <c r="AH87" s="166"/>
      <c r="AI87" s="166"/>
      <c r="AJ87" s="166"/>
      <c r="AK87" s="43"/>
      <c r="AN87" s="21"/>
      <c r="AO87" s="21"/>
    </row>
    <row r="88" spans="1:41" s="5" customFormat="1" ht="30" hidden="1" customHeight="1">
      <c r="A88" s="82" t="s">
        <v>52</v>
      </c>
      <c r="B88" s="145">
        <v>75052</v>
      </c>
      <c r="C88" s="161">
        <f t="shared" si="26"/>
        <v>0</v>
      </c>
      <c r="D88" s="162">
        <f t="shared" si="27"/>
        <v>0</v>
      </c>
      <c r="E88" s="163"/>
      <c r="F88" s="175"/>
      <c r="G88" s="175"/>
      <c r="H88" s="175"/>
      <c r="I88" s="175"/>
      <c r="J88" s="175"/>
      <c r="K88" s="175"/>
      <c r="L88" s="175"/>
      <c r="M88" s="175"/>
      <c r="N88" s="175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9"/>
      <c r="AA88" s="166"/>
      <c r="AB88" s="166"/>
      <c r="AC88" s="166"/>
      <c r="AD88" s="166"/>
      <c r="AE88" s="166"/>
      <c r="AF88" s="166"/>
      <c r="AG88" s="166"/>
      <c r="AH88" s="166"/>
      <c r="AI88" s="166"/>
      <c r="AJ88" s="166"/>
      <c r="AK88" s="43"/>
      <c r="AN88" s="21"/>
      <c r="AO88" s="21"/>
    </row>
    <row r="89" spans="1:41" s="5" customFormat="1" ht="30" hidden="1" customHeight="1">
      <c r="A89" s="82" t="s">
        <v>53</v>
      </c>
      <c r="B89" s="145">
        <v>10126</v>
      </c>
      <c r="C89" s="161">
        <f t="shared" si="26"/>
        <v>0</v>
      </c>
      <c r="D89" s="162">
        <f t="shared" si="27"/>
        <v>0</v>
      </c>
      <c r="E89" s="163"/>
      <c r="F89" s="175"/>
      <c r="G89" s="175"/>
      <c r="H89" s="175"/>
      <c r="I89" s="175"/>
      <c r="J89" s="175"/>
      <c r="K89" s="175"/>
      <c r="L89" s="175"/>
      <c r="M89" s="175"/>
      <c r="N89" s="175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9"/>
      <c r="AA89" s="166"/>
      <c r="AB89" s="166"/>
      <c r="AC89" s="166"/>
      <c r="AD89" s="166"/>
      <c r="AE89" s="166"/>
      <c r="AF89" s="166"/>
      <c r="AG89" s="166"/>
      <c r="AH89" s="166"/>
      <c r="AI89" s="166"/>
      <c r="AJ89" s="166"/>
      <c r="AK89" s="43"/>
      <c r="AN89" s="21"/>
      <c r="AO89" s="21"/>
    </row>
    <row r="90" spans="1:41" s="5" customFormat="1" ht="30" hidden="1" customHeight="1">
      <c r="A90" s="82" t="s">
        <v>58</v>
      </c>
      <c r="B90" s="161">
        <v>0</v>
      </c>
      <c r="C90" s="161">
        <f t="shared" si="26"/>
        <v>0</v>
      </c>
      <c r="D90" s="162"/>
      <c r="E90" s="163"/>
      <c r="F90" s="192"/>
      <c r="G90" s="192"/>
      <c r="H90" s="192"/>
      <c r="I90" s="192"/>
      <c r="J90" s="192"/>
      <c r="K90" s="192"/>
      <c r="L90" s="192"/>
      <c r="M90" s="192"/>
      <c r="N90" s="192"/>
      <c r="O90" s="162"/>
      <c r="P90" s="162"/>
      <c r="Q90" s="162"/>
      <c r="R90" s="162"/>
      <c r="S90" s="162"/>
      <c r="T90" s="162"/>
      <c r="U90" s="162"/>
      <c r="V90" s="162"/>
      <c r="W90" s="162"/>
      <c r="X90" s="162"/>
      <c r="Y90" s="162"/>
      <c r="Z90" s="191"/>
      <c r="AA90" s="166"/>
      <c r="AB90" s="166"/>
      <c r="AC90" s="166"/>
      <c r="AD90" s="166"/>
      <c r="AE90" s="166"/>
      <c r="AF90" s="166"/>
      <c r="AG90" s="166"/>
      <c r="AH90" s="166"/>
      <c r="AI90" s="166"/>
      <c r="AJ90" s="166"/>
      <c r="AK90" s="43"/>
      <c r="AN90" s="21"/>
      <c r="AO90" s="21"/>
    </row>
    <row r="91" spans="1:41" s="8" customFormat="1" ht="191.25" hidden="1" outlineLevel="1">
      <c r="A91" s="82" t="s">
        <v>125</v>
      </c>
      <c r="B91" s="145">
        <v>90210</v>
      </c>
      <c r="C91" s="161">
        <f t="shared" si="26"/>
        <v>0</v>
      </c>
      <c r="D91" s="162">
        <f t="shared" ref="D91:D98" si="28">C91/B91</f>
        <v>0</v>
      </c>
      <c r="E91" s="163"/>
      <c r="F91" s="167"/>
      <c r="G91" s="167"/>
      <c r="H91" s="167"/>
      <c r="I91" s="167"/>
      <c r="J91" s="167"/>
      <c r="K91" s="167"/>
      <c r="L91" s="167"/>
      <c r="M91" s="167"/>
      <c r="N91" s="167"/>
      <c r="O91" s="168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69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45"/>
      <c r="AN91" s="23"/>
      <c r="AO91" s="23"/>
    </row>
    <row r="92" spans="1:41" s="8" customFormat="1" ht="46.5" customHeight="1" outlineLevel="1">
      <c r="A92" s="82" t="s">
        <v>121</v>
      </c>
      <c r="B92" s="145"/>
      <c r="C92" s="161">
        <f>SUM(F92:AJ92)</f>
        <v>5612</v>
      </c>
      <c r="D92" s="162"/>
      <c r="E92" s="163"/>
      <c r="F92" s="167">
        <v>338</v>
      </c>
      <c r="G92" s="167">
        <v>336</v>
      </c>
      <c r="H92" s="167">
        <v>819</v>
      </c>
      <c r="I92" s="167">
        <v>192</v>
      </c>
      <c r="J92" s="167"/>
      <c r="K92" s="167"/>
      <c r="L92" s="167">
        <v>2454</v>
      </c>
      <c r="M92" s="167">
        <v>91</v>
      </c>
      <c r="N92" s="167">
        <v>280</v>
      </c>
      <c r="O92" s="168"/>
      <c r="P92" s="149">
        <v>150</v>
      </c>
      <c r="Q92" s="149">
        <v>50</v>
      </c>
      <c r="R92" s="149">
        <v>87</v>
      </c>
      <c r="S92" s="149"/>
      <c r="T92" s="149"/>
      <c r="U92" s="149"/>
      <c r="V92" s="149"/>
      <c r="W92" s="149">
        <v>150</v>
      </c>
      <c r="X92" s="149">
        <v>113</v>
      </c>
      <c r="Y92" s="149">
        <v>120</v>
      </c>
      <c r="Z92" s="169">
        <v>50</v>
      </c>
      <c r="AA92" s="144">
        <v>70</v>
      </c>
      <c r="AB92" s="144"/>
      <c r="AC92" s="144">
        <v>21</v>
      </c>
      <c r="AD92" s="144"/>
      <c r="AE92" s="144">
        <v>100</v>
      </c>
      <c r="AF92" s="144"/>
      <c r="AG92" s="144"/>
      <c r="AH92" s="144"/>
      <c r="AI92" s="144">
        <v>71</v>
      </c>
      <c r="AJ92" s="144">
        <v>120</v>
      </c>
      <c r="AK92" s="45"/>
      <c r="AN92" s="23"/>
      <c r="AO92" s="23"/>
    </row>
    <row r="93" spans="1:41" s="8" customFormat="1" ht="42.75" customHeight="1" outlineLevel="1">
      <c r="A93" s="82" t="s">
        <v>122</v>
      </c>
      <c r="B93" s="193"/>
      <c r="C93" s="161">
        <f>SUM(F93:AJ93)</f>
        <v>5410</v>
      </c>
      <c r="D93" s="162"/>
      <c r="E93" s="163"/>
      <c r="F93" s="167">
        <v>220</v>
      </c>
      <c r="G93" s="167">
        <v>336</v>
      </c>
      <c r="H93" s="167">
        <v>819</v>
      </c>
      <c r="I93" s="167">
        <v>138</v>
      </c>
      <c r="J93" s="167"/>
      <c r="K93" s="167"/>
      <c r="L93" s="167">
        <v>2454</v>
      </c>
      <c r="M93" s="167">
        <v>91</v>
      </c>
      <c r="N93" s="167">
        <v>280</v>
      </c>
      <c r="O93" s="168"/>
      <c r="P93" s="149">
        <v>150</v>
      </c>
      <c r="Q93" s="149">
        <v>20</v>
      </c>
      <c r="R93" s="149">
        <v>87</v>
      </c>
      <c r="S93" s="149"/>
      <c r="T93" s="194"/>
      <c r="U93" s="149"/>
      <c r="V93" s="149"/>
      <c r="W93" s="149">
        <v>150</v>
      </c>
      <c r="X93" s="149">
        <v>113</v>
      </c>
      <c r="Y93" s="149">
        <v>120</v>
      </c>
      <c r="Z93" s="169">
        <v>50</v>
      </c>
      <c r="AA93" s="144">
        <v>70</v>
      </c>
      <c r="AB93" s="144"/>
      <c r="AC93" s="144">
        <v>21</v>
      </c>
      <c r="AD93" s="144"/>
      <c r="AE93" s="144">
        <v>100</v>
      </c>
      <c r="AF93" s="144"/>
      <c r="AG93" s="144"/>
      <c r="AH93" s="144"/>
      <c r="AI93" s="144">
        <v>71</v>
      </c>
      <c r="AJ93" s="144">
        <v>120</v>
      </c>
      <c r="AK93" s="45"/>
      <c r="AN93" s="23"/>
      <c r="AO93" s="23"/>
    </row>
    <row r="94" spans="1:41" s="9" customFormat="1" ht="37.5" customHeight="1" outlineLevel="1">
      <c r="A94" s="82" t="s">
        <v>117</v>
      </c>
      <c r="B94" s="167"/>
      <c r="C94" s="161">
        <f>SUM(F94:AJ94)</f>
        <v>217</v>
      </c>
      <c r="D94" s="162"/>
      <c r="E94" s="163"/>
      <c r="F94" s="195">
        <v>118</v>
      </c>
      <c r="G94" s="195"/>
      <c r="H94" s="149"/>
      <c r="I94" s="195">
        <v>69</v>
      </c>
      <c r="J94" s="195"/>
      <c r="K94" s="194"/>
      <c r="L94" s="196"/>
      <c r="M94" s="195"/>
      <c r="N94" s="194"/>
      <c r="O94" s="149"/>
      <c r="P94" s="149"/>
      <c r="Q94" s="149">
        <v>30</v>
      </c>
      <c r="R94" s="149"/>
      <c r="S94" s="149"/>
      <c r="T94" s="149"/>
      <c r="U94" s="149"/>
      <c r="V94" s="149"/>
      <c r="W94" s="149"/>
      <c r="X94" s="149"/>
      <c r="Y94" s="149"/>
      <c r="Z94" s="197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46"/>
      <c r="AN94" s="24"/>
      <c r="AO94" s="24"/>
    </row>
    <row r="95" spans="1:41" s="8" customFormat="1" ht="30" hidden="1" customHeight="1">
      <c r="A95" s="82"/>
      <c r="B95" s="198"/>
      <c r="C95" s="161"/>
      <c r="D95" s="163"/>
      <c r="E95" s="163"/>
      <c r="F95" s="198"/>
      <c r="G95" s="198"/>
      <c r="H95" s="198"/>
      <c r="I95" s="198"/>
      <c r="J95" s="198"/>
      <c r="K95" s="198"/>
      <c r="L95" s="198"/>
      <c r="M95" s="198"/>
      <c r="N95" s="19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50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45"/>
      <c r="AN95" s="23"/>
      <c r="AO95" s="23"/>
    </row>
    <row r="96" spans="1:41" s="8" customFormat="1" ht="30" hidden="1" customHeight="1" outlineLevel="1">
      <c r="A96" s="82"/>
      <c r="B96" s="145"/>
      <c r="C96" s="161"/>
      <c r="D96" s="163"/>
      <c r="E96" s="163"/>
      <c r="F96" s="196"/>
      <c r="G96" s="196"/>
      <c r="H96" s="196"/>
      <c r="I96" s="196"/>
      <c r="J96" s="196"/>
      <c r="K96" s="196"/>
      <c r="L96" s="196"/>
      <c r="M96" s="196"/>
      <c r="N96" s="196"/>
      <c r="O96" s="149"/>
      <c r="P96" s="149"/>
      <c r="Q96" s="162"/>
      <c r="R96" s="149"/>
      <c r="S96" s="149"/>
      <c r="T96" s="149"/>
      <c r="U96" s="149"/>
      <c r="V96" s="149"/>
      <c r="W96" s="149"/>
      <c r="X96" s="149"/>
      <c r="Y96" s="149"/>
      <c r="Z96" s="197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45"/>
      <c r="AN96" s="23"/>
      <c r="AO96" s="23"/>
    </row>
    <row r="97" spans="1:46" s="9" customFormat="1" ht="33.75" customHeight="1" outlineLevel="1">
      <c r="A97" s="82" t="s">
        <v>120</v>
      </c>
      <c r="B97" s="175"/>
      <c r="C97" s="161">
        <f>SUM(F97:AJ97)</f>
        <v>6584.8</v>
      </c>
      <c r="D97" s="162">
        <f>SUM(F97:AJ97)</f>
        <v>6584.8</v>
      </c>
      <c r="E97" s="163"/>
      <c r="F97" s="196">
        <v>596</v>
      </c>
      <c r="G97" s="195">
        <v>89</v>
      </c>
      <c r="H97" s="195">
        <v>243</v>
      </c>
      <c r="I97" s="195">
        <v>306</v>
      </c>
      <c r="J97" s="195"/>
      <c r="K97" s="194">
        <v>385</v>
      </c>
      <c r="L97" s="195">
        <v>1595</v>
      </c>
      <c r="M97" s="194">
        <v>295</v>
      </c>
      <c r="N97" s="195">
        <v>328</v>
      </c>
      <c r="O97" s="149"/>
      <c r="P97" s="149">
        <v>27</v>
      </c>
      <c r="Q97" s="149">
        <v>50</v>
      </c>
      <c r="R97" s="149">
        <v>597</v>
      </c>
      <c r="S97" s="149"/>
      <c r="T97" s="149"/>
      <c r="U97" s="149"/>
      <c r="V97" s="149">
        <v>30</v>
      </c>
      <c r="W97" s="149">
        <v>45</v>
      </c>
      <c r="X97" s="149"/>
      <c r="Y97" s="149">
        <v>10</v>
      </c>
      <c r="Z97" s="197"/>
      <c r="AA97" s="144">
        <v>50</v>
      </c>
      <c r="AB97" s="144">
        <v>455</v>
      </c>
      <c r="AC97" s="144">
        <v>225</v>
      </c>
      <c r="AD97" s="144">
        <v>30</v>
      </c>
      <c r="AE97" s="144">
        <v>179</v>
      </c>
      <c r="AF97" s="144"/>
      <c r="AG97" s="144">
        <v>25</v>
      </c>
      <c r="AH97" s="144">
        <v>30</v>
      </c>
      <c r="AI97" s="144">
        <v>107</v>
      </c>
      <c r="AJ97" s="144">
        <v>887.8</v>
      </c>
      <c r="AK97" s="46"/>
      <c r="AN97" s="24"/>
      <c r="AO97" s="24"/>
    </row>
    <row r="98" spans="1:46" s="8" customFormat="1" ht="30" hidden="1" customHeight="1">
      <c r="A98" s="82" t="s">
        <v>54</v>
      </c>
      <c r="B98" s="163"/>
      <c r="C98" s="161">
        <f t="shared" ref="C98" si="29">SUM(F98:Z98)</f>
        <v>0</v>
      </c>
      <c r="D98" s="163" t="e">
        <f t="shared" si="28"/>
        <v>#DIV/0!</v>
      </c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2"/>
      <c r="P98" s="162"/>
      <c r="Q98" s="162"/>
      <c r="R98" s="162"/>
      <c r="S98" s="162"/>
      <c r="T98" s="162"/>
      <c r="U98" s="162"/>
      <c r="V98" s="162"/>
      <c r="W98" s="162"/>
      <c r="X98" s="162"/>
      <c r="Y98" s="162"/>
      <c r="Z98" s="191"/>
      <c r="AA98" s="144"/>
      <c r="AB98" s="144"/>
      <c r="AC98" s="144"/>
      <c r="AD98" s="144"/>
      <c r="AE98" s="144"/>
      <c r="AF98" s="144"/>
      <c r="AG98" s="144"/>
      <c r="AH98" s="144"/>
      <c r="AI98" s="144"/>
      <c r="AJ98" s="144"/>
      <c r="AK98" s="45"/>
      <c r="AN98" s="23"/>
      <c r="AO98" s="23"/>
    </row>
    <row r="99" spans="1:46" s="8" customFormat="1" ht="33.75" customHeight="1">
      <c r="A99" s="82" t="s">
        <v>123</v>
      </c>
      <c r="B99" s="161">
        <v>5578</v>
      </c>
      <c r="C99" s="161">
        <f>SUM(F99:AJ99)</f>
        <v>6182.8</v>
      </c>
      <c r="D99" s="145">
        <f>SUM(F99:AJ99)</f>
        <v>6182.8</v>
      </c>
      <c r="E99" s="145"/>
      <c r="F99" s="195">
        <v>596</v>
      </c>
      <c r="G99" s="195"/>
      <c r="H99" s="195">
        <v>243</v>
      </c>
      <c r="I99" s="195">
        <v>306</v>
      </c>
      <c r="J99" s="195"/>
      <c r="K99" s="195">
        <v>385</v>
      </c>
      <c r="L99" s="195">
        <v>1595</v>
      </c>
      <c r="M99" s="195">
        <v>295</v>
      </c>
      <c r="N99" s="195">
        <v>60</v>
      </c>
      <c r="O99" s="149"/>
      <c r="P99" s="149">
        <v>27</v>
      </c>
      <c r="Q99" s="149">
        <v>50</v>
      </c>
      <c r="R99" s="149">
        <v>597</v>
      </c>
      <c r="S99" s="149"/>
      <c r="T99" s="149"/>
      <c r="U99" s="149"/>
      <c r="V99" s="149">
        <v>30</v>
      </c>
      <c r="W99" s="149"/>
      <c r="X99" s="149"/>
      <c r="Y99" s="149">
        <v>10</v>
      </c>
      <c r="Z99" s="197"/>
      <c r="AA99" s="144">
        <v>50</v>
      </c>
      <c r="AB99" s="144">
        <v>455</v>
      </c>
      <c r="AC99" s="144">
        <v>225</v>
      </c>
      <c r="AD99" s="144">
        <v>30</v>
      </c>
      <c r="AE99" s="144">
        <v>179</v>
      </c>
      <c r="AF99" s="144"/>
      <c r="AG99" s="144">
        <v>25</v>
      </c>
      <c r="AH99" s="144">
        <v>30</v>
      </c>
      <c r="AI99" s="144">
        <v>107</v>
      </c>
      <c r="AJ99" s="144">
        <v>887.8</v>
      </c>
      <c r="AK99" s="45"/>
      <c r="AN99" s="23"/>
      <c r="AO99" s="23"/>
    </row>
    <row r="100" spans="1:46" s="8" customFormat="1" ht="33.75" customHeight="1">
      <c r="A100" s="82" t="s">
        <v>124</v>
      </c>
      <c r="B100" s="161">
        <v>6243</v>
      </c>
      <c r="C100" s="161">
        <f>SUM(F100:AJ100)</f>
        <v>4020</v>
      </c>
      <c r="D100" s="145">
        <f>SUM(F100:AJ100)</f>
        <v>4020</v>
      </c>
      <c r="E100" s="145"/>
      <c r="F100" s="195">
        <v>440</v>
      </c>
      <c r="G100" s="195"/>
      <c r="H100" s="195">
        <v>300</v>
      </c>
      <c r="I100" s="195">
        <v>400</v>
      </c>
      <c r="J100" s="195"/>
      <c r="K100" s="195">
        <v>200</v>
      </c>
      <c r="L100" s="195">
        <v>376</v>
      </c>
      <c r="M100" s="195">
        <v>400</v>
      </c>
      <c r="N100" s="195"/>
      <c r="O100" s="149"/>
      <c r="P100" s="149"/>
      <c r="Q100" s="149">
        <v>150</v>
      </c>
      <c r="R100" s="149">
        <v>75</v>
      </c>
      <c r="S100" s="149"/>
      <c r="T100" s="149"/>
      <c r="U100" s="149"/>
      <c r="V100" s="149">
        <v>175</v>
      </c>
      <c r="W100" s="149"/>
      <c r="X100" s="149"/>
      <c r="Y100" s="149"/>
      <c r="Z100" s="197"/>
      <c r="AA100" s="144"/>
      <c r="AB100" s="144">
        <v>105</v>
      </c>
      <c r="AC100" s="144">
        <v>210</v>
      </c>
      <c r="AD100" s="144"/>
      <c r="AE100" s="144">
        <v>300</v>
      </c>
      <c r="AF100" s="144"/>
      <c r="AG100" s="144"/>
      <c r="AH100" s="144">
        <v>105</v>
      </c>
      <c r="AI100" s="144"/>
      <c r="AJ100" s="144">
        <v>784</v>
      </c>
      <c r="AK100" s="45"/>
      <c r="AN100" s="23"/>
      <c r="AO100" s="23"/>
    </row>
    <row r="101" spans="1:46" s="8" customFormat="1" ht="33.75" customHeight="1">
      <c r="A101" s="82" t="s">
        <v>126</v>
      </c>
      <c r="B101" s="161">
        <v>20450</v>
      </c>
      <c r="C101" s="161">
        <f>SUM(F101:AJ101)</f>
        <v>33520</v>
      </c>
      <c r="D101" s="145">
        <f>SUM(F101:AJ101)</f>
        <v>33520</v>
      </c>
      <c r="E101" s="145"/>
      <c r="F101" s="195">
        <v>3394</v>
      </c>
      <c r="G101" s="195"/>
      <c r="H101" s="195">
        <v>3000</v>
      </c>
      <c r="I101" s="195">
        <v>1800</v>
      </c>
      <c r="J101" s="195"/>
      <c r="K101" s="195"/>
      <c r="L101" s="195">
        <v>18930</v>
      </c>
      <c r="M101" s="195">
        <v>3000</v>
      </c>
      <c r="N101" s="195"/>
      <c r="O101" s="149"/>
      <c r="P101" s="149"/>
      <c r="Q101" s="149">
        <v>800</v>
      </c>
      <c r="R101" s="149"/>
      <c r="S101" s="149"/>
      <c r="T101" s="149"/>
      <c r="U101" s="149"/>
      <c r="V101" s="149"/>
      <c r="W101" s="149"/>
      <c r="X101" s="149"/>
      <c r="Y101" s="149"/>
      <c r="Z101" s="197"/>
      <c r="AA101" s="144"/>
      <c r="AB101" s="144"/>
      <c r="AC101" s="144">
        <v>1800</v>
      </c>
      <c r="AD101" s="144"/>
      <c r="AE101" s="144">
        <v>600</v>
      </c>
      <c r="AF101" s="144"/>
      <c r="AG101" s="144"/>
      <c r="AH101" s="144"/>
      <c r="AI101" s="144"/>
      <c r="AJ101" s="199">
        <v>196</v>
      </c>
      <c r="AK101" s="45"/>
      <c r="AN101" s="23"/>
      <c r="AO101" s="23"/>
    </row>
    <row r="102" spans="1:46" s="9" customFormat="1" ht="33.75" customHeight="1" outlineLevel="1">
      <c r="A102" s="82" t="s">
        <v>127</v>
      </c>
      <c r="B102" s="161">
        <v>1000</v>
      </c>
      <c r="C102" s="161">
        <f>SUM(F102:AJ102)</f>
        <v>3000</v>
      </c>
      <c r="D102" s="146">
        <f>SUM(F102:AJ102)</f>
        <v>3000</v>
      </c>
      <c r="E102" s="147"/>
      <c r="F102" s="145"/>
      <c r="G102" s="200"/>
      <c r="H102" s="201"/>
      <c r="I102" s="145"/>
      <c r="J102" s="145"/>
      <c r="K102" s="201">
        <v>3000</v>
      </c>
      <c r="L102" s="145"/>
      <c r="M102" s="201"/>
      <c r="N102" s="145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50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99"/>
      <c r="AK102" s="46"/>
      <c r="AN102" s="24"/>
      <c r="AO102" s="24"/>
    </row>
    <row r="103" spans="1:46" s="8" customFormat="1" ht="30" hidden="1" customHeight="1" outlineLevel="1">
      <c r="A103" s="82"/>
      <c r="B103" s="161"/>
      <c r="C103" s="161"/>
      <c r="D103" s="147"/>
      <c r="E103" s="14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8"/>
      <c r="P103" s="168"/>
      <c r="Q103" s="168"/>
      <c r="R103" s="168"/>
      <c r="S103" s="168"/>
      <c r="T103" s="168"/>
      <c r="U103" s="168"/>
      <c r="V103" s="168"/>
      <c r="W103" s="168"/>
      <c r="X103" s="168"/>
      <c r="Y103" s="168"/>
      <c r="Z103" s="169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45"/>
      <c r="AN103" s="23"/>
      <c r="AO103" s="23"/>
      <c r="AT103" s="8" t="s">
        <v>0</v>
      </c>
    </row>
    <row r="104" spans="1:46" s="8" customFormat="1" ht="30" hidden="1" customHeight="1" outlineLevel="1">
      <c r="A104" s="82"/>
      <c r="B104" s="145"/>
      <c r="C104" s="161"/>
      <c r="D104" s="147"/>
      <c r="E104" s="147"/>
      <c r="F104" s="145"/>
      <c r="G104" s="145"/>
      <c r="H104" s="145"/>
      <c r="I104" s="145"/>
      <c r="J104" s="145"/>
      <c r="K104" s="145"/>
      <c r="L104" s="145"/>
      <c r="M104" s="145"/>
      <c r="N104" s="145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50"/>
      <c r="AA104" s="144"/>
      <c r="AB104" s="144"/>
      <c r="AC104" s="144"/>
      <c r="AD104" s="144"/>
      <c r="AE104" s="144"/>
      <c r="AF104" s="144"/>
      <c r="AG104" s="144"/>
      <c r="AH104" s="144"/>
      <c r="AI104" s="144"/>
      <c r="AJ104" s="144"/>
      <c r="AK104" s="47"/>
      <c r="AN104" s="23"/>
      <c r="AO104" s="23"/>
    </row>
    <row r="105" spans="1:46" s="8" customFormat="1" ht="30" hidden="1" customHeight="1">
      <c r="A105" s="82"/>
      <c r="B105" s="198"/>
      <c r="C105" s="198"/>
      <c r="D105" s="147"/>
      <c r="E105" s="147"/>
      <c r="F105" s="198"/>
      <c r="G105" s="198"/>
      <c r="H105" s="198"/>
      <c r="I105" s="198"/>
      <c r="J105" s="198"/>
      <c r="K105" s="198"/>
      <c r="L105" s="198"/>
      <c r="M105" s="198"/>
      <c r="N105" s="19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50"/>
      <c r="AA105" s="144"/>
      <c r="AB105" s="144"/>
      <c r="AC105" s="144"/>
      <c r="AD105" s="144"/>
      <c r="AE105" s="144"/>
      <c r="AF105" s="144"/>
      <c r="AG105" s="144"/>
      <c r="AH105" s="144"/>
      <c r="AI105" s="144"/>
      <c r="AJ105" s="144"/>
      <c r="AK105" s="45"/>
      <c r="AN105" s="23"/>
      <c r="AO105" s="23"/>
    </row>
    <row r="106" spans="1:46" s="9" customFormat="1" ht="39.75" customHeight="1" outlineLevel="1">
      <c r="A106" s="82" t="s">
        <v>128</v>
      </c>
      <c r="B106" s="170">
        <v>13359</v>
      </c>
      <c r="C106" s="148">
        <f>SUM(F106:AJ106)</f>
        <v>10820.1</v>
      </c>
      <c r="D106" s="146">
        <f>C106/B106*100</f>
        <v>80.994834942735238</v>
      </c>
      <c r="E106" s="146"/>
      <c r="F106" s="148">
        <v>670</v>
      </c>
      <c r="G106" s="148">
        <v>714</v>
      </c>
      <c r="H106" s="148">
        <v>834</v>
      </c>
      <c r="I106" s="148">
        <v>384</v>
      </c>
      <c r="J106" s="148">
        <v>883.6</v>
      </c>
      <c r="K106" s="148">
        <v>500</v>
      </c>
      <c r="L106" s="148">
        <v>1652</v>
      </c>
      <c r="M106" s="148">
        <v>271</v>
      </c>
      <c r="N106" s="148">
        <v>424.8</v>
      </c>
      <c r="O106" s="148">
        <v>128.5</v>
      </c>
      <c r="P106" s="148">
        <v>180</v>
      </c>
      <c r="Q106" s="148">
        <v>202</v>
      </c>
      <c r="R106" s="148">
        <v>305</v>
      </c>
      <c r="S106" s="148"/>
      <c r="T106" s="148"/>
      <c r="U106" s="148">
        <v>125</v>
      </c>
      <c r="V106" s="148">
        <v>156</v>
      </c>
      <c r="W106" s="148">
        <v>210</v>
      </c>
      <c r="X106" s="148">
        <v>469.2</v>
      </c>
      <c r="Y106" s="148">
        <v>500.1</v>
      </c>
      <c r="Z106" s="150">
        <v>342</v>
      </c>
      <c r="AA106" s="144">
        <v>35</v>
      </c>
      <c r="AB106" s="144">
        <v>65</v>
      </c>
      <c r="AC106" s="144">
        <v>136</v>
      </c>
      <c r="AD106" s="144">
        <v>226</v>
      </c>
      <c r="AE106" s="144">
        <v>120</v>
      </c>
      <c r="AF106" s="144">
        <v>105</v>
      </c>
      <c r="AG106" s="144"/>
      <c r="AH106" s="144">
        <v>70</v>
      </c>
      <c r="AI106" s="144">
        <v>146</v>
      </c>
      <c r="AJ106" s="144">
        <v>965.9</v>
      </c>
      <c r="AK106" s="46"/>
      <c r="AN106" s="24"/>
      <c r="AO106" s="24"/>
    </row>
    <row r="107" spans="1:46" s="8" customFormat="1" ht="27.75" hidden="1" customHeight="1" outlineLevel="1">
      <c r="A107" s="82"/>
      <c r="B107" s="170"/>
      <c r="C107" s="148"/>
      <c r="D107" s="146"/>
      <c r="E107" s="146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68"/>
      <c r="R107" s="168"/>
      <c r="S107" s="168"/>
      <c r="T107" s="168"/>
      <c r="U107" s="168"/>
      <c r="V107" s="168"/>
      <c r="W107" s="168"/>
      <c r="X107" s="168"/>
      <c r="Y107" s="168"/>
      <c r="Z107" s="169"/>
      <c r="AA107" s="144"/>
      <c r="AB107" s="144"/>
      <c r="AC107" s="144"/>
      <c r="AD107" s="144"/>
      <c r="AE107" s="144"/>
      <c r="AF107" s="144"/>
      <c r="AG107" s="144"/>
      <c r="AH107" s="144"/>
      <c r="AI107" s="144"/>
      <c r="AJ107" s="144"/>
      <c r="AK107" s="45"/>
      <c r="AN107" s="23"/>
      <c r="AO107" s="23"/>
    </row>
    <row r="108" spans="1:46" s="8" customFormat="1" ht="27" hidden="1" customHeight="1" outlineLevel="1">
      <c r="A108" s="82"/>
      <c r="B108" s="148"/>
      <c r="C108" s="148"/>
      <c r="D108" s="146"/>
      <c r="E108" s="146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50"/>
      <c r="AA108" s="144"/>
      <c r="AB108" s="144"/>
      <c r="AC108" s="144"/>
      <c r="AD108" s="144"/>
      <c r="AE108" s="144"/>
      <c r="AF108" s="144"/>
      <c r="AG108" s="144"/>
      <c r="AH108" s="144"/>
      <c r="AI108" s="144"/>
      <c r="AJ108" s="144"/>
      <c r="AK108" s="45"/>
      <c r="AN108" s="23"/>
      <c r="AO108" s="23"/>
    </row>
    <row r="109" spans="1:46" s="9" customFormat="1" ht="30" hidden="1" customHeight="1">
      <c r="A109" s="82"/>
      <c r="B109" s="146"/>
      <c r="C109" s="146"/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86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46"/>
      <c r="AN109" s="24"/>
      <c r="AO109" s="24"/>
    </row>
    <row r="110" spans="1:46" s="8" customFormat="1" ht="30" hidden="1" customHeight="1" outlineLevel="1">
      <c r="A110" s="82"/>
      <c r="B110" s="170"/>
      <c r="C110" s="148"/>
      <c r="D110" s="146"/>
      <c r="E110" s="146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68"/>
      <c r="R110" s="168"/>
      <c r="S110" s="168"/>
      <c r="T110" s="168"/>
      <c r="U110" s="168"/>
      <c r="V110" s="168"/>
      <c r="W110" s="168"/>
      <c r="X110" s="168"/>
      <c r="Y110" s="168"/>
      <c r="Z110" s="169"/>
      <c r="AA110" s="144"/>
      <c r="AB110" s="144"/>
      <c r="AC110" s="144"/>
      <c r="AD110" s="144"/>
      <c r="AE110" s="144"/>
      <c r="AF110" s="144"/>
      <c r="AG110" s="144"/>
      <c r="AH110" s="144"/>
      <c r="AI110" s="144"/>
      <c r="AJ110" s="144"/>
      <c r="AK110" s="45"/>
      <c r="AN110" s="23"/>
      <c r="AO110" s="23"/>
    </row>
    <row r="111" spans="1:46" s="8" customFormat="1" ht="30" hidden="1" customHeight="1" outlineLevel="1">
      <c r="A111" s="82"/>
      <c r="B111" s="170"/>
      <c r="C111" s="148"/>
      <c r="D111" s="146"/>
      <c r="E111" s="146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50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45"/>
      <c r="AN111" s="23"/>
      <c r="AO111" s="23"/>
    </row>
    <row r="112" spans="1:46" s="9" customFormat="1" ht="30" hidden="1" customHeight="1">
      <c r="A112" s="82"/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86"/>
      <c r="AA112" s="144"/>
      <c r="AB112" s="144"/>
      <c r="AC112" s="144"/>
      <c r="AD112" s="144"/>
      <c r="AE112" s="144"/>
      <c r="AF112" s="144"/>
      <c r="AG112" s="144"/>
      <c r="AH112" s="144"/>
      <c r="AI112" s="144"/>
      <c r="AJ112" s="144"/>
      <c r="AK112" s="46"/>
      <c r="AN112" s="24"/>
      <c r="AO112" s="24"/>
    </row>
    <row r="113" spans="1:41" s="8" customFormat="1" ht="30" hidden="1" customHeight="1">
      <c r="A113" s="82"/>
      <c r="B113" s="148"/>
      <c r="C113" s="148"/>
      <c r="D113" s="146"/>
      <c r="E113" s="146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49"/>
      <c r="Z113" s="197"/>
      <c r="AA113" s="144"/>
      <c r="AB113" s="144"/>
      <c r="AC113" s="144"/>
      <c r="AD113" s="144"/>
      <c r="AE113" s="144"/>
      <c r="AF113" s="144"/>
      <c r="AG113" s="144"/>
      <c r="AH113" s="144"/>
      <c r="AI113" s="144"/>
      <c r="AJ113" s="144"/>
      <c r="AK113" s="45"/>
      <c r="AN113" s="23"/>
      <c r="AO113" s="23"/>
    </row>
    <row r="114" spans="1:41" s="8" customFormat="1" ht="30" hidden="1" customHeight="1">
      <c r="A114" s="82"/>
      <c r="B114" s="148"/>
      <c r="C114" s="148"/>
      <c r="D114" s="146"/>
      <c r="E114" s="146"/>
      <c r="F114" s="148"/>
      <c r="G114" s="148"/>
      <c r="H114" s="148"/>
      <c r="I114" s="148"/>
      <c r="J114" s="148"/>
      <c r="K114" s="148"/>
      <c r="L114" s="148"/>
      <c r="M114" s="148"/>
      <c r="N114" s="148"/>
      <c r="O114" s="148"/>
      <c r="P114" s="148"/>
      <c r="Q114" s="149"/>
      <c r="R114" s="148"/>
      <c r="S114" s="148"/>
      <c r="T114" s="148"/>
      <c r="U114" s="148"/>
      <c r="V114" s="148"/>
      <c r="W114" s="148"/>
      <c r="X114" s="148"/>
      <c r="Y114" s="148"/>
      <c r="Z114" s="150"/>
      <c r="AA114" s="144"/>
      <c r="AB114" s="144"/>
      <c r="AC114" s="144"/>
      <c r="AD114" s="144"/>
      <c r="AE114" s="144"/>
      <c r="AF114" s="144"/>
      <c r="AG114" s="144"/>
      <c r="AH114" s="144"/>
      <c r="AI114" s="144"/>
      <c r="AJ114" s="144"/>
      <c r="AK114" s="45"/>
      <c r="AN114" s="23"/>
      <c r="AO114" s="23"/>
    </row>
    <row r="115" spans="1:41" s="8" customFormat="1" ht="47.25" hidden="1" customHeight="1">
      <c r="A115" s="82"/>
      <c r="B115" s="148"/>
      <c r="C115" s="148"/>
      <c r="D115" s="146"/>
      <c r="E115" s="146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97"/>
      <c r="AA115" s="144"/>
      <c r="AB115" s="144"/>
      <c r="AC115" s="144"/>
      <c r="AD115" s="144"/>
      <c r="AE115" s="144"/>
      <c r="AF115" s="144"/>
      <c r="AG115" s="144"/>
      <c r="AH115" s="144"/>
      <c r="AI115" s="144"/>
      <c r="AJ115" s="144"/>
      <c r="AK115" s="45"/>
      <c r="AN115" s="23"/>
      <c r="AO115" s="23"/>
    </row>
    <row r="116" spans="1:41" s="8" customFormat="1" ht="30" hidden="1" customHeight="1">
      <c r="A116" s="82"/>
      <c r="B116" s="148"/>
      <c r="C116" s="148"/>
      <c r="D116" s="146"/>
      <c r="E116" s="146"/>
      <c r="F116" s="148"/>
      <c r="G116" s="148"/>
      <c r="H116" s="148"/>
      <c r="I116" s="148"/>
      <c r="J116" s="148"/>
      <c r="K116" s="148"/>
      <c r="L116" s="148"/>
      <c r="M116" s="148"/>
      <c r="N116" s="148"/>
      <c r="O116" s="148"/>
      <c r="P116" s="148"/>
      <c r="Q116" s="149"/>
      <c r="R116" s="148"/>
      <c r="S116" s="148"/>
      <c r="T116" s="148"/>
      <c r="U116" s="148"/>
      <c r="V116" s="148"/>
      <c r="W116" s="148"/>
      <c r="X116" s="148"/>
      <c r="Y116" s="148"/>
      <c r="Z116" s="150"/>
      <c r="AA116" s="144"/>
      <c r="AB116" s="144"/>
      <c r="AC116" s="144"/>
      <c r="AD116" s="144"/>
      <c r="AE116" s="144"/>
      <c r="AF116" s="144"/>
      <c r="AG116" s="144"/>
      <c r="AH116" s="144"/>
      <c r="AI116" s="144"/>
      <c r="AJ116" s="144"/>
      <c r="AK116" s="45"/>
      <c r="AN116" s="23"/>
      <c r="AO116" s="23"/>
    </row>
    <row r="117" spans="1:41" s="8" customFormat="1" ht="33.75" customHeight="1">
      <c r="A117" s="82" t="s">
        <v>144</v>
      </c>
      <c r="B117" s="148">
        <v>17647</v>
      </c>
      <c r="C117" s="148">
        <f t="shared" ref="C117:C122" si="30">SUM(F117:AJ117)</f>
        <v>12775</v>
      </c>
      <c r="D117" s="146">
        <f t="shared" ref="D117:D122" si="31">C117/B117*100</f>
        <v>72.391907973026576</v>
      </c>
      <c r="E117" s="146"/>
      <c r="F117" s="148">
        <f>SUM(F92+F118)</f>
        <v>948</v>
      </c>
      <c r="G117" s="148">
        <f>G92+G118</f>
        <v>895</v>
      </c>
      <c r="H117" s="148">
        <f>H92+H118</f>
        <v>1453</v>
      </c>
      <c r="I117" s="148">
        <f t="shared" ref="I117:Q117" si="32">SUM(I118+I92)</f>
        <v>480</v>
      </c>
      <c r="J117" s="148">
        <f t="shared" si="32"/>
        <v>346</v>
      </c>
      <c r="K117" s="148">
        <f t="shared" si="32"/>
        <v>405</v>
      </c>
      <c r="L117" s="148">
        <f t="shared" si="32"/>
        <v>3546</v>
      </c>
      <c r="M117" s="148">
        <f t="shared" si="32"/>
        <v>286</v>
      </c>
      <c r="N117" s="148">
        <f t="shared" si="32"/>
        <v>587</v>
      </c>
      <c r="O117" s="148">
        <f t="shared" si="32"/>
        <v>129</v>
      </c>
      <c r="P117" s="148">
        <f t="shared" si="32"/>
        <v>285</v>
      </c>
      <c r="Q117" s="149">
        <f t="shared" si="32"/>
        <v>175</v>
      </c>
      <c r="R117" s="148">
        <f>SUM(R92+R118)</f>
        <v>210</v>
      </c>
      <c r="S117" s="148"/>
      <c r="T117" s="148"/>
      <c r="U117" s="148">
        <f>SUM(U118+U92)</f>
        <v>46</v>
      </c>
      <c r="V117" s="148">
        <f>SUM(V92+V118)</f>
        <v>136</v>
      </c>
      <c r="W117" s="148">
        <f>SUM(W118+W92)</f>
        <v>284</v>
      </c>
      <c r="X117" s="148">
        <f>X92+X118</f>
        <v>381</v>
      </c>
      <c r="Y117" s="148">
        <f>Y92+Y118</f>
        <v>550</v>
      </c>
      <c r="Z117" s="150">
        <f>SUM(Z118+Z92)</f>
        <v>100</v>
      </c>
      <c r="AA117" s="144">
        <v>105</v>
      </c>
      <c r="AB117" s="144">
        <f>AB118+AB92</f>
        <v>33</v>
      </c>
      <c r="AC117" s="144">
        <f>SUM(AC118+AC92)</f>
        <v>157</v>
      </c>
      <c r="AD117" s="144">
        <f>SUM(AD92+AD118)</f>
        <v>123</v>
      </c>
      <c r="AE117" s="144">
        <f>SUM(AE118+AE92)</f>
        <v>180</v>
      </c>
      <c r="AF117" s="144">
        <f>SUM(AF118+AF92)</f>
        <v>40</v>
      </c>
      <c r="AG117" s="144"/>
      <c r="AH117" s="144">
        <f>SUM(AH118+AH92)</f>
        <v>40</v>
      </c>
      <c r="AI117" s="144">
        <f>SUM(AI92+AI118)</f>
        <v>217</v>
      </c>
      <c r="AJ117" s="144">
        <f>SUM(AJ92+AJ118)</f>
        <v>638</v>
      </c>
      <c r="AK117" s="45"/>
      <c r="AN117" s="23"/>
      <c r="AO117" s="23"/>
    </row>
    <row r="118" spans="1:41" s="8" customFormat="1" ht="33.75" customHeight="1">
      <c r="A118" s="82" t="s">
        <v>145</v>
      </c>
      <c r="B118" s="148">
        <v>10425</v>
      </c>
      <c r="C118" s="148">
        <f t="shared" si="30"/>
        <v>7163</v>
      </c>
      <c r="D118" s="146">
        <f t="shared" si="31"/>
        <v>68.709832134292569</v>
      </c>
      <c r="E118" s="146"/>
      <c r="F118" s="149">
        <f t="shared" ref="F118:M118" si="33">SUM(F119:F135)</f>
        <v>610</v>
      </c>
      <c r="G118" s="149">
        <f t="shared" si="33"/>
        <v>559</v>
      </c>
      <c r="H118" s="149">
        <f t="shared" si="33"/>
        <v>634</v>
      </c>
      <c r="I118" s="149">
        <f>SUM(I119:I135)</f>
        <v>288</v>
      </c>
      <c r="J118" s="149">
        <f t="shared" si="33"/>
        <v>346</v>
      </c>
      <c r="K118" s="149">
        <f t="shared" si="33"/>
        <v>405</v>
      </c>
      <c r="L118" s="149">
        <f t="shared" si="33"/>
        <v>1092</v>
      </c>
      <c r="M118" s="149">
        <f t="shared" si="33"/>
        <v>195</v>
      </c>
      <c r="N118" s="149">
        <f t="shared" ref="N118:S118" si="34">SUM(N119:N135)</f>
        <v>307</v>
      </c>
      <c r="O118" s="149">
        <f t="shared" si="34"/>
        <v>129</v>
      </c>
      <c r="P118" s="149">
        <f t="shared" si="34"/>
        <v>135</v>
      </c>
      <c r="Q118" s="149">
        <f t="shared" si="34"/>
        <v>125</v>
      </c>
      <c r="R118" s="149">
        <f t="shared" si="34"/>
        <v>123</v>
      </c>
      <c r="S118" s="149">
        <f t="shared" si="34"/>
        <v>0</v>
      </c>
      <c r="T118" s="149"/>
      <c r="U118" s="149">
        <f t="shared" ref="U118:Z118" si="35">SUM(U119:U135)</f>
        <v>46</v>
      </c>
      <c r="V118" s="149">
        <f t="shared" si="35"/>
        <v>136</v>
      </c>
      <c r="W118" s="149">
        <f t="shared" si="35"/>
        <v>134</v>
      </c>
      <c r="X118" s="149">
        <f t="shared" si="35"/>
        <v>268</v>
      </c>
      <c r="Y118" s="149">
        <f t="shared" si="35"/>
        <v>430</v>
      </c>
      <c r="Z118" s="197">
        <f t="shared" si="35"/>
        <v>50</v>
      </c>
      <c r="AA118" s="144">
        <f t="shared" ref="AA118:AF118" si="36">SUM(AA119:AA135)</f>
        <v>35</v>
      </c>
      <c r="AB118" s="144">
        <f t="shared" si="36"/>
        <v>33</v>
      </c>
      <c r="AC118" s="144">
        <f t="shared" si="36"/>
        <v>136</v>
      </c>
      <c r="AD118" s="144">
        <f t="shared" si="36"/>
        <v>123</v>
      </c>
      <c r="AE118" s="144">
        <f t="shared" si="36"/>
        <v>80</v>
      </c>
      <c r="AF118" s="144">
        <f t="shared" si="36"/>
        <v>40</v>
      </c>
      <c r="AG118" s="144"/>
      <c r="AH118" s="144">
        <f>SUM(AH119:AH135)</f>
        <v>40</v>
      </c>
      <c r="AI118" s="144">
        <f>SUM(AI119:AI135)</f>
        <v>146</v>
      </c>
      <c r="AJ118" s="144">
        <f>SUM(AJ119:AJ135)</f>
        <v>518</v>
      </c>
      <c r="AK118" s="45"/>
      <c r="AN118" s="23"/>
      <c r="AO118" s="23"/>
    </row>
    <row r="119" spans="1:41" s="8" customFormat="1" ht="33.75" customHeight="1">
      <c r="A119" s="82" t="s">
        <v>136</v>
      </c>
      <c r="B119" s="148">
        <v>4297</v>
      </c>
      <c r="C119" s="148">
        <f t="shared" si="30"/>
        <v>2730</v>
      </c>
      <c r="D119" s="146">
        <f t="shared" si="31"/>
        <v>63.53269723062602</v>
      </c>
      <c r="E119" s="146"/>
      <c r="F119" s="149">
        <v>241</v>
      </c>
      <c r="G119" s="149">
        <v>200</v>
      </c>
      <c r="H119" s="149">
        <v>210</v>
      </c>
      <c r="I119" s="149">
        <v>37</v>
      </c>
      <c r="J119" s="149">
        <v>200</v>
      </c>
      <c r="K119" s="149">
        <v>180</v>
      </c>
      <c r="L119" s="149">
        <v>729</v>
      </c>
      <c r="M119" s="149">
        <v>14</v>
      </c>
      <c r="N119" s="149">
        <v>100</v>
      </c>
      <c r="O119" s="149">
        <v>102</v>
      </c>
      <c r="P119" s="149"/>
      <c r="Q119" s="149">
        <v>60</v>
      </c>
      <c r="R119" s="149">
        <v>23</v>
      </c>
      <c r="S119" s="149"/>
      <c r="T119" s="149"/>
      <c r="U119" s="149">
        <v>33</v>
      </c>
      <c r="V119" s="149">
        <v>22</v>
      </c>
      <c r="W119" s="149">
        <v>19</v>
      </c>
      <c r="X119" s="149">
        <v>210</v>
      </c>
      <c r="Y119" s="149">
        <v>180</v>
      </c>
      <c r="Z119" s="197"/>
      <c r="AA119" s="144">
        <v>35</v>
      </c>
      <c r="AB119" s="144"/>
      <c r="AC119" s="144"/>
      <c r="AD119" s="144">
        <v>10</v>
      </c>
      <c r="AE119" s="144"/>
      <c r="AF119" s="144"/>
      <c r="AG119" s="144"/>
      <c r="AH119" s="144"/>
      <c r="AI119" s="144">
        <v>50</v>
      </c>
      <c r="AJ119" s="144">
        <v>75</v>
      </c>
      <c r="AK119" s="45"/>
      <c r="AN119" s="23"/>
      <c r="AO119" s="23"/>
    </row>
    <row r="120" spans="1:41" s="8" customFormat="1" ht="39.75" customHeight="1">
      <c r="A120" s="82" t="s">
        <v>129</v>
      </c>
      <c r="B120" s="148">
        <v>7095</v>
      </c>
      <c r="C120" s="148">
        <f t="shared" si="30"/>
        <v>3351</v>
      </c>
      <c r="D120" s="146">
        <f t="shared" si="31"/>
        <v>47.23044397463002</v>
      </c>
      <c r="E120" s="146"/>
      <c r="F120" s="148">
        <v>244</v>
      </c>
      <c r="G120" s="148">
        <v>90</v>
      </c>
      <c r="H120" s="148">
        <v>147</v>
      </c>
      <c r="I120" s="148">
        <v>215</v>
      </c>
      <c r="J120" s="148">
        <v>35</v>
      </c>
      <c r="K120" s="148">
        <v>200</v>
      </c>
      <c r="L120" s="148">
        <v>363</v>
      </c>
      <c r="M120" s="148">
        <v>181</v>
      </c>
      <c r="N120" s="148">
        <v>156</v>
      </c>
      <c r="O120" s="148">
        <v>27</v>
      </c>
      <c r="P120" s="148">
        <v>135</v>
      </c>
      <c r="Q120" s="148">
        <v>65</v>
      </c>
      <c r="R120" s="148">
        <v>100</v>
      </c>
      <c r="S120" s="148"/>
      <c r="T120" s="148"/>
      <c r="U120" s="148">
        <v>13</v>
      </c>
      <c r="V120" s="148">
        <v>101</v>
      </c>
      <c r="W120" s="148">
        <v>115</v>
      </c>
      <c r="X120" s="148">
        <v>58</v>
      </c>
      <c r="Y120" s="148">
        <v>250</v>
      </c>
      <c r="Z120" s="150">
        <v>50</v>
      </c>
      <c r="AA120" s="155"/>
      <c r="AB120" s="155">
        <v>33</v>
      </c>
      <c r="AC120" s="155">
        <v>136</v>
      </c>
      <c r="AD120" s="155">
        <v>113</v>
      </c>
      <c r="AE120" s="155">
        <v>80</v>
      </c>
      <c r="AF120" s="155">
        <v>40</v>
      </c>
      <c r="AG120" s="155"/>
      <c r="AH120" s="155">
        <v>30</v>
      </c>
      <c r="AI120" s="155">
        <v>42</v>
      </c>
      <c r="AJ120" s="155">
        <v>332</v>
      </c>
      <c r="AK120" s="48"/>
      <c r="AN120" s="23"/>
      <c r="AO120" s="23"/>
    </row>
    <row r="121" spans="1:41" s="8" customFormat="1" ht="38.25">
      <c r="A121" s="82" t="s">
        <v>130</v>
      </c>
      <c r="B121" s="148">
        <v>148</v>
      </c>
      <c r="C121" s="148">
        <f t="shared" si="30"/>
        <v>124</v>
      </c>
      <c r="D121" s="146">
        <f t="shared" si="31"/>
        <v>83.78378378378379</v>
      </c>
      <c r="E121" s="146"/>
      <c r="F121" s="148"/>
      <c r="G121" s="148"/>
      <c r="H121" s="148"/>
      <c r="I121" s="148">
        <v>8</v>
      </c>
      <c r="J121" s="148"/>
      <c r="K121" s="148">
        <v>25</v>
      </c>
      <c r="L121" s="148"/>
      <c r="M121" s="148"/>
      <c r="N121" s="148"/>
      <c r="O121" s="148"/>
      <c r="P121" s="148"/>
      <c r="Q121" s="149"/>
      <c r="R121" s="148"/>
      <c r="S121" s="148"/>
      <c r="T121" s="148"/>
      <c r="U121" s="148"/>
      <c r="V121" s="148">
        <v>8</v>
      </c>
      <c r="W121" s="148"/>
      <c r="X121" s="148"/>
      <c r="Y121" s="148"/>
      <c r="Z121" s="150"/>
      <c r="AA121" s="144"/>
      <c r="AB121" s="144"/>
      <c r="AC121" s="144"/>
      <c r="AD121" s="144"/>
      <c r="AE121" s="144"/>
      <c r="AF121" s="144"/>
      <c r="AG121" s="144"/>
      <c r="AH121" s="144">
        <v>10</v>
      </c>
      <c r="AI121" s="144">
        <v>10</v>
      </c>
      <c r="AJ121" s="144">
        <v>63</v>
      </c>
      <c r="AK121" s="45"/>
      <c r="AN121" s="23"/>
      <c r="AO121" s="23"/>
    </row>
    <row r="122" spans="1:41" s="8" customFormat="1" ht="38.25">
      <c r="A122" s="82" t="s">
        <v>131</v>
      </c>
      <c r="B122" s="148">
        <v>612</v>
      </c>
      <c r="C122" s="148">
        <f t="shared" si="30"/>
        <v>928</v>
      </c>
      <c r="D122" s="153">
        <f t="shared" si="31"/>
        <v>151.63398692810458</v>
      </c>
      <c r="E122" s="153"/>
      <c r="F122" s="148">
        <v>100</v>
      </c>
      <c r="G122" s="148">
        <v>269</v>
      </c>
      <c r="H122" s="148">
        <v>277</v>
      </c>
      <c r="I122" s="148">
        <v>28</v>
      </c>
      <c r="J122" s="148">
        <v>111</v>
      </c>
      <c r="K122" s="148"/>
      <c r="L122" s="202"/>
      <c r="M122" s="148"/>
      <c r="N122" s="148">
        <v>51</v>
      </c>
      <c r="O122" s="148"/>
      <c r="P122" s="148"/>
      <c r="Q122" s="148"/>
      <c r="R122" s="148"/>
      <c r="S122" s="148"/>
      <c r="T122" s="148"/>
      <c r="U122" s="148"/>
      <c r="V122" s="148"/>
      <c r="W122" s="148"/>
      <c r="X122" s="148"/>
      <c r="Y122" s="148"/>
      <c r="Z122" s="150"/>
      <c r="AA122" s="155"/>
      <c r="AB122" s="155"/>
      <c r="AC122" s="155"/>
      <c r="AD122" s="155"/>
      <c r="AE122" s="155"/>
      <c r="AF122" s="155"/>
      <c r="AG122" s="155"/>
      <c r="AH122" s="155"/>
      <c r="AI122" s="155">
        <v>44</v>
      </c>
      <c r="AJ122" s="155">
        <v>48</v>
      </c>
      <c r="AK122" s="49"/>
      <c r="AN122" s="23"/>
      <c r="AO122" s="23"/>
    </row>
    <row r="123" spans="1:41" ht="38.25" hidden="1">
      <c r="A123" s="141"/>
      <c r="B123" s="203"/>
      <c r="C123" s="203"/>
      <c r="D123" s="203"/>
      <c r="E123" s="203"/>
      <c r="F123" s="203"/>
      <c r="G123" s="203"/>
      <c r="H123" s="203"/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4"/>
      <c r="AB123" s="204"/>
      <c r="AC123" s="204"/>
      <c r="AD123" s="204"/>
      <c r="AE123" s="204"/>
      <c r="AF123" s="204"/>
      <c r="AG123" s="204"/>
      <c r="AH123" s="204"/>
      <c r="AI123" s="204"/>
      <c r="AJ123" s="204"/>
    </row>
    <row r="124" spans="1:41" ht="27" hidden="1" customHeight="1">
      <c r="A124" s="142"/>
      <c r="B124" s="205"/>
      <c r="C124" s="205"/>
      <c r="D124" s="205"/>
      <c r="E124" s="205"/>
      <c r="F124" s="205"/>
      <c r="G124" s="205"/>
      <c r="H124" s="205"/>
      <c r="I124" s="205"/>
      <c r="J124" s="205"/>
      <c r="K124" s="205"/>
      <c r="L124" s="205"/>
      <c r="M124" s="205"/>
      <c r="N124" s="205"/>
      <c r="O124" s="205"/>
      <c r="P124" s="205"/>
      <c r="Q124" s="205"/>
      <c r="R124" s="205"/>
      <c r="S124" s="205"/>
      <c r="T124" s="205"/>
      <c r="U124" s="205"/>
      <c r="V124" s="205"/>
      <c r="W124" s="205"/>
      <c r="X124" s="205"/>
      <c r="Y124" s="205"/>
      <c r="Z124" s="205"/>
      <c r="AA124" s="204"/>
      <c r="AB124" s="204"/>
      <c r="AC124" s="204"/>
      <c r="AD124" s="204"/>
      <c r="AE124" s="204"/>
      <c r="AF124" s="204"/>
      <c r="AG124" s="204"/>
      <c r="AH124" s="204"/>
      <c r="AI124" s="204"/>
      <c r="AJ124" s="204"/>
    </row>
    <row r="125" spans="1:41" ht="18" hidden="1" customHeight="1">
      <c r="A125" s="142"/>
      <c r="B125" s="205"/>
      <c r="C125" s="205"/>
      <c r="D125" s="205"/>
      <c r="E125" s="205"/>
      <c r="F125" s="205"/>
      <c r="G125" s="205"/>
      <c r="H125" s="205"/>
      <c r="I125" s="205"/>
      <c r="J125" s="205"/>
      <c r="K125" s="205"/>
      <c r="L125" s="205"/>
      <c r="M125" s="205"/>
      <c r="N125" s="205"/>
      <c r="O125" s="205"/>
      <c r="P125" s="205"/>
      <c r="Q125" s="205"/>
      <c r="R125" s="205"/>
      <c r="S125" s="205"/>
      <c r="T125" s="205"/>
      <c r="U125" s="205"/>
      <c r="V125" s="205"/>
      <c r="W125" s="205"/>
      <c r="X125" s="205"/>
      <c r="Y125" s="205"/>
      <c r="Z125" s="205"/>
      <c r="AA125" s="204"/>
      <c r="AB125" s="204"/>
      <c r="AC125" s="204"/>
      <c r="AD125" s="204"/>
      <c r="AE125" s="204"/>
      <c r="AF125" s="204"/>
      <c r="AG125" s="204"/>
      <c r="AH125" s="204"/>
      <c r="AI125" s="204"/>
      <c r="AJ125" s="204"/>
    </row>
    <row r="126" spans="1:41" ht="18" hidden="1" customHeight="1">
      <c r="A126" s="143"/>
      <c r="B126" s="206"/>
      <c r="C126" s="206"/>
      <c r="D126" s="206"/>
      <c r="E126" s="206"/>
      <c r="F126" s="206"/>
      <c r="G126" s="206"/>
      <c r="H126" s="206"/>
      <c r="I126" s="206"/>
      <c r="J126" s="206"/>
      <c r="K126" s="206"/>
      <c r="L126" s="206"/>
      <c r="M126" s="206"/>
      <c r="N126" s="206"/>
      <c r="O126" s="206"/>
      <c r="P126" s="206"/>
      <c r="Q126" s="206"/>
      <c r="R126" s="206"/>
      <c r="S126" s="206"/>
      <c r="T126" s="206"/>
      <c r="U126" s="206"/>
      <c r="V126" s="206"/>
      <c r="W126" s="206"/>
      <c r="X126" s="206"/>
      <c r="Y126" s="206"/>
      <c r="Z126" s="206"/>
      <c r="AA126" s="204"/>
      <c r="AB126" s="204"/>
      <c r="AC126" s="204"/>
      <c r="AD126" s="204"/>
      <c r="AE126" s="204"/>
      <c r="AF126" s="204"/>
      <c r="AG126" s="204"/>
      <c r="AH126" s="204"/>
      <c r="AI126" s="204"/>
      <c r="AJ126" s="204"/>
    </row>
    <row r="127" spans="1:41" ht="24" hidden="1" customHeight="1">
      <c r="A127" s="137"/>
      <c r="B127" s="206"/>
      <c r="C127" s="206"/>
      <c r="D127" s="206"/>
      <c r="E127" s="206"/>
      <c r="F127" s="206"/>
      <c r="G127" s="206"/>
      <c r="H127" s="206"/>
      <c r="I127" s="206"/>
      <c r="J127" s="206"/>
      <c r="K127" s="206"/>
      <c r="L127" s="206"/>
      <c r="M127" s="206"/>
      <c r="N127" s="206"/>
      <c r="O127" s="206"/>
      <c r="P127" s="206"/>
      <c r="Q127" s="206"/>
      <c r="R127" s="206"/>
      <c r="S127" s="206"/>
      <c r="T127" s="206"/>
      <c r="U127" s="206"/>
      <c r="V127" s="206"/>
      <c r="W127" s="206"/>
      <c r="X127" s="206"/>
      <c r="Y127" s="206"/>
      <c r="Z127" s="206"/>
      <c r="AA127" s="204"/>
      <c r="AB127" s="204"/>
      <c r="AC127" s="204"/>
      <c r="AD127" s="204"/>
      <c r="AE127" s="204"/>
      <c r="AF127" s="204"/>
      <c r="AG127" s="204"/>
      <c r="AH127" s="204"/>
      <c r="AI127" s="204"/>
      <c r="AJ127" s="204"/>
    </row>
    <row r="128" spans="1:41" s="11" customFormat="1" ht="21" hidden="1" customHeight="1">
      <c r="A128" s="138"/>
      <c r="B128" s="207"/>
      <c r="C128" s="207"/>
      <c r="D128" s="207"/>
      <c r="E128" s="207"/>
      <c r="F128" s="207"/>
      <c r="G128" s="207"/>
      <c r="H128" s="207"/>
      <c r="I128" s="207"/>
      <c r="J128" s="207"/>
      <c r="K128" s="207"/>
      <c r="L128" s="207"/>
      <c r="M128" s="207"/>
      <c r="N128" s="207"/>
      <c r="O128" s="207"/>
      <c r="P128" s="207"/>
      <c r="Q128" s="207"/>
      <c r="R128" s="207"/>
      <c r="S128" s="207"/>
      <c r="T128" s="207"/>
      <c r="U128" s="207"/>
      <c r="V128" s="207"/>
      <c r="W128" s="207"/>
      <c r="X128" s="207"/>
      <c r="Y128" s="207"/>
      <c r="Z128" s="207"/>
      <c r="AA128" s="204"/>
      <c r="AB128" s="204"/>
      <c r="AC128" s="204"/>
      <c r="AD128" s="204"/>
      <c r="AE128" s="204"/>
      <c r="AF128" s="204"/>
      <c r="AG128" s="204"/>
      <c r="AH128" s="204"/>
      <c r="AI128" s="204"/>
      <c r="AJ128" s="204"/>
      <c r="AN128" s="25"/>
      <c r="AO128" s="25"/>
    </row>
    <row r="129" spans="1:41" s="11" customFormat="1" ht="32.25" hidden="1" customHeight="1">
      <c r="A129" s="138"/>
      <c r="B129" s="207"/>
      <c r="C129" s="207"/>
      <c r="D129" s="207"/>
      <c r="E129" s="207"/>
      <c r="F129" s="207"/>
      <c r="G129" s="207"/>
      <c r="H129" s="207"/>
      <c r="I129" s="207"/>
      <c r="J129" s="207"/>
      <c r="K129" s="207"/>
      <c r="L129" s="207"/>
      <c r="M129" s="207"/>
      <c r="N129" s="207"/>
      <c r="O129" s="207"/>
      <c r="P129" s="207"/>
      <c r="Q129" s="207"/>
      <c r="R129" s="207"/>
      <c r="S129" s="207"/>
      <c r="T129" s="207"/>
      <c r="U129" s="207"/>
      <c r="V129" s="207"/>
      <c r="W129" s="207"/>
      <c r="X129" s="207"/>
      <c r="Y129" s="207"/>
      <c r="Z129" s="207"/>
      <c r="AA129" s="204"/>
      <c r="AB129" s="204"/>
      <c r="AC129" s="204"/>
      <c r="AD129" s="204"/>
      <c r="AE129" s="204"/>
      <c r="AF129" s="204"/>
      <c r="AG129" s="204"/>
      <c r="AH129" s="204"/>
      <c r="AI129" s="204"/>
      <c r="AJ129" s="204"/>
      <c r="AN129" s="25"/>
      <c r="AO129" s="25"/>
    </row>
    <row r="130" spans="1:41" s="11" customFormat="1" ht="21" hidden="1" customHeight="1">
      <c r="A130" s="140"/>
      <c r="B130" s="208"/>
      <c r="C130" s="208"/>
      <c r="D130" s="208"/>
      <c r="E130" s="208"/>
      <c r="F130" s="208"/>
      <c r="G130" s="208"/>
      <c r="H130" s="208"/>
      <c r="I130" s="208"/>
      <c r="J130" s="208"/>
      <c r="K130" s="208"/>
      <c r="L130" s="208"/>
      <c r="M130" s="208"/>
      <c r="N130" s="208"/>
      <c r="O130" s="208"/>
      <c r="P130" s="208"/>
      <c r="Q130" s="208"/>
      <c r="R130" s="208"/>
      <c r="S130" s="208"/>
      <c r="T130" s="208"/>
      <c r="U130" s="208"/>
      <c r="V130" s="208"/>
      <c r="W130" s="208"/>
      <c r="X130" s="208"/>
      <c r="Y130" s="208"/>
      <c r="Z130" s="208"/>
      <c r="AA130" s="204"/>
      <c r="AB130" s="204"/>
      <c r="AC130" s="204"/>
      <c r="AD130" s="204"/>
      <c r="AE130" s="204"/>
      <c r="AF130" s="204"/>
      <c r="AG130" s="204"/>
      <c r="AH130" s="204"/>
      <c r="AI130" s="204"/>
      <c r="AJ130" s="204"/>
      <c r="AN130" s="25"/>
      <c r="AO130" s="25"/>
    </row>
    <row r="131" spans="1:41" s="11" customFormat="1" ht="21" hidden="1" customHeight="1">
      <c r="A131" s="140"/>
      <c r="B131" s="208"/>
      <c r="C131" s="208"/>
      <c r="D131" s="208"/>
      <c r="E131" s="208"/>
      <c r="F131" s="208"/>
      <c r="G131" s="208"/>
      <c r="H131" s="208"/>
      <c r="I131" s="208"/>
      <c r="J131" s="208"/>
      <c r="K131" s="208"/>
      <c r="L131" s="208"/>
      <c r="M131" s="208"/>
      <c r="N131" s="208"/>
      <c r="O131" s="208"/>
      <c r="P131" s="208"/>
      <c r="Q131" s="208"/>
      <c r="R131" s="208"/>
      <c r="S131" s="208"/>
      <c r="T131" s="208"/>
      <c r="U131" s="208"/>
      <c r="V131" s="208"/>
      <c r="W131" s="208"/>
      <c r="X131" s="208"/>
      <c r="Y131" s="208"/>
      <c r="Z131" s="208"/>
      <c r="AA131" s="204"/>
      <c r="AB131" s="204"/>
      <c r="AC131" s="204"/>
      <c r="AD131" s="204"/>
      <c r="AE131" s="204"/>
      <c r="AF131" s="204"/>
      <c r="AG131" s="204"/>
      <c r="AH131" s="204"/>
      <c r="AI131" s="204"/>
      <c r="AJ131" s="204"/>
      <c r="AN131" s="71"/>
      <c r="AO131" s="71"/>
    </row>
    <row r="132" spans="1:41" s="11" customFormat="1" ht="34.5" customHeight="1">
      <c r="A132" s="138" t="s">
        <v>132</v>
      </c>
      <c r="B132" s="207">
        <v>435</v>
      </c>
      <c r="C132" s="207">
        <f>SUM(F132:AJ132)</f>
        <v>25</v>
      </c>
      <c r="D132" s="207">
        <f>C132/B132*100</f>
        <v>5.7471264367816088</v>
      </c>
      <c r="E132" s="207"/>
      <c r="F132" s="207">
        <v>25</v>
      </c>
      <c r="G132" s="207"/>
      <c r="H132" s="207"/>
      <c r="I132" s="207"/>
      <c r="J132" s="207"/>
      <c r="K132" s="207"/>
      <c r="L132" s="207"/>
      <c r="M132" s="207"/>
      <c r="N132" s="207"/>
      <c r="O132" s="207"/>
      <c r="P132" s="207"/>
      <c r="Q132" s="207"/>
      <c r="R132" s="207"/>
      <c r="S132" s="207"/>
      <c r="T132" s="207"/>
      <c r="U132" s="207"/>
      <c r="V132" s="207"/>
      <c r="W132" s="207"/>
      <c r="X132" s="207"/>
      <c r="Y132" s="207"/>
      <c r="Z132" s="207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N132" s="73"/>
      <c r="AO132" s="73"/>
    </row>
    <row r="133" spans="1:41" s="11" customFormat="1" ht="34.5" customHeight="1">
      <c r="A133" s="138" t="s">
        <v>133</v>
      </c>
      <c r="B133" s="207"/>
      <c r="C133" s="207"/>
      <c r="D133" s="207"/>
      <c r="E133" s="207"/>
      <c r="F133" s="207"/>
      <c r="G133" s="207"/>
      <c r="H133" s="207"/>
      <c r="I133" s="207"/>
      <c r="J133" s="207"/>
      <c r="K133" s="207"/>
      <c r="L133" s="207"/>
      <c r="M133" s="207"/>
      <c r="N133" s="207"/>
      <c r="O133" s="207"/>
      <c r="P133" s="207"/>
      <c r="Q133" s="207"/>
      <c r="R133" s="207"/>
      <c r="S133" s="207"/>
      <c r="T133" s="207"/>
      <c r="U133" s="207"/>
      <c r="V133" s="207"/>
      <c r="W133" s="207"/>
      <c r="X133" s="207"/>
      <c r="Y133" s="207"/>
      <c r="Z133" s="207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N133" s="73"/>
      <c r="AO133" s="73"/>
    </row>
    <row r="134" spans="1:41" s="11" customFormat="1" ht="34.5" customHeight="1">
      <c r="A134" s="138" t="s">
        <v>134</v>
      </c>
      <c r="B134" s="207">
        <v>31</v>
      </c>
      <c r="C134" s="207">
        <f>SUM(F134:AJ134)</f>
        <v>0</v>
      </c>
      <c r="D134" s="207"/>
      <c r="E134" s="207"/>
      <c r="F134" s="207"/>
      <c r="G134" s="207"/>
      <c r="H134" s="207"/>
      <c r="I134" s="207"/>
      <c r="J134" s="207"/>
      <c r="K134" s="207"/>
      <c r="L134" s="207"/>
      <c r="M134" s="207"/>
      <c r="N134" s="207"/>
      <c r="O134" s="207"/>
      <c r="P134" s="207"/>
      <c r="Q134" s="207"/>
      <c r="R134" s="207"/>
      <c r="S134" s="207"/>
      <c r="T134" s="207"/>
      <c r="U134" s="207"/>
      <c r="V134" s="207"/>
      <c r="W134" s="207"/>
      <c r="X134" s="207"/>
      <c r="Y134" s="207"/>
      <c r="Z134" s="207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N134" s="73"/>
      <c r="AO134" s="73"/>
    </row>
    <row r="135" spans="1:41" s="11" customFormat="1" ht="34.5" customHeight="1">
      <c r="A135" s="138" t="s">
        <v>135</v>
      </c>
      <c r="B135" s="207">
        <v>50</v>
      </c>
      <c r="C135" s="207"/>
      <c r="D135" s="207"/>
      <c r="E135" s="207"/>
      <c r="F135" s="207"/>
      <c r="G135" s="207"/>
      <c r="H135" s="207"/>
      <c r="I135" s="207"/>
      <c r="J135" s="207"/>
      <c r="K135" s="207"/>
      <c r="L135" s="207"/>
      <c r="M135" s="207"/>
      <c r="N135" s="207"/>
      <c r="O135" s="207"/>
      <c r="P135" s="207"/>
      <c r="Q135" s="207"/>
      <c r="R135" s="207"/>
      <c r="S135" s="207"/>
      <c r="T135" s="207"/>
      <c r="U135" s="207"/>
      <c r="V135" s="207">
        <v>5</v>
      </c>
      <c r="W135" s="207"/>
      <c r="X135" s="207"/>
      <c r="Y135" s="207"/>
      <c r="Z135" s="207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N135" s="73"/>
      <c r="AO135" s="73"/>
    </row>
    <row r="136" spans="1:41" s="11" customFormat="1" ht="34.5" customHeight="1">
      <c r="A136" s="138" t="s">
        <v>139</v>
      </c>
      <c r="B136" s="207">
        <v>47573</v>
      </c>
      <c r="C136" s="207">
        <f t="shared" ref="C136:C141" si="37">SUM(F136:AJ136)</f>
        <v>39329</v>
      </c>
      <c r="D136" s="207">
        <f t="shared" ref="D136:D143" si="38">C136/B136*100</f>
        <v>82.670842704895634</v>
      </c>
      <c r="E136" s="207"/>
      <c r="F136" s="207">
        <f t="shared" ref="F136:Q136" si="39">SUM(F137:F144)</f>
        <v>4091</v>
      </c>
      <c r="G136" s="207">
        <f t="shared" si="39"/>
        <v>2999</v>
      </c>
      <c r="H136" s="207">
        <f t="shared" si="39"/>
        <v>4102</v>
      </c>
      <c r="I136" s="207">
        <f t="shared" si="39"/>
        <v>1888</v>
      </c>
      <c r="J136" s="207">
        <f t="shared" si="39"/>
        <v>710</v>
      </c>
      <c r="K136" s="207">
        <f t="shared" si="39"/>
        <v>1455</v>
      </c>
      <c r="L136" s="207">
        <f t="shared" si="39"/>
        <v>10857</v>
      </c>
      <c r="M136" s="207">
        <f t="shared" si="39"/>
        <v>914</v>
      </c>
      <c r="N136" s="207">
        <f t="shared" si="39"/>
        <v>1583</v>
      </c>
      <c r="O136" s="207">
        <f t="shared" si="39"/>
        <v>379</v>
      </c>
      <c r="P136" s="207">
        <f t="shared" si="39"/>
        <v>570</v>
      </c>
      <c r="Q136" s="207">
        <f t="shared" si="39"/>
        <v>413</v>
      </c>
      <c r="R136" s="207">
        <f>SUM(R137:R144)</f>
        <v>657</v>
      </c>
      <c r="S136" s="207">
        <f>SUM(S137:S144)</f>
        <v>0</v>
      </c>
      <c r="T136" s="207"/>
      <c r="U136" s="207">
        <f t="shared" ref="U136:AE136" si="40">SUM(U137:U144)</f>
        <v>79</v>
      </c>
      <c r="V136" s="207">
        <f t="shared" si="40"/>
        <v>421</v>
      </c>
      <c r="W136" s="207">
        <f t="shared" si="40"/>
        <v>558</v>
      </c>
      <c r="X136" s="207">
        <f t="shared" si="40"/>
        <v>1013</v>
      </c>
      <c r="Y136" s="207">
        <f t="shared" si="40"/>
        <v>1855</v>
      </c>
      <c r="Z136" s="207">
        <f t="shared" si="40"/>
        <v>250</v>
      </c>
      <c r="AA136" s="209">
        <f t="shared" si="40"/>
        <v>315</v>
      </c>
      <c r="AB136" s="209">
        <f t="shared" si="40"/>
        <v>113</v>
      </c>
      <c r="AC136" s="209">
        <f t="shared" si="40"/>
        <v>570</v>
      </c>
      <c r="AD136" s="209">
        <f t="shared" si="40"/>
        <v>388</v>
      </c>
      <c r="AE136" s="209">
        <f t="shared" si="40"/>
        <v>526</v>
      </c>
      <c r="AF136" s="209">
        <f>SUM(AF137:AF144)</f>
        <v>100</v>
      </c>
      <c r="AG136" s="209"/>
      <c r="AH136" s="209">
        <f>SUM(AH137:AH144)</f>
        <v>126</v>
      </c>
      <c r="AI136" s="209">
        <f>SUM(AI137:AI144)</f>
        <v>444</v>
      </c>
      <c r="AJ136" s="209">
        <f>SUM(AJ137:AJ144)</f>
        <v>1953</v>
      </c>
      <c r="AN136" s="73"/>
      <c r="AO136" s="73"/>
    </row>
    <row r="137" spans="1:41" s="11" customFormat="1" ht="34.5" customHeight="1">
      <c r="A137" s="138" t="s">
        <v>136</v>
      </c>
      <c r="B137" s="207">
        <v>23951</v>
      </c>
      <c r="C137" s="207">
        <f t="shared" si="37"/>
        <v>25150</v>
      </c>
      <c r="D137" s="207">
        <f t="shared" si="38"/>
        <v>105.00605402697174</v>
      </c>
      <c r="E137" s="207"/>
      <c r="F137" s="207">
        <v>2207</v>
      </c>
      <c r="G137" s="207">
        <v>2030</v>
      </c>
      <c r="H137" s="207">
        <v>3087</v>
      </c>
      <c r="I137" s="207">
        <v>732</v>
      </c>
      <c r="J137" s="207">
        <v>400</v>
      </c>
      <c r="K137" s="207">
        <v>630</v>
      </c>
      <c r="L137" s="207">
        <v>9587</v>
      </c>
      <c r="M137" s="207">
        <v>335</v>
      </c>
      <c r="N137" s="207">
        <v>1045</v>
      </c>
      <c r="O137" s="207">
        <v>306</v>
      </c>
      <c r="P137" s="207">
        <v>300</v>
      </c>
      <c r="Q137" s="207">
        <v>175</v>
      </c>
      <c r="R137" s="207">
        <v>330</v>
      </c>
      <c r="S137" s="207"/>
      <c r="T137" s="207"/>
      <c r="U137" s="207">
        <v>66</v>
      </c>
      <c r="V137" s="207">
        <v>66</v>
      </c>
      <c r="W137" s="207">
        <v>328</v>
      </c>
      <c r="X137" s="207">
        <v>851</v>
      </c>
      <c r="Y137" s="207">
        <v>980</v>
      </c>
      <c r="Z137" s="207">
        <v>125</v>
      </c>
      <c r="AA137" s="209">
        <v>315</v>
      </c>
      <c r="AB137" s="209"/>
      <c r="AC137" s="209">
        <v>76</v>
      </c>
      <c r="AD137" s="209">
        <v>32</v>
      </c>
      <c r="AE137" s="209">
        <v>270</v>
      </c>
      <c r="AF137" s="209"/>
      <c r="AG137" s="209"/>
      <c r="AH137" s="209"/>
      <c r="AI137" s="209">
        <v>242</v>
      </c>
      <c r="AJ137" s="209">
        <v>635</v>
      </c>
      <c r="AN137" s="73"/>
      <c r="AO137" s="73"/>
    </row>
    <row r="138" spans="1:41" s="11" customFormat="1" ht="34.5" customHeight="1">
      <c r="A138" s="138" t="s">
        <v>138</v>
      </c>
      <c r="B138" s="207">
        <v>1084</v>
      </c>
      <c r="C138" s="207">
        <f t="shared" si="37"/>
        <v>717</v>
      </c>
      <c r="D138" s="207">
        <f t="shared" si="38"/>
        <v>66.14391143911439</v>
      </c>
      <c r="E138" s="207"/>
      <c r="F138" s="207">
        <v>470</v>
      </c>
      <c r="G138" s="207"/>
      <c r="H138" s="207"/>
      <c r="I138" s="207">
        <v>172</v>
      </c>
      <c r="J138" s="207"/>
      <c r="K138" s="207"/>
      <c r="L138" s="207"/>
      <c r="M138" s="207"/>
      <c r="N138" s="207"/>
      <c r="O138" s="207"/>
      <c r="P138" s="207"/>
      <c r="Q138" s="207">
        <v>75</v>
      </c>
      <c r="R138" s="207"/>
      <c r="S138" s="207"/>
      <c r="T138" s="207"/>
      <c r="U138" s="207"/>
      <c r="V138" s="207"/>
      <c r="W138" s="207"/>
      <c r="X138" s="207"/>
      <c r="Y138" s="207"/>
      <c r="Z138" s="207"/>
      <c r="AA138" s="209"/>
      <c r="AB138" s="209"/>
      <c r="AC138" s="209"/>
      <c r="AD138" s="209"/>
      <c r="AE138" s="209"/>
      <c r="AF138" s="209"/>
      <c r="AG138" s="209"/>
      <c r="AH138" s="209"/>
      <c r="AI138" s="209"/>
      <c r="AJ138" s="209"/>
      <c r="AN138" s="73"/>
      <c r="AO138" s="73"/>
    </row>
    <row r="139" spans="1:41" s="11" customFormat="1" ht="34.5" customHeight="1">
      <c r="A139" s="138" t="s">
        <v>129</v>
      </c>
      <c r="B139" s="207">
        <v>19526</v>
      </c>
      <c r="C139" s="207">
        <f t="shared" si="37"/>
        <v>10710</v>
      </c>
      <c r="D139" s="207">
        <f t="shared" si="38"/>
        <v>54.849943664857115</v>
      </c>
      <c r="E139" s="207"/>
      <c r="F139" s="207">
        <v>998</v>
      </c>
      <c r="G139" s="207">
        <v>270</v>
      </c>
      <c r="H139" s="207">
        <v>441</v>
      </c>
      <c r="I139" s="207">
        <v>862</v>
      </c>
      <c r="J139" s="207">
        <v>88</v>
      </c>
      <c r="K139" s="207">
        <v>700</v>
      </c>
      <c r="L139" s="207">
        <v>1270</v>
      </c>
      <c r="M139" s="207">
        <v>579</v>
      </c>
      <c r="N139" s="207">
        <v>421</v>
      </c>
      <c r="O139" s="207">
        <v>73</v>
      </c>
      <c r="P139" s="207">
        <v>270</v>
      </c>
      <c r="Q139" s="207">
        <v>163</v>
      </c>
      <c r="R139" s="207">
        <v>327</v>
      </c>
      <c r="S139" s="207"/>
      <c r="T139" s="207"/>
      <c r="U139" s="207">
        <v>13</v>
      </c>
      <c r="V139" s="207">
        <v>323</v>
      </c>
      <c r="W139" s="207">
        <v>230</v>
      </c>
      <c r="X139" s="207">
        <v>162</v>
      </c>
      <c r="Y139" s="207">
        <v>875</v>
      </c>
      <c r="Z139" s="207">
        <v>125</v>
      </c>
      <c r="AA139" s="209"/>
      <c r="AB139" s="209">
        <v>113</v>
      </c>
      <c r="AC139" s="209">
        <v>494</v>
      </c>
      <c r="AD139" s="209">
        <v>356</v>
      </c>
      <c r="AE139" s="209">
        <v>256</v>
      </c>
      <c r="AF139" s="209">
        <v>100</v>
      </c>
      <c r="AG139" s="209"/>
      <c r="AH139" s="209">
        <v>96</v>
      </c>
      <c r="AI139" s="209">
        <v>84</v>
      </c>
      <c r="AJ139" s="209">
        <v>1021</v>
      </c>
      <c r="AN139" s="73"/>
      <c r="AO139" s="73"/>
    </row>
    <row r="140" spans="1:41" s="11" customFormat="1" ht="34.5" customHeight="1">
      <c r="A140" s="138" t="s">
        <v>137</v>
      </c>
      <c r="B140" s="207">
        <v>388</v>
      </c>
      <c r="C140" s="207">
        <f t="shared" si="37"/>
        <v>458</v>
      </c>
      <c r="D140" s="207">
        <f t="shared" si="38"/>
        <v>118.04123711340206</v>
      </c>
      <c r="E140" s="207"/>
      <c r="F140" s="207"/>
      <c r="G140" s="207"/>
      <c r="H140" s="207"/>
      <c r="I140" s="207">
        <v>40</v>
      </c>
      <c r="J140" s="207"/>
      <c r="K140" s="207">
        <v>125</v>
      </c>
      <c r="L140" s="207"/>
      <c r="M140" s="207"/>
      <c r="N140" s="207"/>
      <c r="O140" s="207"/>
      <c r="P140" s="207"/>
      <c r="Q140" s="207"/>
      <c r="R140" s="207"/>
      <c r="S140" s="207"/>
      <c r="T140" s="207"/>
      <c r="U140" s="207"/>
      <c r="V140" s="207">
        <v>32</v>
      </c>
      <c r="W140" s="207"/>
      <c r="X140" s="207"/>
      <c r="Y140" s="207"/>
      <c r="Z140" s="207"/>
      <c r="AA140" s="209"/>
      <c r="AB140" s="209"/>
      <c r="AC140" s="209"/>
      <c r="AD140" s="209"/>
      <c r="AE140" s="209"/>
      <c r="AF140" s="209"/>
      <c r="AG140" s="209"/>
      <c r="AH140" s="209">
        <v>30</v>
      </c>
      <c r="AI140" s="209">
        <v>30</v>
      </c>
      <c r="AJ140" s="209">
        <v>201</v>
      </c>
      <c r="AN140" s="73"/>
      <c r="AO140" s="73"/>
    </row>
    <row r="141" spans="1:41" s="11" customFormat="1" ht="34.5" customHeight="1">
      <c r="A141" s="138" t="s">
        <v>131</v>
      </c>
      <c r="B141" s="207">
        <v>1338</v>
      </c>
      <c r="C141" s="207">
        <f t="shared" si="37"/>
        <v>2243</v>
      </c>
      <c r="D141" s="207">
        <f t="shared" si="38"/>
        <v>167.63826606875932</v>
      </c>
      <c r="E141" s="207"/>
      <c r="F141" s="207">
        <v>365</v>
      </c>
      <c r="G141" s="207">
        <v>699</v>
      </c>
      <c r="H141" s="207">
        <v>574</v>
      </c>
      <c r="I141" s="207">
        <v>82</v>
      </c>
      <c r="J141" s="207">
        <v>222</v>
      </c>
      <c r="K141" s="207"/>
      <c r="L141" s="207"/>
      <c r="M141" s="207"/>
      <c r="N141" s="207">
        <v>117</v>
      </c>
      <c r="O141" s="207"/>
      <c r="P141" s="207"/>
      <c r="Q141" s="207"/>
      <c r="R141" s="207"/>
      <c r="S141" s="207"/>
      <c r="T141" s="207"/>
      <c r="U141" s="207"/>
      <c r="V141" s="207"/>
      <c r="W141" s="207"/>
      <c r="X141" s="207"/>
      <c r="Y141" s="207"/>
      <c r="Z141" s="207"/>
      <c r="AA141" s="209"/>
      <c r="AB141" s="209"/>
      <c r="AC141" s="209"/>
      <c r="AD141" s="209"/>
      <c r="AE141" s="209"/>
      <c r="AF141" s="209"/>
      <c r="AG141" s="209"/>
      <c r="AH141" s="209"/>
      <c r="AI141" s="209">
        <v>88</v>
      </c>
      <c r="AJ141" s="209">
        <v>96</v>
      </c>
      <c r="AN141" s="73"/>
      <c r="AO141" s="73"/>
    </row>
    <row r="142" spans="1:41" s="11" customFormat="1" ht="34.5" customHeight="1">
      <c r="A142" s="138" t="s">
        <v>132</v>
      </c>
      <c r="B142" s="207">
        <v>508</v>
      </c>
      <c r="C142" s="207">
        <f>SUM(F142:AJ142)</f>
        <v>51</v>
      </c>
      <c r="D142" s="207">
        <f t="shared" si="38"/>
        <v>10.039370078740157</v>
      </c>
      <c r="E142" s="207"/>
      <c r="F142" s="207">
        <v>51</v>
      </c>
      <c r="G142" s="207"/>
      <c r="H142" s="207"/>
      <c r="I142" s="207"/>
      <c r="J142" s="207"/>
      <c r="K142" s="207"/>
      <c r="L142" s="207"/>
      <c r="M142" s="207"/>
      <c r="N142" s="207"/>
      <c r="O142" s="207"/>
      <c r="P142" s="207"/>
      <c r="Q142" s="207"/>
      <c r="R142" s="207"/>
      <c r="S142" s="207"/>
      <c r="T142" s="207"/>
      <c r="U142" s="207"/>
      <c r="V142" s="207"/>
      <c r="W142" s="207"/>
      <c r="X142" s="207"/>
      <c r="Y142" s="207"/>
      <c r="Z142" s="207"/>
      <c r="AA142" s="209"/>
      <c r="AB142" s="209"/>
      <c r="AC142" s="209"/>
      <c r="AD142" s="209"/>
      <c r="AE142" s="209"/>
      <c r="AF142" s="209"/>
      <c r="AG142" s="209"/>
      <c r="AH142" s="209"/>
      <c r="AI142" s="209"/>
      <c r="AJ142" s="209"/>
      <c r="AN142" s="73"/>
      <c r="AO142" s="73"/>
    </row>
    <row r="143" spans="1:41" s="11" customFormat="1" ht="34.5" customHeight="1">
      <c r="A143" s="138" t="s">
        <v>134</v>
      </c>
      <c r="B143" s="207">
        <v>83</v>
      </c>
      <c r="C143" s="207">
        <f>SUM(F143:AJ143)</f>
        <v>0</v>
      </c>
      <c r="D143" s="207">
        <f t="shared" si="38"/>
        <v>0</v>
      </c>
      <c r="E143" s="207"/>
      <c r="F143" s="207"/>
      <c r="G143" s="207"/>
      <c r="H143" s="207"/>
      <c r="I143" s="207"/>
      <c r="J143" s="207"/>
      <c r="K143" s="207"/>
      <c r="L143" s="207"/>
      <c r="M143" s="207"/>
      <c r="N143" s="207"/>
      <c r="O143" s="207"/>
      <c r="P143" s="207"/>
      <c r="Q143" s="207"/>
      <c r="R143" s="207"/>
      <c r="S143" s="207"/>
      <c r="T143" s="207"/>
      <c r="U143" s="207"/>
      <c r="V143" s="207"/>
      <c r="W143" s="207"/>
      <c r="X143" s="207"/>
      <c r="Y143" s="207"/>
      <c r="Z143" s="207"/>
      <c r="AA143" s="209"/>
      <c r="AB143" s="209"/>
      <c r="AC143" s="209"/>
      <c r="AD143" s="209"/>
      <c r="AE143" s="209"/>
      <c r="AF143" s="209"/>
      <c r="AG143" s="209"/>
      <c r="AH143" s="209"/>
      <c r="AI143" s="209"/>
      <c r="AJ143" s="209"/>
      <c r="AN143" s="73"/>
      <c r="AO143" s="73"/>
    </row>
    <row r="144" spans="1:41" s="11" customFormat="1" ht="34.5" customHeight="1">
      <c r="A144" s="138" t="s">
        <v>133</v>
      </c>
      <c r="B144" s="207"/>
      <c r="C144" s="207">
        <f>SUM(F144:AJ144)</f>
        <v>0</v>
      </c>
      <c r="D144" s="207"/>
      <c r="E144" s="207"/>
      <c r="F144" s="207"/>
      <c r="G144" s="207"/>
      <c r="H144" s="207"/>
      <c r="I144" s="207"/>
      <c r="J144" s="207"/>
      <c r="K144" s="207"/>
      <c r="L144" s="207"/>
      <c r="M144" s="207"/>
      <c r="N144" s="207"/>
      <c r="O144" s="207"/>
      <c r="P144" s="207"/>
      <c r="Q144" s="207"/>
      <c r="R144" s="207"/>
      <c r="S144" s="207"/>
      <c r="T144" s="207"/>
      <c r="U144" s="207"/>
      <c r="V144" s="207"/>
      <c r="W144" s="207"/>
      <c r="X144" s="207"/>
      <c r="Y144" s="207"/>
      <c r="Z144" s="207"/>
      <c r="AA144" s="209"/>
      <c r="AB144" s="209"/>
      <c r="AC144" s="209"/>
      <c r="AD144" s="209"/>
      <c r="AE144" s="209"/>
      <c r="AF144" s="209"/>
      <c r="AG144" s="209"/>
      <c r="AH144" s="209"/>
      <c r="AI144" s="209"/>
      <c r="AJ144" s="209"/>
      <c r="AN144" s="73"/>
      <c r="AO144" s="73"/>
    </row>
    <row r="145" spans="1:41" s="11" customFormat="1" ht="34.5" customHeight="1">
      <c r="A145" s="138" t="s">
        <v>140</v>
      </c>
      <c r="B145" s="207">
        <v>27</v>
      </c>
      <c r="C145" s="207">
        <f>C136/C117*10</f>
        <v>30.785909980430528</v>
      </c>
      <c r="D145" s="207">
        <f>C145/B145*100</f>
        <v>114.02188881640936</v>
      </c>
      <c r="E145" s="207"/>
      <c r="F145" s="207">
        <f>F136/F117*10</f>
        <v>43.154008438818565</v>
      </c>
      <c r="G145" s="207">
        <f>G136/G117*10</f>
        <v>33.508379888268159</v>
      </c>
      <c r="H145" s="207">
        <f>H136/H117*10</f>
        <v>28.231245698554712</v>
      </c>
      <c r="I145" s="207">
        <f>I136/I117*10</f>
        <v>39.333333333333329</v>
      </c>
      <c r="J145" s="207">
        <f>J136/J117*10</f>
        <v>20.52023121387283</v>
      </c>
      <c r="K145" s="207">
        <f t="shared" ref="K145:S145" si="41">K136/K117*10</f>
        <v>35.925925925925924</v>
      </c>
      <c r="L145" s="207">
        <f t="shared" si="41"/>
        <v>30.617597292724199</v>
      </c>
      <c r="M145" s="207">
        <f t="shared" si="41"/>
        <v>31.95804195804196</v>
      </c>
      <c r="N145" s="207">
        <f t="shared" si="41"/>
        <v>26.967632027257238</v>
      </c>
      <c r="O145" s="207">
        <f t="shared" si="41"/>
        <v>29.379844961240309</v>
      </c>
      <c r="P145" s="207">
        <f t="shared" si="41"/>
        <v>20</v>
      </c>
      <c r="Q145" s="207">
        <f t="shared" si="41"/>
        <v>23.599999999999998</v>
      </c>
      <c r="R145" s="207">
        <f t="shared" si="41"/>
        <v>31.285714285714285</v>
      </c>
      <c r="S145" s="207" t="e">
        <f t="shared" si="41"/>
        <v>#DIV/0!</v>
      </c>
      <c r="T145" s="207"/>
      <c r="U145" s="207">
        <f>U136/U117*10</f>
        <v>17.173913043478262</v>
      </c>
      <c r="V145" s="207">
        <f t="shared" ref="V145:Z145" si="42">V136/V117*10</f>
        <v>30.955882352941178</v>
      </c>
      <c r="W145" s="207">
        <f t="shared" si="42"/>
        <v>19.647887323943664</v>
      </c>
      <c r="X145" s="207">
        <f t="shared" si="42"/>
        <v>26.587926509186349</v>
      </c>
      <c r="Y145" s="207">
        <f t="shared" si="42"/>
        <v>33.727272727272727</v>
      </c>
      <c r="Z145" s="207">
        <f t="shared" si="42"/>
        <v>25</v>
      </c>
      <c r="AA145" s="209">
        <f>AA136/AA117*10</f>
        <v>30</v>
      </c>
      <c r="AB145" s="209">
        <f t="shared" ref="AB145:AJ145" si="43">AB136/AB117*10</f>
        <v>34.242424242424242</v>
      </c>
      <c r="AC145" s="209">
        <f t="shared" si="43"/>
        <v>36.305732484076437</v>
      </c>
      <c r="AD145" s="209">
        <f>AD136/AD117*10</f>
        <v>31.54471544715447</v>
      </c>
      <c r="AE145" s="209">
        <f t="shared" si="43"/>
        <v>29.222222222222221</v>
      </c>
      <c r="AF145" s="209">
        <f t="shared" si="43"/>
        <v>25</v>
      </c>
      <c r="AG145" s="209" t="e">
        <f t="shared" si="43"/>
        <v>#DIV/0!</v>
      </c>
      <c r="AH145" s="209">
        <f t="shared" si="43"/>
        <v>31.5</v>
      </c>
      <c r="AI145" s="209">
        <f t="shared" si="43"/>
        <v>20.460829493087559</v>
      </c>
      <c r="AJ145" s="209">
        <f t="shared" si="43"/>
        <v>30.611285266457678</v>
      </c>
      <c r="AN145" s="73"/>
      <c r="AO145" s="73"/>
    </row>
    <row r="146" spans="1:41" s="11" customFormat="1" ht="34.5" customHeight="1">
      <c r="A146" s="138" t="s">
        <v>136</v>
      </c>
      <c r="B146" s="207">
        <v>29</v>
      </c>
      <c r="C146" s="207">
        <f>C137/C63*10</f>
        <v>45.315315315315317</v>
      </c>
      <c r="D146" s="207">
        <f>C146/B146*100</f>
        <v>156.25970798384591</v>
      </c>
      <c r="E146" s="207"/>
      <c r="F146" s="207">
        <f>F137/F93*10</f>
        <v>100.31818181818181</v>
      </c>
      <c r="G146" s="207">
        <f>G137/G93*10</f>
        <v>60.416666666666671</v>
      </c>
      <c r="H146" s="207">
        <f>H137/H93*10</f>
        <v>37.692307692307693</v>
      </c>
      <c r="I146" s="207"/>
      <c r="J146" s="207" t="e">
        <f>J137/J93*10</f>
        <v>#DIV/0!</v>
      </c>
      <c r="K146" s="207">
        <f>K137/K119*10</f>
        <v>35</v>
      </c>
      <c r="L146" s="207">
        <f>L137/L93*10</f>
        <v>39.066829665851671</v>
      </c>
      <c r="M146" s="207">
        <f>M137/M93*10</f>
        <v>36.81318681318681</v>
      </c>
      <c r="N146" s="207">
        <f>N137/N93*10</f>
        <v>37.321428571428569</v>
      </c>
      <c r="O146" s="207">
        <f>O137/O119*10</f>
        <v>30</v>
      </c>
      <c r="P146" s="207">
        <f>P137/P93*10</f>
        <v>20</v>
      </c>
      <c r="Q146" s="207">
        <f>Q137/Q119*100</f>
        <v>291.66666666666663</v>
      </c>
      <c r="R146" s="207">
        <f>R137/R92*10</f>
        <v>37.931034482758619</v>
      </c>
      <c r="S146" s="207"/>
      <c r="T146" s="207"/>
      <c r="U146" s="207" t="e">
        <f>U137/U93*10</f>
        <v>#DIV/0!</v>
      </c>
      <c r="V146" s="207"/>
      <c r="W146" s="207">
        <f>W137/W93*10</f>
        <v>21.866666666666667</v>
      </c>
      <c r="X146" s="207"/>
      <c r="Y146" s="207"/>
      <c r="Z146" s="207">
        <f>Z137/Z93*10</f>
        <v>25</v>
      </c>
      <c r="AA146" s="209">
        <f>AA137/AA93*10</f>
        <v>45</v>
      </c>
      <c r="AB146" s="209"/>
      <c r="AC146" s="209">
        <f>AC137/AC93*10</f>
        <v>36.19047619047619</v>
      </c>
      <c r="AD146" s="209"/>
      <c r="AE146" s="209"/>
      <c r="AF146" s="209"/>
      <c r="AG146" s="209"/>
      <c r="AH146" s="209"/>
      <c r="AI146" s="209"/>
      <c r="AJ146" s="209"/>
      <c r="AN146" s="73"/>
      <c r="AO146" s="73"/>
    </row>
    <row r="147" spans="1:41" s="11" customFormat="1" ht="34.5" customHeight="1">
      <c r="A147" s="138" t="s">
        <v>138</v>
      </c>
      <c r="B147" s="207"/>
      <c r="C147" s="207">
        <f>C138/C94*10</f>
        <v>33.041474654377879</v>
      </c>
      <c r="D147" s="207" t="e">
        <f>C147/B147*100</f>
        <v>#DIV/0!</v>
      </c>
      <c r="E147" s="207"/>
      <c r="F147" s="207">
        <f>F138/F82*10</f>
        <v>39.83050847457627</v>
      </c>
      <c r="G147" s="207"/>
      <c r="H147" s="207"/>
      <c r="I147" s="207">
        <f>I138/I94*10</f>
        <v>24.927536231884059</v>
      </c>
      <c r="J147" s="207"/>
      <c r="K147" s="207"/>
      <c r="L147" s="207"/>
      <c r="M147" s="207"/>
      <c r="N147" s="207" t="e">
        <f>N138/N94*10</f>
        <v>#DIV/0!</v>
      </c>
      <c r="O147" s="207"/>
      <c r="P147" s="207"/>
      <c r="Q147" s="207">
        <f>Q138/Q82*10</f>
        <v>25</v>
      </c>
      <c r="R147" s="207"/>
      <c r="S147" s="207"/>
      <c r="T147" s="207"/>
      <c r="U147" s="207"/>
      <c r="V147" s="207"/>
      <c r="W147" s="207"/>
      <c r="X147" s="207"/>
      <c r="Y147" s="207"/>
      <c r="Z147" s="207"/>
      <c r="AA147" s="209"/>
      <c r="AB147" s="209"/>
      <c r="AC147" s="209"/>
      <c r="AD147" s="209"/>
      <c r="AE147" s="209"/>
      <c r="AF147" s="209"/>
      <c r="AG147" s="209"/>
      <c r="AH147" s="209"/>
      <c r="AI147" s="209"/>
      <c r="AJ147" s="209"/>
      <c r="AN147" s="73"/>
      <c r="AO147" s="73"/>
    </row>
    <row r="148" spans="1:41" s="11" customFormat="1" ht="34.5" customHeight="1">
      <c r="A148" s="138" t="s">
        <v>129</v>
      </c>
      <c r="B148" s="207">
        <v>28</v>
      </c>
      <c r="C148" s="207">
        <f>C139/C120*10</f>
        <v>31.960608773500446</v>
      </c>
      <c r="D148" s="207">
        <f>C148/B148*100</f>
        <v>114.14503133393016</v>
      </c>
      <c r="E148" s="207"/>
      <c r="F148" s="207">
        <f t="shared" ref="F148:K148" si="44">F139/F120*10</f>
        <v>40.901639344262293</v>
      </c>
      <c r="G148" s="207">
        <f t="shared" si="44"/>
        <v>30</v>
      </c>
      <c r="H148" s="207">
        <f t="shared" si="44"/>
        <v>30</v>
      </c>
      <c r="I148" s="207">
        <f t="shared" si="44"/>
        <v>40.093023255813954</v>
      </c>
      <c r="J148" s="207">
        <f t="shared" si="44"/>
        <v>25.142857142857142</v>
      </c>
      <c r="K148" s="207">
        <f t="shared" si="44"/>
        <v>35</v>
      </c>
      <c r="L148" s="207"/>
      <c r="M148" s="207">
        <f>M139/M120*10</f>
        <v>31.988950276243095</v>
      </c>
      <c r="N148" s="207">
        <f>N139/N120*10</f>
        <v>26.987179487179489</v>
      </c>
      <c r="O148" s="207"/>
      <c r="P148" s="207"/>
      <c r="Q148" s="207">
        <f>Q139/Q120*10</f>
        <v>25.076923076923077</v>
      </c>
      <c r="R148" s="207">
        <f>R139/R120*10</f>
        <v>32.700000000000003</v>
      </c>
      <c r="S148" s="207" t="e">
        <f>S139/S120*10</f>
        <v>#DIV/0!</v>
      </c>
      <c r="T148" s="207"/>
      <c r="U148" s="207">
        <f>U139/U120*10</f>
        <v>10</v>
      </c>
      <c r="V148" s="207">
        <f>V139/V120*10</f>
        <v>31.980198019801982</v>
      </c>
      <c r="W148" s="207">
        <f>W139/W120*10</f>
        <v>20</v>
      </c>
      <c r="X148" s="207"/>
      <c r="Y148" s="207">
        <f t="shared" ref="Y148:AD148" si="45">Y139/Y120*10</f>
        <v>35</v>
      </c>
      <c r="Z148" s="207">
        <f t="shared" si="45"/>
        <v>25</v>
      </c>
      <c r="AA148" s="209" t="e">
        <f t="shared" si="45"/>
        <v>#DIV/0!</v>
      </c>
      <c r="AB148" s="209">
        <f t="shared" si="45"/>
        <v>34.242424242424242</v>
      </c>
      <c r="AC148" s="209">
        <f t="shared" si="45"/>
        <v>36.323529411764703</v>
      </c>
      <c r="AD148" s="209">
        <f t="shared" si="45"/>
        <v>31.504424778761063</v>
      </c>
      <c r="AE148" s="209">
        <f>AE139/AE120*10</f>
        <v>32</v>
      </c>
      <c r="AF148" s="209">
        <f>AF139/AF120*10</f>
        <v>25</v>
      </c>
      <c r="AG148" s="209" t="e">
        <f>AG139/AG120*10</f>
        <v>#DIV/0!</v>
      </c>
      <c r="AH148" s="209">
        <f>AH139/AH120*10</f>
        <v>32</v>
      </c>
      <c r="AI148" s="209"/>
      <c r="AJ148" s="209">
        <f>AJ139/AJ120*10</f>
        <v>30.753012048192772</v>
      </c>
      <c r="AN148" s="73"/>
      <c r="AO148" s="73"/>
    </row>
    <row r="149" spans="1:41" s="11" customFormat="1" ht="34.5" customHeight="1">
      <c r="A149" s="138" t="s">
        <v>137</v>
      </c>
      <c r="B149" s="207">
        <v>26</v>
      </c>
      <c r="C149" s="207">
        <f>C140/C121*10</f>
        <v>36.935483870967744</v>
      </c>
      <c r="D149" s="207">
        <f>C149/B149*100</f>
        <v>142.05955334987596</v>
      </c>
      <c r="E149" s="207"/>
      <c r="F149" s="207"/>
      <c r="G149" s="207"/>
      <c r="H149" s="207"/>
      <c r="I149" s="207">
        <f>I140/I121*10</f>
        <v>50</v>
      </c>
      <c r="J149" s="207"/>
      <c r="K149" s="207">
        <f>K140/K121*10</f>
        <v>50</v>
      </c>
      <c r="L149" s="207"/>
      <c r="M149" s="207"/>
      <c r="N149" s="207"/>
      <c r="O149" s="207"/>
      <c r="P149" s="207"/>
      <c r="Q149" s="207"/>
      <c r="R149" s="207"/>
      <c r="S149" s="207"/>
      <c r="T149" s="207"/>
      <c r="U149" s="207"/>
      <c r="V149" s="207">
        <f>V140/V121*10</f>
        <v>40</v>
      </c>
      <c r="W149" s="207"/>
      <c r="X149" s="207"/>
      <c r="Y149" s="207"/>
      <c r="Z149" s="207"/>
      <c r="AA149" s="209"/>
      <c r="AB149" s="209"/>
      <c r="AC149" s="209"/>
      <c r="AD149" s="209"/>
      <c r="AE149" s="209"/>
      <c r="AF149" s="209"/>
      <c r="AG149" s="209"/>
      <c r="AH149" s="209">
        <f>AH140/AH121*10</f>
        <v>30</v>
      </c>
      <c r="AI149" s="209"/>
      <c r="AJ149" s="209"/>
      <c r="AN149" s="73"/>
      <c r="AO149" s="73"/>
    </row>
    <row r="150" spans="1:41" s="11" customFormat="1" ht="34.5" customHeight="1">
      <c r="A150" s="138" t="s">
        <v>133</v>
      </c>
      <c r="B150" s="207"/>
      <c r="C150" s="207"/>
      <c r="D150" s="207"/>
      <c r="E150" s="207"/>
      <c r="F150" s="207"/>
      <c r="G150" s="207"/>
      <c r="H150" s="207"/>
      <c r="I150" s="207"/>
      <c r="J150" s="207"/>
      <c r="K150" s="207"/>
      <c r="L150" s="207"/>
      <c r="M150" s="207"/>
      <c r="N150" s="207"/>
      <c r="O150" s="207"/>
      <c r="P150" s="207"/>
      <c r="Q150" s="207"/>
      <c r="R150" s="207"/>
      <c r="S150" s="207"/>
      <c r="T150" s="207"/>
      <c r="U150" s="207"/>
      <c r="V150" s="207"/>
      <c r="W150" s="207"/>
      <c r="X150" s="207"/>
      <c r="Y150" s="207"/>
      <c r="Z150" s="207"/>
      <c r="AA150" s="209"/>
      <c r="AB150" s="209"/>
      <c r="AC150" s="209"/>
      <c r="AD150" s="209"/>
      <c r="AE150" s="209"/>
      <c r="AF150" s="209"/>
      <c r="AG150" s="209"/>
      <c r="AH150" s="209"/>
      <c r="AI150" s="209"/>
      <c r="AJ150" s="209"/>
      <c r="AN150" s="73"/>
      <c r="AO150" s="73"/>
    </row>
    <row r="151" spans="1:41" s="11" customFormat="1" ht="34.5" customHeight="1">
      <c r="A151" s="138" t="s">
        <v>141</v>
      </c>
      <c r="B151" s="207">
        <v>22</v>
      </c>
      <c r="C151" s="207">
        <f>C141/C122*10</f>
        <v>24.170258620689651</v>
      </c>
      <c r="D151" s="207">
        <f>C151/B151*100</f>
        <v>109.86481191222568</v>
      </c>
      <c r="E151" s="207"/>
      <c r="F151" s="207">
        <f>F141/F122*10</f>
        <v>36.5</v>
      </c>
      <c r="G151" s="207">
        <f>G141/G122*10</f>
        <v>25.985130111524164</v>
      </c>
      <c r="H151" s="207">
        <f>H141/H122*10</f>
        <v>20.722021660649823</v>
      </c>
      <c r="I151" s="207">
        <f>I141/I122*10</f>
        <v>29.285714285714285</v>
      </c>
      <c r="J151" s="207">
        <f>J141/J122*10</f>
        <v>20</v>
      </c>
      <c r="K151" s="207"/>
      <c r="L151" s="207"/>
      <c r="M151" s="207"/>
      <c r="N151" s="207">
        <f>N141/N122*10</f>
        <v>22.941176470588232</v>
      </c>
      <c r="O151" s="207"/>
      <c r="P151" s="207"/>
      <c r="Q151" s="207"/>
      <c r="R151" s="207" t="e">
        <f>R141/R122*10</f>
        <v>#DIV/0!</v>
      </c>
      <c r="S151" s="207"/>
      <c r="T151" s="207"/>
      <c r="U151" s="207"/>
      <c r="V151" s="207"/>
      <c r="W151" s="207" t="e">
        <f>W141/W122*10</f>
        <v>#DIV/0!</v>
      </c>
      <c r="X151" s="207"/>
      <c r="Y151" s="207"/>
      <c r="Z151" s="207"/>
      <c r="AA151" s="209"/>
      <c r="AB151" s="209"/>
      <c r="AC151" s="209"/>
      <c r="AD151" s="209"/>
      <c r="AE151" s="209"/>
      <c r="AF151" s="209"/>
      <c r="AG151" s="209"/>
      <c r="AH151" s="209"/>
      <c r="AI151" s="209"/>
      <c r="AJ151" s="209">
        <f>AJ141/AJ122*10</f>
        <v>20</v>
      </c>
      <c r="AN151" s="73"/>
      <c r="AO151" s="73"/>
    </row>
    <row r="152" spans="1:41" s="11" customFormat="1" ht="34.5" customHeight="1">
      <c r="A152" s="138" t="s">
        <v>132</v>
      </c>
      <c r="B152" s="207">
        <v>17</v>
      </c>
      <c r="C152" s="207">
        <f>SUM(F152:AJ152)</f>
        <v>20.399999999999999</v>
      </c>
      <c r="D152" s="207">
        <f>C152/B152*10</f>
        <v>12</v>
      </c>
      <c r="E152" s="207"/>
      <c r="F152" s="207">
        <f>F142/F132*10</f>
        <v>20.399999999999999</v>
      </c>
      <c r="G152" s="207"/>
      <c r="H152" s="207"/>
      <c r="I152" s="207"/>
      <c r="J152" s="207"/>
      <c r="K152" s="207"/>
      <c r="L152" s="207"/>
      <c r="M152" s="207"/>
      <c r="N152" s="207"/>
      <c r="O152" s="207"/>
      <c r="P152" s="207"/>
      <c r="Q152" s="207"/>
      <c r="R152" s="207"/>
      <c r="S152" s="207"/>
      <c r="T152" s="207"/>
      <c r="U152" s="207"/>
      <c r="V152" s="207"/>
      <c r="W152" s="207"/>
      <c r="X152" s="207"/>
      <c r="Y152" s="207"/>
      <c r="Z152" s="207"/>
      <c r="AA152" s="209"/>
      <c r="AB152" s="209"/>
      <c r="AC152" s="209"/>
      <c r="AD152" s="209"/>
      <c r="AE152" s="209"/>
      <c r="AF152" s="209"/>
      <c r="AG152" s="209"/>
      <c r="AH152" s="209"/>
      <c r="AI152" s="209"/>
      <c r="AJ152" s="209"/>
      <c r="AN152" s="73"/>
      <c r="AO152" s="73"/>
    </row>
    <row r="153" spans="1:41" s="11" customFormat="1" ht="34.5" customHeight="1">
      <c r="A153" s="138" t="s">
        <v>134</v>
      </c>
      <c r="B153" s="207">
        <v>83</v>
      </c>
      <c r="C153" s="207" t="e">
        <f>SUM(F153:AJ153)</f>
        <v>#DIV/0!</v>
      </c>
      <c r="D153" s="207"/>
      <c r="E153" s="207"/>
      <c r="F153" s="207" t="e">
        <f>F143/F134*10</f>
        <v>#DIV/0!</v>
      </c>
      <c r="G153" s="207"/>
      <c r="H153" s="207"/>
      <c r="I153" s="207"/>
      <c r="J153" s="207"/>
      <c r="K153" s="207"/>
      <c r="L153" s="207"/>
      <c r="M153" s="207"/>
      <c r="N153" s="207"/>
      <c r="O153" s="207"/>
      <c r="P153" s="207"/>
      <c r="Q153" s="207"/>
      <c r="R153" s="207"/>
      <c r="S153" s="207"/>
      <c r="T153" s="207"/>
      <c r="U153" s="207"/>
      <c r="V153" s="207"/>
      <c r="W153" s="207"/>
      <c r="X153" s="207"/>
      <c r="Y153" s="207"/>
      <c r="Z153" s="207"/>
      <c r="AA153" s="209"/>
      <c r="AB153" s="209"/>
      <c r="AC153" s="209"/>
      <c r="AD153" s="209"/>
      <c r="AE153" s="209"/>
      <c r="AF153" s="209"/>
      <c r="AG153" s="209"/>
      <c r="AH153" s="209"/>
      <c r="AI153" s="209"/>
      <c r="AJ153" s="209"/>
      <c r="AN153" s="73"/>
      <c r="AO153" s="73"/>
    </row>
    <row r="154" spans="1:41" s="11" customFormat="1" ht="34.5" customHeight="1">
      <c r="A154" s="138" t="s">
        <v>133</v>
      </c>
      <c r="B154" s="207"/>
      <c r="C154" s="207"/>
      <c r="D154" s="207"/>
      <c r="E154" s="207"/>
      <c r="F154" s="207"/>
      <c r="G154" s="207"/>
      <c r="H154" s="207"/>
      <c r="I154" s="207"/>
      <c r="J154" s="207"/>
      <c r="K154" s="207"/>
      <c r="L154" s="207"/>
      <c r="M154" s="207"/>
      <c r="N154" s="207"/>
      <c r="O154" s="207"/>
      <c r="P154" s="207"/>
      <c r="Q154" s="207"/>
      <c r="R154" s="207"/>
      <c r="S154" s="207"/>
      <c r="T154" s="207"/>
      <c r="U154" s="207"/>
      <c r="V154" s="207"/>
      <c r="W154" s="207"/>
      <c r="X154" s="207"/>
      <c r="Y154" s="207"/>
      <c r="Z154" s="207"/>
      <c r="AA154" s="209"/>
      <c r="AB154" s="209"/>
      <c r="AC154" s="209"/>
      <c r="AD154" s="209"/>
      <c r="AE154" s="209"/>
      <c r="AF154" s="209"/>
      <c r="AG154" s="209"/>
      <c r="AH154" s="209"/>
      <c r="AI154" s="209"/>
      <c r="AJ154" s="209"/>
      <c r="AN154" s="73"/>
      <c r="AO154" s="73"/>
    </row>
    <row r="155" spans="1:41" s="11" customFormat="1" ht="34.5" customHeight="1">
      <c r="A155" s="139" t="s">
        <v>147</v>
      </c>
      <c r="B155" s="207">
        <v>780</v>
      </c>
      <c r="C155" s="207">
        <f>SUM(F155:AJ155)</f>
        <v>58.6</v>
      </c>
      <c r="D155" s="207">
        <f>C155/B155*100</f>
        <v>7.5128205128205128</v>
      </c>
      <c r="E155" s="207"/>
      <c r="F155" s="207"/>
      <c r="G155" s="207"/>
      <c r="H155" s="207">
        <v>58.6</v>
      </c>
      <c r="I155" s="207"/>
      <c r="J155" s="207"/>
      <c r="K155" s="207"/>
      <c r="L155" s="207"/>
      <c r="M155" s="207"/>
      <c r="N155" s="207"/>
      <c r="O155" s="207"/>
      <c r="P155" s="207"/>
      <c r="Q155" s="207"/>
      <c r="R155" s="207"/>
      <c r="S155" s="207"/>
      <c r="T155" s="207"/>
      <c r="U155" s="207"/>
      <c r="V155" s="207"/>
      <c r="W155" s="207"/>
      <c r="X155" s="207"/>
      <c r="Y155" s="207"/>
      <c r="Z155" s="207"/>
      <c r="AA155" s="209"/>
      <c r="AB155" s="209"/>
      <c r="AC155" s="209"/>
      <c r="AD155" s="209"/>
      <c r="AE155" s="209"/>
      <c r="AF155" s="209"/>
      <c r="AG155" s="209"/>
      <c r="AH155" s="209"/>
      <c r="AI155" s="209"/>
      <c r="AJ155" s="209"/>
      <c r="AN155" s="73"/>
      <c r="AO155" s="73"/>
    </row>
    <row r="156" spans="1:41" s="11" customFormat="1" ht="34.5" customHeight="1">
      <c r="A156" s="139" t="s">
        <v>148</v>
      </c>
      <c r="B156" s="207"/>
      <c r="C156" s="207"/>
      <c r="D156" s="207"/>
      <c r="E156" s="207"/>
      <c r="F156" s="207"/>
      <c r="G156" s="207"/>
      <c r="H156" s="207">
        <v>59</v>
      </c>
      <c r="I156" s="207"/>
      <c r="J156" s="207"/>
      <c r="K156" s="207"/>
      <c r="L156" s="207"/>
      <c r="M156" s="207"/>
      <c r="N156" s="207"/>
      <c r="O156" s="207"/>
      <c r="P156" s="207"/>
      <c r="Q156" s="207"/>
      <c r="R156" s="207"/>
      <c r="S156" s="207"/>
      <c r="T156" s="207"/>
      <c r="U156" s="207"/>
      <c r="V156" s="207"/>
      <c r="W156" s="207"/>
      <c r="X156" s="207"/>
      <c r="Y156" s="207"/>
      <c r="Z156" s="207"/>
      <c r="AA156" s="209"/>
      <c r="AB156" s="209"/>
      <c r="AC156" s="209"/>
      <c r="AD156" s="209"/>
      <c r="AE156" s="209"/>
      <c r="AF156" s="209"/>
      <c r="AG156" s="209"/>
      <c r="AH156" s="209"/>
      <c r="AI156" s="209"/>
      <c r="AJ156" s="209"/>
      <c r="AN156" s="73"/>
      <c r="AO156" s="73"/>
    </row>
    <row r="157" spans="1:41" s="11" customFormat="1" ht="34.5" customHeight="1">
      <c r="A157" s="139" t="s">
        <v>151</v>
      </c>
      <c r="B157" s="207"/>
      <c r="C157" s="207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207"/>
      <c r="O157" s="207"/>
      <c r="P157" s="207"/>
      <c r="Q157" s="207"/>
      <c r="R157" s="207"/>
      <c r="S157" s="207"/>
      <c r="T157" s="207"/>
      <c r="U157" s="207"/>
      <c r="V157" s="207"/>
      <c r="W157" s="207"/>
      <c r="X157" s="207"/>
      <c r="Y157" s="207"/>
      <c r="Z157" s="207"/>
      <c r="AA157" s="209"/>
      <c r="AB157" s="209"/>
      <c r="AC157" s="209"/>
      <c r="AD157" s="209"/>
      <c r="AE157" s="209"/>
      <c r="AF157" s="209"/>
      <c r="AG157" s="209"/>
      <c r="AH157" s="209"/>
      <c r="AI157" s="209"/>
      <c r="AJ157" s="209"/>
      <c r="AN157" s="73"/>
      <c r="AO157" s="73"/>
    </row>
    <row r="158" spans="1:41" s="11" customFormat="1" ht="34.5" customHeight="1">
      <c r="A158" s="139" t="s">
        <v>152</v>
      </c>
      <c r="B158" s="207"/>
      <c r="C158" s="207"/>
      <c r="D158" s="207"/>
      <c r="E158" s="207"/>
      <c r="F158" s="207"/>
      <c r="G158" s="207"/>
      <c r="H158" s="207"/>
      <c r="I158" s="207"/>
      <c r="J158" s="207"/>
      <c r="K158" s="207"/>
      <c r="L158" s="207"/>
      <c r="M158" s="207"/>
      <c r="N158" s="207"/>
      <c r="O158" s="207"/>
      <c r="P158" s="207"/>
      <c r="Q158" s="207"/>
      <c r="R158" s="207"/>
      <c r="S158" s="207"/>
      <c r="T158" s="207"/>
      <c r="U158" s="207"/>
      <c r="V158" s="207"/>
      <c r="W158" s="207"/>
      <c r="X158" s="207"/>
      <c r="Y158" s="207"/>
      <c r="Z158" s="207"/>
      <c r="AA158" s="209"/>
      <c r="AB158" s="209"/>
      <c r="AC158" s="209"/>
      <c r="AD158" s="209"/>
      <c r="AE158" s="209"/>
      <c r="AF158" s="209"/>
      <c r="AG158" s="209"/>
      <c r="AH158" s="209"/>
      <c r="AI158" s="209"/>
      <c r="AJ158" s="209"/>
      <c r="AN158" s="73"/>
      <c r="AO158" s="73"/>
    </row>
    <row r="159" spans="1:41" s="11" customFormat="1" ht="34.5" customHeight="1">
      <c r="A159" s="139" t="s">
        <v>156</v>
      </c>
      <c r="B159" s="207"/>
      <c r="C159" s="207">
        <f>SUM(F159:AJ159)</f>
        <v>0</v>
      </c>
      <c r="D159" s="207"/>
      <c r="E159" s="207"/>
      <c r="F159" s="207"/>
      <c r="G159" s="207"/>
      <c r="H159" s="207"/>
      <c r="I159" s="207"/>
      <c r="J159" s="207"/>
      <c r="K159" s="207"/>
      <c r="L159" s="207"/>
      <c r="M159" s="207"/>
      <c r="N159" s="207"/>
      <c r="O159" s="207"/>
      <c r="P159" s="207"/>
      <c r="Q159" s="207"/>
      <c r="R159" s="207"/>
      <c r="S159" s="207"/>
      <c r="T159" s="207"/>
      <c r="U159" s="207"/>
      <c r="V159" s="207"/>
      <c r="W159" s="207"/>
      <c r="X159" s="207"/>
      <c r="Y159" s="207"/>
      <c r="Z159" s="207"/>
      <c r="AA159" s="209"/>
      <c r="AB159" s="209"/>
      <c r="AC159" s="209"/>
      <c r="AD159" s="209"/>
      <c r="AE159" s="209"/>
      <c r="AF159" s="209"/>
      <c r="AG159" s="209"/>
      <c r="AH159" s="209"/>
      <c r="AI159" s="209"/>
      <c r="AJ159" s="209"/>
      <c r="AN159" s="73"/>
      <c r="AO159" s="73"/>
    </row>
    <row r="160" spans="1:41" s="11" customFormat="1" ht="34.5" customHeight="1">
      <c r="A160" s="139" t="s">
        <v>157</v>
      </c>
      <c r="B160" s="207"/>
      <c r="C160" s="207">
        <f>SUM(F160:AJ160)</f>
        <v>0</v>
      </c>
      <c r="D160" s="207"/>
      <c r="E160" s="207"/>
      <c r="F160" s="207"/>
      <c r="G160" s="207"/>
      <c r="H160" s="207"/>
      <c r="I160" s="207"/>
      <c r="J160" s="207"/>
      <c r="K160" s="207"/>
      <c r="L160" s="207"/>
      <c r="M160" s="207"/>
      <c r="N160" s="207"/>
      <c r="O160" s="207"/>
      <c r="P160" s="207"/>
      <c r="Q160" s="207"/>
      <c r="R160" s="207"/>
      <c r="S160" s="207"/>
      <c r="T160" s="207"/>
      <c r="U160" s="207"/>
      <c r="V160" s="207"/>
      <c r="W160" s="207"/>
      <c r="X160" s="207"/>
      <c r="Y160" s="207"/>
      <c r="Z160" s="207"/>
      <c r="AA160" s="209"/>
      <c r="AB160" s="209"/>
      <c r="AC160" s="209"/>
      <c r="AD160" s="209"/>
      <c r="AE160" s="209"/>
      <c r="AF160" s="209"/>
      <c r="AG160" s="209"/>
      <c r="AH160" s="209"/>
      <c r="AI160" s="209"/>
      <c r="AJ160" s="209"/>
      <c r="AN160" s="73"/>
      <c r="AO160" s="73"/>
    </row>
    <row r="161" spans="1:41" s="11" customFormat="1" ht="34.5" customHeight="1">
      <c r="A161" s="139" t="s">
        <v>159</v>
      </c>
      <c r="B161" s="207"/>
      <c r="C161" s="207">
        <v>2</v>
      </c>
      <c r="D161" s="207"/>
      <c r="E161" s="207"/>
      <c r="F161" s="207"/>
      <c r="G161" s="207"/>
      <c r="H161" s="207"/>
      <c r="I161" s="207"/>
      <c r="J161" s="207"/>
      <c r="K161" s="207"/>
      <c r="L161" s="207"/>
      <c r="M161" s="207"/>
      <c r="N161" s="207"/>
      <c r="O161" s="207"/>
      <c r="P161" s="207"/>
      <c r="Q161" s="207"/>
      <c r="R161" s="207"/>
      <c r="S161" s="207"/>
      <c r="T161" s="207"/>
      <c r="U161" s="207"/>
      <c r="V161" s="207"/>
      <c r="W161" s="207"/>
      <c r="X161" s="207"/>
      <c r="Y161" s="207"/>
      <c r="Z161" s="207"/>
      <c r="AA161" s="209"/>
      <c r="AB161" s="209"/>
      <c r="AC161" s="209"/>
      <c r="AD161" s="209"/>
      <c r="AE161" s="209"/>
      <c r="AF161" s="209"/>
      <c r="AG161" s="209"/>
      <c r="AH161" s="209"/>
      <c r="AI161" s="209"/>
      <c r="AJ161" s="209"/>
      <c r="AN161" s="73"/>
      <c r="AO161" s="73"/>
    </row>
    <row r="162" spans="1:41" s="11" customFormat="1" ht="34.5" customHeight="1">
      <c r="A162" s="139" t="s">
        <v>160</v>
      </c>
      <c r="B162" s="207"/>
      <c r="C162" s="207">
        <v>2</v>
      </c>
      <c r="D162" s="207"/>
      <c r="E162" s="207"/>
      <c r="F162" s="207"/>
      <c r="G162" s="207"/>
      <c r="H162" s="207"/>
      <c r="I162" s="207"/>
      <c r="J162" s="207"/>
      <c r="K162" s="207"/>
      <c r="L162" s="207"/>
      <c r="M162" s="207"/>
      <c r="N162" s="207"/>
      <c r="O162" s="207"/>
      <c r="P162" s="207"/>
      <c r="Q162" s="207"/>
      <c r="R162" s="207"/>
      <c r="S162" s="207"/>
      <c r="T162" s="207"/>
      <c r="U162" s="207"/>
      <c r="V162" s="207"/>
      <c r="W162" s="207"/>
      <c r="X162" s="207"/>
      <c r="Y162" s="207"/>
      <c r="Z162" s="207"/>
      <c r="AA162" s="209"/>
      <c r="AB162" s="209"/>
      <c r="AC162" s="209"/>
      <c r="AD162" s="209"/>
      <c r="AE162" s="209"/>
      <c r="AF162" s="209"/>
      <c r="AG162" s="209"/>
      <c r="AH162" s="209"/>
      <c r="AI162" s="209"/>
      <c r="AJ162" s="209"/>
      <c r="AN162" s="73"/>
      <c r="AO162" s="73"/>
    </row>
    <row r="163" spans="1:41" s="11" customFormat="1" ht="34.5" customHeight="1">
      <c r="A163" s="139" t="s">
        <v>164</v>
      </c>
      <c r="B163" s="207"/>
      <c r="C163" s="207">
        <f>SUM(D163:AJ163)</f>
        <v>0</v>
      </c>
      <c r="D163" s="207"/>
      <c r="E163" s="207"/>
      <c r="F163" s="207"/>
      <c r="G163" s="207"/>
      <c r="H163" s="207"/>
      <c r="I163" s="207"/>
      <c r="J163" s="207"/>
      <c r="K163" s="207"/>
      <c r="L163" s="207"/>
      <c r="M163" s="207"/>
      <c r="N163" s="207"/>
      <c r="O163" s="207"/>
      <c r="P163" s="207"/>
      <c r="Q163" s="207"/>
      <c r="R163" s="207"/>
      <c r="S163" s="207"/>
      <c r="T163" s="207"/>
      <c r="U163" s="207"/>
      <c r="V163" s="207"/>
      <c r="W163" s="207"/>
      <c r="X163" s="207"/>
      <c r="Y163" s="207"/>
      <c r="Z163" s="207"/>
      <c r="AA163" s="209"/>
      <c r="AB163" s="209"/>
      <c r="AC163" s="209"/>
      <c r="AD163" s="209"/>
      <c r="AE163" s="209"/>
      <c r="AF163" s="209"/>
      <c r="AG163" s="209"/>
      <c r="AH163" s="209"/>
      <c r="AI163" s="209"/>
      <c r="AJ163" s="209"/>
      <c r="AN163" s="73"/>
      <c r="AO163" s="73"/>
    </row>
    <row r="164" spans="1:41" s="11" customFormat="1" ht="34.5" customHeight="1">
      <c r="A164" s="139" t="s">
        <v>165</v>
      </c>
      <c r="B164" s="207"/>
      <c r="C164" s="207">
        <f>SUM(F164:AJ164)</f>
        <v>0</v>
      </c>
      <c r="D164" s="207"/>
      <c r="E164" s="207"/>
      <c r="F164" s="207"/>
      <c r="G164" s="207"/>
      <c r="H164" s="207"/>
      <c r="I164" s="207"/>
      <c r="J164" s="207"/>
      <c r="K164" s="207"/>
      <c r="L164" s="207"/>
      <c r="M164" s="207"/>
      <c r="N164" s="207"/>
      <c r="O164" s="207"/>
      <c r="P164" s="207"/>
      <c r="Q164" s="207"/>
      <c r="R164" s="207"/>
      <c r="S164" s="207"/>
      <c r="T164" s="207"/>
      <c r="U164" s="207"/>
      <c r="V164" s="207"/>
      <c r="W164" s="207"/>
      <c r="X164" s="207"/>
      <c r="Y164" s="207"/>
      <c r="Z164" s="207"/>
      <c r="AA164" s="209"/>
      <c r="AB164" s="209"/>
      <c r="AC164" s="209"/>
      <c r="AD164" s="209"/>
      <c r="AE164" s="209"/>
      <c r="AF164" s="209"/>
      <c r="AG164" s="209"/>
      <c r="AH164" s="209"/>
      <c r="AI164" s="209"/>
      <c r="AJ164" s="209"/>
      <c r="AN164" s="73"/>
      <c r="AO164" s="73"/>
    </row>
    <row r="165" spans="1:41" s="11" customFormat="1" ht="34.5" customHeight="1">
      <c r="A165" s="139" t="s">
        <v>161</v>
      </c>
      <c r="B165" s="207"/>
      <c r="C165" s="207">
        <f>SUM(F165:AJ165)</f>
        <v>0</v>
      </c>
      <c r="D165" s="207"/>
      <c r="E165" s="207"/>
      <c r="F165" s="207"/>
      <c r="G165" s="207"/>
      <c r="H165" s="207"/>
      <c r="I165" s="207"/>
      <c r="J165" s="207"/>
      <c r="K165" s="207"/>
      <c r="L165" s="207"/>
      <c r="M165" s="207"/>
      <c r="N165" s="207"/>
      <c r="O165" s="207"/>
      <c r="P165" s="207"/>
      <c r="Q165" s="207"/>
      <c r="R165" s="207"/>
      <c r="S165" s="207"/>
      <c r="T165" s="207"/>
      <c r="U165" s="207"/>
      <c r="V165" s="207"/>
      <c r="W165" s="207"/>
      <c r="X165" s="207"/>
      <c r="Y165" s="207"/>
      <c r="Z165" s="207"/>
      <c r="AA165" s="209"/>
      <c r="AB165" s="209"/>
      <c r="AC165" s="209"/>
      <c r="AD165" s="209"/>
      <c r="AE165" s="209"/>
      <c r="AF165" s="209"/>
      <c r="AG165" s="209"/>
      <c r="AH165" s="209"/>
      <c r="AI165" s="209"/>
      <c r="AJ165" s="209"/>
      <c r="AN165" s="73"/>
      <c r="AO165" s="73"/>
    </row>
    <row r="166" spans="1:41" s="11" customFormat="1" ht="34.5" customHeight="1">
      <c r="A166" s="139" t="s">
        <v>155</v>
      </c>
      <c r="B166" s="207"/>
      <c r="C166" s="207">
        <f>SUM(F165:AJ166)</f>
        <v>3247</v>
      </c>
      <c r="D166" s="207"/>
      <c r="E166" s="207"/>
      <c r="F166" s="207">
        <v>300</v>
      </c>
      <c r="G166" s="207">
        <v>250</v>
      </c>
      <c r="H166" s="207">
        <v>500</v>
      </c>
      <c r="I166" s="207">
        <v>165</v>
      </c>
      <c r="J166" s="207">
        <v>225</v>
      </c>
      <c r="K166" s="207"/>
      <c r="L166" s="207">
        <v>1200</v>
      </c>
      <c r="M166" s="207">
        <v>15</v>
      </c>
      <c r="N166" s="207">
        <v>120</v>
      </c>
      <c r="O166" s="207"/>
      <c r="P166" s="207">
        <v>20</v>
      </c>
      <c r="Q166" s="207">
        <v>40</v>
      </c>
      <c r="R166" s="207">
        <v>70</v>
      </c>
      <c r="S166" s="207"/>
      <c r="T166" s="207"/>
      <c r="U166" s="207"/>
      <c r="V166" s="207"/>
      <c r="W166" s="207">
        <v>100</v>
      </c>
      <c r="X166" s="207">
        <v>50</v>
      </c>
      <c r="Y166" s="207">
        <v>100</v>
      </c>
      <c r="Z166" s="207"/>
      <c r="AA166" s="209"/>
      <c r="AB166" s="209"/>
      <c r="AC166" s="209"/>
      <c r="AD166" s="209"/>
      <c r="AE166" s="209">
        <v>30</v>
      </c>
      <c r="AF166" s="209"/>
      <c r="AG166" s="209"/>
      <c r="AH166" s="209"/>
      <c r="AI166" s="209">
        <v>22</v>
      </c>
      <c r="AJ166" s="209">
        <v>40</v>
      </c>
      <c r="AN166" s="73"/>
      <c r="AO166" s="73"/>
    </row>
    <row r="167" spans="1:41" s="11" customFormat="1" ht="34.5" customHeight="1">
      <c r="A167" s="139" t="s">
        <v>149</v>
      </c>
      <c r="B167" s="207"/>
      <c r="C167" s="207">
        <f>SUM(F167:AJ167)</f>
        <v>2627</v>
      </c>
      <c r="D167" s="207"/>
      <c r="E167" s="207"/>
      <c r="F167" s="207">
        <v>268</v>
      </c>
      <c r="G167" s="207">
        <v>230</v>
      </c>
      <c r="H167" s="207">
        <v>500</v>
      </c>
      <c r="I167" s="207">
        <v>161</v>
      </c>
      <c r="J167" s="207">
        <v>80</v>
      </c>
      <c r="K167" s="207"/>
      <c r="L167" s="207">
        <v>1180</v>
      </c>
      <c r="M167" s="207"/>
      <c r="N167" s="207"/>
      <c r="O167" s="207"/>
      <c r="P167" s="207"/>
      <c r="Q167" s="207"/>
      <c r="R167" s="207"/>
      <c r="S167" s="207"/>
      <c r="T167" s="207"/>
      <c r="U167" s="207"/>
      <c r="V167" s="207"/>
      <c r="W167" s="207">
        <v>36</v>
      </c>
      <c r="X167" s="207">
        <v>20</v>
      </c>
      <c r="Y167" s="207">
        <v>100</v>
      </c>
      <c r="Z167" s="207"/>
      <c r="AA167" s="209"/>
      <c r="AB167" s="209"/>
      <c r="AC167" s="209"/>
      <c r="AD167" s="209"/>
      <c r="AE167" s="209">
        <v>30</v>
      </c>
      <c r="AF167" s="209"/>
      <c r="AG167" s="209"/>
      <c r="AH167" s="209"/>
      <c r="AI167" s="209">
        <v>22</v>
      </c>
      <c r="AJ167" s="209"/>
      <c r="AN167" s="73"/>
      <c r="AO167" s="73"/>
    </row>
    <row r="168" spans="1:41" s="11" customFormat="1" ht="34.5" customHeight="1">
      <c r="A168" s="139" t="s">
        <v>150</v>
      </c>
      <c r="B168" s="207"/>
      <c r="C168" s="207">
        <f>SUM(F168:AJ168)</f>
        <v>2422</v>
      </c>
      <c r="D168" s="207"/>
      <c r="E168" s="207"/>
      <c r="F168" s="207">
        <v>124</v>
      </c>
      <c r="G168" s="207">
        <v>230</v>
      </c>
      <c r="H168" s="207">
        <v>500</v>
      </c>
      <c r="I168" s="207">
        <v>100</v>
      </c>
      <c r="J168" s="207">
        <v>80</v>
      </c>
      <c r="K168" s="207"/>
      <c r="L168" s="207">
        <v>1180</v>
      </c>
      <c r="M168" s="207"/>
      <c r="N168" s="207"/>
      <c r="O168" s="207"/>
      <c r="P168" s="207"/>
      <c r="Q168" s="207"/>
      <c r="R168" s="207"/>
      <c r="S168" s="207"/>
      <c r="T168" s="207"/>
      <c r="U168" s="207"/>
      <c r="V168" s="207"/>
      <c r="W168" s="207">
        <v>36</v>
      </c>
      <c r="X168" s="207">
        <v>20</v>
      </c>
      <c r="Y168" s="207">
        <v>100</v>
      </c>
      <c r="Z168" s="207"/>
      <c r="AA168" s="209"/>
      <c r="AB168" s="209"/>
      <c r="AC168" s="209"/>
      <c r="AD168" s="209"/>
      <c r="AE168" s="209">
        <v>30</v>
      </c>
      <c r="AF168" s="209"/>
      <c r="AG168" s="209"/>
      <c r="AH168" s="209"/>
      <c r="AI168" s="209">
        <v>22</v>
      </c>
      <c r="AJ168" s="209"/>
      <c r="AN168" s="73"/>
      <c r="AO168" s="73"/>
    </row>
    <row r="169" spans="1:41" s="11" customFormat="1" ht="34.5" customHeight="1">
      <c r="A169" s="139" t="s">
        <v>117</v>
      </c>
      <c r="B169" s="207"/>
      <c r="C169" s="207">
        <f>SUM(D169:AJ169)</f>
        <v>205</v>
      </c>
      <c r="D169" s="207"/>
      <c r="E169" s="207"/>
      <c r="F169" s="207">
        <v>144</v>
      </c>
      <c r="G169" s="207"/>
      <c r="H169" s="207"/>
      <c r="I169" s="207">
        <v>61</v>
      </c>
      <c r="J169" s="207"/>
      <c r="K169" s="207"/>
      <c r="L169" s="207"/>
      <c r="M169" s="207"/>
      <c r="N169" s="207"/>
      <c r="O169" s="207"/>
      <c r="P169" s="207"/>
      <c r="Q169" s="207"/>
      <c r="R169" s="207"/>
      <c r="S169" s="207"/>
      <c r="T169" s="207"/>
      <c r="U169" s="207"/>
      <c r="V169" s="207"/>
      <c r="W169" s="207"/>
      <c r="X169" s="207"/>
      <c r="Y169" s="207"/>
      <c r="Z169" s="207"/>
      <c r="AA169" s="209"/>
      <c r="AB169" s="209"/>
      <c r="AC169" s="209"/>
      <c r="AD169" s="209"/>
      <c r="AE169" s="209"/>
      <c r="AF169" s="209"/>
      <c r="AG169" s="209"/>
      <c r="AH169" s="209"/>
      <c r="AI169" s="209"/>
      <c r="AJ169" s="209"/>
      <c r="AN169" s="73"/>
      <c r="AO169" s="73"/>
    </row>
    <row r="170" spans="1:41" s="11" customFormat="1" ht="34.5" customHeight="1">
      <c r="A170" s="139" t="s">
        <v>158</v>
      </c>
      <c r="B170" s="207"/>
      <c r="C170" s="207">
        <f>SUM(F170:AJ170)</f>
        <v>320</v>
      </c>
      <c r="D170" s="207"/>
      <c r="E170" s="207"/>
      <c r="F170" s="207"/>
      <c r="G170" s="207"/>
      <c r="H170" s="207"/>
      <c r="I170" s="207"/>
      <c r="J170" s="207">
        <v>180</v>
      </c>
      <c r="K170" s="207"/>
      <c r="L170" s="207"/>
      <c r="M170" s="207"/>
      <c r="N170" s="207">
        <v>100</v>
      </c>
      <c r="O170" s="207"/>
      <c r="P170" s="207"/>
      <c r="Q170" s="207"/>
      <c r="R170" s="207"/>
      <c r="S170" s="207"/>
      <c r="T170" s="207"/>
      <c r="U170" s="207"/>
      <c r="V170" s="207"/>
      <c r="W170" s="207"/>
      <c r="X170" s="207"/>
      <c r="Y170" s="207"/>
      <c r="Z170" s="207"/>
      <c r="AA170" s="209"/>
      <c r="AB170" s="209"/>
      <c r="AC170" s="209"/>
      <c r="AD170" s="209"/>
      <c r="AE170" s="209"/>
      <c r="AF170" s="209"/>
      <c r="AG170" s="209"/>
      <c r="AH170" s="209"/>
      <c r="AI170" s="209"/>
      <c r="AJ170" s="209">
        <v>40</v>
      </c>
      <c r="AN170" s="73"/>
      <c r="AO170" s="73"/>
    </row>
    <row r="171" spans="1:41" s="11" customFormat="1" ht="34.5" customHeight="1">
      <c r="A171" s="139" t="s">
        <v>153</v>
      </c>
      <c r="B171" s="207"/>
      <c r="C171" s="207">
        <f>SUM(G171:AJ171)</f>
        <v>0</v>
      </c>
      <c r="D171" s="207"/>
      <c r="E171" s="207"/>
      <c r="F171" s="207"/>
      <c r="G171" s="207"/>
      <c r="H171" s="207"/>
      <c r="I171" s="207"/>
      <c r="J171" s="207"/>
      <c r="K171" s="207"/>
      <c r="L171" s="207"/>
      <c r="M171" s="207"/>
      <c r="N171" s="207"/>
      <c r="O171" s="207"/>
      <c r="P171" s="207"/>
      <c r="Q171" s="207"/>
      <c r="R171" s="207"/>
      <c r="S171" s="207"/>
      <c r="T171" s="207"/>
      <c r="U171" s="207"/>
      <c r="V171" s="207"/>
      <c r="W171" s="207"/>
      <c r="X171" s="207"/>
      <c r="Y171" s="207"/>
      <c r="Z171" s="207"/>
      <c r="AA171" s="209"/>
      <c r="AB171" s="209"/>
      <c r="AC171" s="209"/>
      <c r="AD171" s="209"/>
      <c r="AE171" s="209"/>
      <c r="AF171" s="209"/>
      <c r="AG171" s="209"/>
      <c r="AH171" s="209"/>
      <c r="AI171" s="209"/>
      <c r="AJ171" s="209"/>
      <c r="AN171" s="73"/>
      <c r="AO171" s="73"/>
    </row>
    <row r="172" spans="1:41" s="11" customFormat="1" ht="34.5" customHeight="1">
      <c r="A172" s="139" t="s">
        <v>154</v>
      </c>
      <c r="B172" s="207"/>
      <c r="C172" s="207">
        <f>SUM(G172:AJ172)</f>
        <v>0</v>
      </c>
      <c r="D172" s="207"/>
      <c r="E172" s="207"/>
      <c r="F172" s="207"/>
      <c r="G172" s="207"/>
      <c r="H172" s="207"/>
      <c r="I172" s="207"/>
      <c r="J172" s="207"/>
      <c r="K172" s="207"/>
      <c r="L172" s="207"/>
      <c r="M172" s="207"/>
      <c r="N172" s="207"/>
      <c r="O172" s="207"/>
      <c r="P172" s="207"/>
      <c r="Q172" s="207"/>
      <c r="R172" s="207"/>
      <c r="S172" s="207"/>
      <c r="T172" s="207"/>
      <c r="U172" s="207"/>
      <c r="V172" s="207"/>
      <c r="W172" s="207"/>
      <c r="X172" s="207"/>
      <c r="Y172" s="207"/>
      <c r="Z172" s="207"/>
      <c r="AA172" s="209"/>
      <c r="AB172" s="209"/>
      <c r="AC172" s="209"/>
      <c r="AD172" s="209"/>
      <c r="AE172" s="209"/>
      <c r="AF172" s="209"/>
      <c r="AG172" s="209"/>
      <c r="AH172" s="209"/>
      <c r="AI172" s="209"/>
      <c r="AJ172" s="209"/>
      <c r="AN172" s="73"/>
      <c r="AO172" s="73"/>
    </row>
    <row r="173" spans="1:41" s="11" customFormat="1" ht="34.5" customHeight="1">
      <c r="A173" s="139" t="s">
        <v>162</v>
      </c>
      <c r="B173" s="207"/>
      <c r="C173" s="207">
        <f>SUM(F173:AJ173)</f>
        <v>100</v>
      </c>
      <c r="D173" s="207"/>
      <c r="E173" s="207"/>
      <c r="F173" s="207">
        <v>60</v>
      </c>
      <c r="G173" s="207"/>
      <c r="H173" s="207"/>
      <c r="I173" s="207"/>
      <c r="J173" s="207"/>
      <c r="K173" s="207"/>
      <c r="L173" s="207"/>
      <c r="M173" s="207"/>
      <c r="N173" s="207">
        <v>40</v>
      </c>
      <c r="O173" s="207"/>
      <c r="P173" s="207"/>
      <c r="Q173" s="207"/>
      <c r="R173" s="207"/>
      <c r="S173" s="207"/>
      <c r="T173" s="207"/>
      <c r="U173" s="207"/>
      <c r="V173" s="207"/>
      <c r="W173" s="207"/>
      <c r="X173" s="207"/>
      <c r="Y173" s="207"/>
      <c r="Z173" s="207"/>
      <c r="AA173" s="209"/>
      <c r="AB173" s="209"/>
      <c r="AC173" s="209"/>
      <c r="AD173" s="209"/>
      <c r="AE173" s="209"/>
      <c r="AF173" s="209"/>
      <c r="AG173" s="209"/>
      <c r="AH173" s="209"/>
      <c r="AI173" s="209"/>
      <c r="AJ173" s="209"/>
      <c r="AN173" s="73"/>
      <c r="AO173" s="73"/>
    </row>
    <row r="174" spans="1:41" s="11" customFormat="1" ht="34.5" customHeight="1">
      <c r="A174" s="139" t="s">
        <v>163</v>
      </c>
      <c r="B174" s="207"/>
      <c r="C174" s="207">
        <f>SUM(F174:AJ174)</f>
        <v>20</v>
      </c>
      <c r="D174" s="207"/>
      <c r="E174" s="207"/>
      <c r="F174" s="207">
        <v>12</v>
      </c>
      <c r="G174" s="207"/>
      <c r="H174" s="207"/>
      <c r="I174" s="207"/>
      <c r="J174" s="207"/>
      <c r="K174" s="207"/>
      <c r="L174" s="207"/>
      <c r="M174" s="207"/>
      <c r="N174" s="207">
        <v>8</v>
      </c>
      <c r="O174" s="207"/>
      <c r="P174" s="207"/>
      <c r="Q174" s="207"/>
      <c r="R174" s="207"/>
      <c r="S174" s="207"/>
      <c r="T174" s="207"/>
      <c r="U174" s="207"/>
      <c r="V174" s="207"/>
      <c r="W174" s="207"/>
      <c r="X174" s="207"/>
      <c r="Y174" s="207"/>
      <c r="Z174" s="207"/>
      <c r="AA174" s="209"/>
      <c r="AB174" s="209"/>
      <c r="AC174" s="209"/>
      <c r="AD174" s="209"/>
      <c r="AE174" s="209"/>
      <c r="AF174" s="209"/>
      <c r="AG174" s="209"/>
      <c r="AH174" s="209"/>
      <c r="AI174" s="209"/>
      <c r="AJ174" s="209"/>
      <c r="AN174" s="73"/>
      <c r="AO174" s="73"/>
    </row>
    <row r="175" spans="1:41" s="11" customFormat="1" ht="34.5" customHeight="1">
      <c r="A175" s="139" t="s">
        <v>146</v>
      </c>
      <c r="B175" s="207"/>
      <c r="C175" s="207">
        <f>SUM(F175:AJ175)</f>
        <v>0</v>
      </c>
      <c r="D175" s="207"/>
      <c r="E175" s="207"/>
      <c r="F175" s="207"/>
      <c r="G175" s="207"/>
      <c r="H175" s="207"/>
      <c r="I175" s="207"/>
      <c r="J175" s="207"/>
      <c r="K175" s="207"/>
      <c r="L175" s="207"/>
      <c r="M175" s="207"/>
      <c r="N175" s="207"/>
      <c r="O175" s="207"/>
      <c r="P175" s="207"/>
      <c r="Q175" s="207"/>
      <c r="R175" s="207"/>
      <c r="S175" s="207"/>
      <c r="T175" s="207"/>
      <c r="U175" s="207"/>
      <c r="V175" s="207"/>
      <c r="W175" s="207"/>
      <c r="X175" s="207"/>
      <c r="Y175" s="207"/>
      <c r="Z175" s="207"/>
      <c r="AA175" s="209"/>
      <c r="AB175" s="209"/>
      <c r="AC175" s="209"/>
      <c r="AD175" s="209"/>
      <c r="AE175" s="209"/>
      <c r="AF175" s="209"/>
      <c r="AG175" s="209"/>
      <c r="AH175" s="209"/>
      <c r="AI175" s="209"/>
      <c r="AJ175" s="209"/>
      <c r="AN175" s="73"/>
      <c r="AO175" s="73"/>
    </row>
    <row r="176" spans="1:41" s="11" customFormat="1" ht="21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N176" s="72"/>
      <c r="AO176" s="72"/>
    </row>
    <row r="177" spans="1:41" s="11" customFormat="1" ht="21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N177" s="25"/>
      <c r="AO177" s="25"/>
    </row>
    <row r="178" spans="1:41" s="11" customFormat="1" ht="21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N178" s="25"/>
      <c r="AO178" s="25"/>
    </row>
    <row r="179" spans="1:41" s="11" customFormat="1" ht="21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N179" s="25"/>
      <c r="AO179" s="25"/>
    </row>
    <row r="180" spans="1:41" s="11" customFormat="1" ht="21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N180" s="25"/>
      <c r="AO180" s="25"/>
    </row>
    <row r="181" spans="1:41" s="11" customFormat="1" ht="21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N181" s="25"/>
      <c r="AO181" s="25"/>
    </row>
    <row r="182" spans="1:41" s="11" customFormat="1" ht="21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N182" s="25"/>
      <c r="AO182" s="25"/>
    </row>
    <row r="183" spans="1:41" s="11" customFormat="1" ht="21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N183" s="25"/>
      <c r="AO183" s="25"/>
    </row>
    <row r="184" spans="1:41" s="11" customFormat="1" ht="21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N184" s="25"/>
      <c r="AO184" s="25"/>
    </row>
    <row r="185" spans="1:41" s="11" customFormat="1" ht="21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N185" s="25"/>
      <c r="AO185" s="25"/>
    </row>
    <row r="186" spans="1:41" s="11" customFormat="1" ht="21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N186" s="25"/>
      <c r="AO186" s="25"/>
    </row>
    <row r="187" spans="1:41" s="11" customFormat="1" ht="21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N187" s="25"/>
      <c r="AO187" s="25"/>
    </row>
    <row r="188" spans="1:41" s="11" customFormat="1" ht="21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N188" s="25"/>
      <c r="AO188" s="25"/>
    </row>
    <row r="189" spans="1:41" s="11" customFormat="1" ht="21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N189" s="25"/>
      <c r="AO189" s="25"/>
    </row>
    <row r="190" spans="1:41" s="11" customFormat="1" ht="21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N190" s="25"/>
      <c r="AO190" s="25"/>
    </row>
    <row r="191" spans="1:41" s="11" customFormat="1" ht="21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N191" s="25"/>
      <c r="AO191" s="25"/>
    </row>
    <row r="192" spans="1:41" s="11" customFormat="1" ht="21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N192" s="25"/>
      <c r="AO192" s="25"/>
    </row>
    <row r="193" spans="1:41" s="11" customFormat="1" ht="21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N193" s="25"/>
      <c r="AO193" s="25"/>
    </row>
    <row r="194" spans="1:41" s="11" customFormat="1" ht="21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N194" s="25"/>
      <c r="AO194" s="25"/>
    </row>
    <row r="195" spans="1:41" s="11" customFormat="1" ht="21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N195" s="25"/>
      <c r="AO195" s="25"/>
    </row>
    <row r="196" spans="1:41" s="11" customFormat="1" ht="21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N196" s="25"/>
      <c r="AO196" s="25"/>
    </row>
    <row r="197" spans="1:41" s="11" customFormat="1" ht="21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N197" s="25"/>
      <c r="AO197" s="25"/>
    </row>
    <row r="198" spans="1:41" s="11" customFormat="1" ht="21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N198" s="25"/>
      <c r="AO198" s="25"/>
    </row>
    <row r="199" spans="1:41" s="11" customFormat="1" ht="21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N199" s="25"/>
      <c r="AO199" s="25"/>
    </row>
    <row r="200" spans="1:41" s="11" customFormat="1" ht="21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N200" s="25"/>
      <c r="AO200" s="25"/>
    </row>
    <row r="201" spans="1:41" s="11" customFormat="1" ht="21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N201" s="25"/>
      <c r="AO201" s="25"/>
    </row>
    <row r="202" spans="1:41" s="11" customFormat="1" ht="21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N202" s="25"/>
      <c r="AO202" s="25"/>
    </row>
    <row r="203" spans="1:41" s="11" customFormat="1" ht="21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N203" s="25"/>
      <c r="AO203" s="25"/>
    </row>
    <row r="204" spans="1:41" s="11" customFormat="1" ht="21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N204" s="25"/>
      <c r="AO204" s="25"/>
    </row>
    <row r="205" spans="1:41" s="11" customFormat="1" ht="21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N205" s="25"/>
      <c r="AO205" s="25"/>
    </row>
    <row r="206" spans="1:41" s="11" customFormat="1" ht="21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N206" s="25"/>
      <c r="AO206" s="25"/>
    </row>
    <row r="207" spans="1:41" s="11" customFormat="1" ht="21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N207" s="25"/>
      <c r="AO207" s="25"/>
    </row>
    <row r="208" spans="1:41" s="11" customFormat="1" ht="21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N208" s="25"/>
      <c r="AO208" s="25"/>
    </row>
    <row r="209" spans="1:41" s="11" customFormat="1" ht="21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N209" s="25"/>
      <c r="AO209" s="25"/>
    </row>
    <row r="210" spans="1:41" s="11" customFormat="1" ht="21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N210" s="25"/>
      <c r="AO210" s="25"/>
    </row>
    <row r="211" spans="1:41" s="11" customFormat="1" ht="21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N211" s="25"/>
      <c r="AO211" s="25"/>
    </row>
    <row r="212" spans="1:41" s="11" customFormat="1" ht="21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N212" s="25"/>
      <c r="AO212" s="25"/>
    </row>
    <row r="213" spans="1:41" s="11" customFormat="1" ht="21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N213" s="25"/>
      <c r="AO213" s="25"/>
    </row>
    <row r="214" spans="1:41" s="11" customFormat="1" ht="21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N214" s="25"/>
      <c r="AO214" s="25"/>
    </row>
    <row r="215" spans="1:41" s="11" customFormat="1" ht="21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N215" s="25"/>
      <c r="AO215" s="25"/>
    </row>
    <row r="216" spans="1:41" s="11" customFormat="1" ht="21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N216" s="25"/>
      <c r="AO216" s="25"/>
    </row>
    <row r="217" spans="1:41" s="11" customFormat="1" ht="21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N217" s="25"/>
      <c r="AO217" s="25"/>
    </row>
    <row r="218" spans="1:41" s="11" customFormat="1" ht="21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N218" s="25"/>
      <c r="AO218" s="25"/>
    </row>
    <row r="219" spans="1:41" ht="16.5" customHeight="1">
      <c r="A219" s="52"/>
      <c r="B219" s="53"/>
      <c r="C219" s="53"/>
      <c r="D219" s="53"/>
      <c r="E219" s="53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</row>
    <row r="220" spans="1:41" ht="41.25" hidden="1" customHeight="1">
      <c r="A220" s="231"/>
      <c r="B220" s="231"/>
      <c r="C220" s="231"/>
      <c r="D220" s="231"/>
      <c r="E220" s="231"/>
      <c r="F220" s="231"/>
      <c r="G220" s="231"/>
      <c r="H220" s="231"/>
      <c r="I220" s="231"/>
      <c r="J220" s="231"/>
      <c r="K220" s="231"/>
      <c r="L220" s="231"/>
      <c r="M220" s="231"/>
      <c r="N220" s="231"/>
      <c r="O220" s="231"/>
      <c r="P220" s="231"/>
      <c r="Q220" s="231"/>
      <c r="R220" s="231"/>
      <c r="S220" s="231"/>
      <c r="T220" s="231"/>
      <c r="U220" s="231"/>
      <c r="V220" s="231"/>
      <c r="W220" s="231"/>
      <c r="X220" s="231"/>
      <c r="Y220" s="231"/>
      <c r="Z220" s="23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</row>
    <row r="221" spans="1:41" ht="20.25" hidden="1" customHeight="1">
      <c r="A221" s="229"/>
      <c r="B221" s="230"/>
      <c r="C221" s="230"/>
      <c r="D221" s="230"/>
      <c r="E221" s="230"/>
      <c r="F221" s="230"/>
      <c r="G221" s="230"/>
      <c r="H221" s="230"/>
      <c r="I221" s="230"/>
      <c r="J221" s="230"/>
      <c r="K221" s="230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</row>
    <row r="222" spans="1:41" ht="16.5" hidden="1" customHeight="1">
      <c r="A222" s="55"/>
      <c r="B222" s="36"/>
      <c r="C222" s="36"/>
      <c r="D222" s="36"/>
      <c r="E222" s="36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</row>
    <row r="223" spans="1:41" ht="9" hidden="1" customHeight="1">
      <c r="A223" s="56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</row>
    <row r="224" spans="1:41" s="5" customFormat="1" ht="48.75" hidden="1" customHeight="1">
      <c r="A224" s="58" t="s">
        <v>57</v>
      </c>
      <c r="B224" s="40"/>
      <c r="C224" s="40">
        <f>SUM(F224:Z224)</f>
        <v>259083</v>
      </c>
      <c r="D224" s="40"/>
      <c r="E224" s="38"/>
      <c r="F224" s="39">
        <v>9345</v>
      </c>
      <c r="G224" s="39">
        <v>9100</v>
      </c>
      <c r="H224" s="39">
        <v>16579</v>
      </c>
      <c r="I224" s="39">
        <v>16195</v>
      </c>
      <c r="J224" s="39">
        <v>7250</v>
      </c>
      <c r="K224" s="39">
        <v>17539</v>
      </c>
      <c r="L224" s="39">
        <v>12001</v>
      </c>
      <c r="M224" s="39">
        <v>14609</v>
      </c>
      <c r="N224" s="39">
        <v>13004</v>
      </c>
      <c r="O224" s="39">
        <v>3780</v>
      </c>
      <c r="P224" s="39">
        <v>8536</v>
      </c>
      <c r="Q224" s="39">
        <v>11438</v>
      </c>
      <c r="R224" s="39">
        <v>16561</v>
      </c>
      <c r="S224" s="39">
        <v>15418</v>
      </c>
      <c r="T224" s="39">
        <v>18986</v>
      </c>
      <c r="U224" s="39">
        <v>13238</v>
      </c>
      <c r="V224" s="39">
        <v>7143</v>
      </c>
      <c r="W224" s="39">
        <v>4504</v>
      </c>
      <c r="X224" s="39">
        <v>11688</v>
      </c>
      <c r="Y224" s="39">
        <v>21385</v>
      </c>
      <c r="Z224" s="39">
        <v>10784</v>
      </c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N224" s="21"/>
      <c r="AO224" s="21"/>
    </row>
    <row r="225" spans="1:42" ht="21" hidden="1" customHeight="1">
      <c r="A225" s="60" t="s">
        <v>59</v>
      </c>
      <c r="B225" s="61"/>
      <c r="C225" s="40">
        <f>SUM(F225:Z225)</f>
        <v>380</v>
      </c>
      <c r="D225" s="40"/>
      <c r="E225" s="40"/>
      <c r="F225" s="60">
        <v>16</v>
      </c>
      <c r="G225" s="60">
        <v>21</v>
      </c>
      <c r="H225" s="60">
        <v>32</v>
      </c>
      <c r="I225" s="60">
        <v>25</v>
      </c>
      <c r="J225" s="60">
        <v>16</v>
      </c>
      <c r="K225" s="60">
        <v>31</v>
      </c>
      <c r="L225" s="60">
        <v>14</v>
      </c>
      <c r="M225" s="60">
        <v>29</v>
      </c>
      <c r="N225" s="60">
        <v>18</v>
      </c>
      <c r="O225" s="60">
        <v>8</v>
      </c>
      <c r="P225" s="60">
        <v>7</v>
      </c>
      <c r="Q225" s="60">
        <v>15</v>
      </c>
      <c r="R225" s="60">
        <v>25</v>
      </c>
      <c r="S225" s="60">
        <v>31</v>
      </c>
      <c r="T225" s="60">
        <v>10</v>
      </c>
      <c r="U225" s="60">
        <v>8</v>
      </c>
      <c r="V225" s="60">
        <v>8</v>
      </c>
      <c r="W225" s="60">
        <v>6</v>
      </c>
      <c r="X225" s="60">
        <v>12</v>
      </c>
      <c r="Y225" s="60">
        <v>35</v>
      </c>
      <c r="Z225" s="60">
        <v>13</v>
      </c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</row>
    <row r="226" spans="1:42" ht="0.6" hidden="1" customHeight="1">
      <c r="A226" s="60" t="s">
        <v>60</v>
      </c>
      <c r="B226" s="61"/>
      <c r="C226" s="40">
        <f>SUM(F226:Z226)</f>
        <v>208</v>
      </c>
      <c r="D226" s="40"/>
      <c r="E226" s="40"/>
      <c r="F226" s="60">
        <v>10</v>
      </c>
      <c r="G226" s="60">
        <v>2</v>
      </c>
      <c r="H226" s="60">
        <v>42</v>
      </c>
      <c r="I226" s="60">
        <v>11</v>
      </c>
      <c r="J226" s="60">
        <v>9</v>
      </c>
      <c r="K226" s="60">
        <v>30</v>
      </c>
      <c r="L226" s="60">
        <v>9</v>
      </c>
      <c r="M226" s="60">
        <v>15</v>
      </c>
      <c r="N226" s="60">
        <v>1</v>
      </c>
      <c r="O226" s="60">
        <v>2</v>
      </c>
      <c r="P226" s="60">
        <v>5</v>
      </c>
      <c r="Q226" s="60">
        <v>1</v>
      </c>
      <c r="R226" s="60">
        <v>4</v>
      </c>
      <c r="S226" s="60">
        <v>8</v>
      </c>
      <c r="T226" s="60">
        <v>14</v>
      </c>
      <c r="U226" s="60">
        <v>2</v>
      </c>
      <c r="V226" s="60">
        <v>1</v>
      </c>
      <c r="W226" s="60">
        <v>2</v>
      </c>
      <c r="X226" s="60">
        <v>16</v>
      </c>
      <c r="Y226" s="60">
        <v>16</v>
      </c>
      <c r="Z226" s="60">
        <v>8</v>
      </c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</row>
    <row r="227" spans="1:42" ht="2.4500000000000002" hidden="1" customHeight="1">
      <c r="A227" s="60" t="s">
        <v>60</v>
      </c>
      <c r="B227" s="61"/>
      <c r="C227" s="40">
        <f>SUM(F227:Z227)</f>
        <v>194</v>
      </c>
      <c r="D227" s="40"/>
      <c r="E227" s="40"/>
      <c r="F227" s="60">
        <v>10</v>
      </c>
      <c r="G227" s="60">
        <v>2</v>
      </c>
      <c r="H227" s="60">
        <v>42</v>
      </c>
      <c r="I227" s="60">
        <v>11</v>
      </c>
      <c r="J227" s="60">
        <v>2</v>
      </c>
      <c r="K227" s="60">
        <v>30</v>
      </c>
      <c r="L227" s="60">
        <v>9</v>
      </c>
      <c r="M227" s="60">
        <v>15</v>
      </c>
      <c r="N227" s="60">
        <v>1</v>
      </c>
      <c r="O227" s="60">
        <v>2</v>
      </c>
      <c r="P227" s="60">
        <v>5</v>
      </c>
      <c r="Q227" s="60">
        <v>1</v>
      </c>
      <c r="R227" s="60">
        <v>4</v>
      </c>
      <c r="S227" s="60">
        <v>1</v>
      </c>
      <c r="T227" s="60">
        <v>14</v>
      </c>
      <c r="U227" s="60">
        <v>2</v>
      </c>
      <c r="V227" s="60">
        <v>1</v>
      </c>
      <c r="W227" s="60">
        <v>2</v>
      </c>
      <c r="X227" s="60">
        <v>16</v>
      </c>
      <c r="Y227" s="60">
        <v>16</v>
      </c>
      <c r="Z227" s="60">
        <v>8</v>
      </c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</row>
    <row r="228" spans="1:42" ht="24" hidden="1" customHeight="1">
      <c r="A228" s="60" t="s">
        <v>40</v>
      </c>
      <c r="B228" s="40">
        <v>554</v>
      </c>
      <c r="C228" s="40">
        <f>SUM(F228:Z228)</f>
        <v>574</v>
      </c>
      <c r="D228" s="40"/>
      <c r="E228" s="40"/>
      <c r="F228" s="62">
        <v>11</v>
      </c>
      <c r="G228" s="62">
        <v>15</v>
      </c>
      <c r="H228" s="62">
        <v>93</v>
      </c>
      <c r="I228" s="62">
        <v>30</v>
      </c>
      <c r="J228" s="62">
        <v>15</v>
      </c>
      <c r="K228" s="62">
        <v>55</v>
      </c>
      <c r="L228" s="62">
        <v>16</v>
      </c>
      <c r="M228" s="62">
        <v>18</v>
      </c>
      <c r="N228" s="62">
        <v>16</v>
      </c>
      <c r="O228" s="62">
        <v>10</v>
      </c>
      <c r="P228" s="62">
        <v>11</v>
      </c>
      <c r="Q228" s="62">
        <v>40</v>
      </c>
      <c r="R228" s="62">
        <v>22</v>
      </c>
      <c r="S228" s="62">
        <v>55</v>
      </c>
      <c r="T228" s="62">
        <v>14</v>
      </c>
      <c r="U228" s="62">
        <v>29</v>
      </c>
      <c r="V228" s="62">
        <v>22</v>
      </c>
      <c r="W228" s="62">
        <v>9</v>
      </c>
      <c r="X228" s="62">
        <v>7</v>
      </c>
      <c r="Y228" s="62">
        <v>60</v>
      </c>
      <c r="Z228" s="62">
        <v>26</v>
      </c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</row>
    <row r="229" spans="1:42" ht="16.5" hidden="1" customHeight="1">
      <c r="A229" s="63"/>
      <c r="B229" s="64"/>
      <c r="C229" s="64"/>
      <c r="D229" s="64"/>
      <c r="E229" s="64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</row>
    <row r="230" spans="1:42" s="10" customFormat="1" ht="16.5" hidden="1" customHeight="1">
      <c r="A230" s="60" t="s">
        <v>61</v>
      </c>
      <c r="B230" s="61"/>
      <c r="C230" s="60">
        <f>SUM(F230:Z230)</f>
        <v>40</v>
      </c>
      <c r="D230" s="60"/>
      <c r="E230" s="60"/>
      <c r="F230" s="60">
        <v>3</v>
      </c>
      <c r="G230" s="60"/>
      <c r="H230" s="60">
        <v>1</v>
      </c>
      <c r="I230" s="60">
        <v>6</v>
      </c>
      <c r="J230" s="60"/>
      <c r="K230" s="60">
        <v>1</v>
      </c>
      <c r="L230" s="60"/>
      <c r="M230" s="60"/>
      <c r="N230" s="60">
        <v>1</v>
      </c>
      <c r="O230" s="60"/>
      <c r="P230" s="60">
        <v>2</v>
      </c>
      <c r="Q230" s="60">
        <v>1</v>
      </c>
      <c r="R230" s="60">
        <v>3</v>
      </c>
      <c r="S230" s="60">
        <v>1</v>
      </c>
      <c r="T230" s="60">
        <v>3</v>
      </c>
      <c r="U230" s="60">
        <v>7</v>
      </c>
      <c r="V230" s="60">
        <v>1</v>
      </c>
      <c r="W230" s="60">
        <v>1</v>
      </c>
      <c r="X230" s="60">
        <v>1</v>
      </c>
      <c r="Y230" s="60">
        <v>4</v>
      </c>
      <c r="Z230" s="60">
        <v>4</v>
      </c>
      <c r="AA230" s="60"/>
      <c r="AB230" s="60"/>
      <c r="AC230" s="60"/>
      <c r="AD230" s="60"/>
      <c r="AE230" s="60"/>
      <c r="AF230" s="60"/>
      <c r="AG230" s="60"/>
      <c r="AH230" s="60"/>
      <c r="AI230" s="60"/>
      <c r="AJ230" s="60"/>
      <c r="AM230" s="18"/>
      <c r="AP230" s="19"/>
    </row>
    <row r="231" spans="1:42" ht="16.5" hidden="1" customHeight="1">
      <c r="A231" s="63"/>
      <c r="B231" s="64"/>
      <c r="C231" s="64"/>
      <c r="D231" s="64"/>
      <c r="E231" s="64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</row>
    <row r="232" spans="1:42" ht="21" hidden="1" customHeight="1">
      <c r="A232" s="60" t="s">
        <v>63</v>
      </c>
      <c r="B232" s="40">
        <v>45</v>
      </c>
      <c r="C232" s="40">
        <f>SUM(F232:Z232)</f>
        <v>58</v>
      </c>
      <c r="D232" s="40"/>
      <c r="E232" s="40"/>
      <c r="F232" s="62">
        <v>5</v>
      </c>
      <c r="G232" s="62">
        <v>3</v>
      </c>
      <c r="H232" s="62"/>
      <c r="I232" s="62">
        <v>5</v>
      </c>
      <c r="J232" s="62">
        <v>2</v>
      </c>
      <c r="K232" s="62"/>
      <c r="L232" s="62">
        <v>2</v>
      </c>
      <c r="M232" s="62">
        <v>0</v>
      </c>
      <c r="N232" s="62">
        <v>3</v>
      </c>
      <c r="O232" s="62">
        <v>3</v>
      </c>
      <c r="P232" s="62">
        <v>3</v>
      </c>
      <c r="Q232" s="62">
        <v>2</v>
      </c>
      <c r="R232" s="62">
        <v>2</v>
      </c>
      <c r="S232" s="62">
        <v>10</v>
      </c>
      <c r="T232" s="62">
        <v>6</v>
      </c>
      <c r="U232" s="62">
        <v>6</v>
      </c>
      <c r="V232" s="62">
        <v>1</v>
      </c>
      <c r="W232" s="62">
        <v>1</v>
      </c>
      <c r="X232" s="62">
        <v>4</v>
      </c>
      <c r="Y232" s="62"/>
      <c r="Z232" s="62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</row>
    <row r="233" spans="1:42" ht="16.5" hidden="1" customHeight="1">
      <c r="A233" s="63"/>
      <c r="B233" s="64"/>
      <c r="C233" s="64"/>
      <c r="D233" s="64"/>
      <c r="E233" s="64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</row>
    <row r="234" spans="1:42" ht="16.5" hidden="1" customHeight="1">
      <c r="A234" s="63"/>
      <c r="B234" s="64"/>
      <c r="C234" s="64"/>
      <c r="D234" s="64"/>
      <c r="E234" s="64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</row>
    <row r="235" spans="1:42" ht="13.5" hidden="1" customHeight="1">
      <c r="A235" s="63"/>
      <c r="B235" s="64"/>
      <c r="C235" s="64"/>
      <c r="D235" s="64"/>
      <c r="E235" s="64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</row>
    <row r="236" spans="1:42" ht="16.5" hidden="1" customHeight="1">
      <c r="A236" s="63"/>
      <c r="B236" s="64"/>
      <c r="C236" s="64"/>
      <c r="D236" s="64"/>
      <c r="E236" s="64"/>
      <c r="F236" s="51"/>
      <c r="G236" s="51"/>
      <c r="H236" s="51"/>
      <c r="I236" s="51"/>
      <c r="J236" s="51"/>
      <c r="K236" s="51" t="s">
        <v>69</v>
      </c>
      <c r="L236" s="51"/>
      <c r="M236" s="51"/>
      <c r="N236" s="51"/>
      <c r="O236" s="51"/>
      <c r="P236" s="51"/>
      <c r="Q236" s="51"/>
      <c r="R236" s="51"/>
      <c r="S236" s="51"/>
      <c r="T236" s="51" t="s">
        <v>72</v>
      </c>
      <c r="U236" s="51"/>
      <c r="V236" s="51" t="s">
        <v>70</v>
      </c>
      <c r="W236" s="51"/>
      <c r="X236" s="51"/>
      <c r="Y236" s="51" t="s">
        <v>71</v>
      </c>
      <c r="Z236" s="51" t="s">
        <v>68</v>
      </c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</row>
    <row r="237" spans="1:42" ht="16.5" hidden="1" customHeight="1">
      <c r="A237" s="63"/>
      <c r="B237" s="64"/>
      <c r="C237" s="64"/>
      <c r="D237" s="64"/>
      <c r="E237" s="64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</row>
    <row r="238" spans="1:42" ht="22.5" hidden="1" customHeight="1">
      <c r="A238" s="37" t="s">
        <v>74</v>
      </c>
      <c r="B238" s="61"/>
      <c r="C238" s="50">
        <f>SUM(F238:Z238)</f>
        <v>49</v>
      </c>
      <c r="D238" s="61"/>
      <c r="E238" s="61"/>
      <c r="F238" s="60">
        <v>1</v>
      </c>
      <c r="G238" s="60">
        <v>2</v>
      </c>
      <c r="H238" s="60"/>
      <c r="I238" s="60">
        <v>2</v>
      </c>
      <c r="J238" s="60"/>
      <c r="K238" s="60">
        <v>3</v>
      </c>
      <c r="L238" s="60">
        <v>1</v>
      </c>
      <c r="M238" s="60">
        <v>1</v>
      </c>
      <c r="N238" s="60">
        <v>8</v>
      </c>
      <c r="O238" s="60">
        <v>6</v>
      </c>
      <c r="P238" s="60">
        <v>1</v>
      </c>
      <c r="Q238" s="60">
        <v>0</v>
      </c>
      <c r="R238" s="60">
        <v>1</v>
      </c>
      <c r="S238" s="60">
        <v>4</v>
      </c>
      <c r="T238" s="60">
        <v>3</v>
      </c>
      <c r="U238" s="60">
        <v>2</v>
      </c>
      <c r="V238" s="60">
        <v>1</v>
      </c>
      <c r="W238" s="60">
        <v>1</v>
      </c>
      <c r="X238" s="60">
        <v>7</v>
      </c>
      <c r="Y238" s="60"/>
      <c r="Z238" s="60">
        <v>5</v>
      </c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</row>
    <row r="239" spans="1:42" ht="35.25" hidden="1">
      <c r="A239" s="63"/>
      <c r="B239" s="64"/>
      <c r="C239" s="64"/>
      <c r="D239" s="64"/>
      <c r="E239" s="64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</row>
    <row r="240" spans="1:42" ht="35.25" hidden="1">
      <c r="A240" s="63"/>
      <c r="B240" s="64"/>
      <c r="C240" s="64">
        <v>131503</v>
      </c>
      <c r="D240" s="64">
        <v>0.61502018062005714</v>
      </c>
      <c r="E240" s="64">
        <v>21</v>
      </c>
      <c r="F240" s="51">
        <v>8327</v>
      </c>
      <c r="G240" s="51">
        <v>5302</v>
      </c>
      <c r="H240" s="51">
        <v>13625</v>
      </c>
      <c r="I240" s="51">
        <v>6959</v>
      </c>
      <c r="J240" s="51">
        <v>1953</v>
      </c>
      <c r="K240" s="51">
        <v>10108</v>
      </c>
      <c r="L240" s="51">
        <v>4682</v>
      </c>
      <c r="M240" s="51">
        <v>7236</v>
      </c>
      <c r="N240" s="51">
        <v>4955</v>
      </c>
      <c r="O240" s="51">
        <v>1778</v>
      </c>
      <c r="P240" s="51">
        <v>2151</v>
      </c>
      <c r="Q240" s="51">
        <v>4490</v>
      </c>
      <c r="R240" s="51">
        <v>8940</v>
      </c>
      <c r="S240" s="51">
        <v>5313</v>
      </c>
      <c r="T240" s="51">
        <v>8101</v>
      </c>
      <c r="U240" s="51">
        <v>4187</v>
      </c>
      <c r="V240" s="51">
        <v>3748</v>
      </c>
      <c r="W240" s="51">
        <v>1948</v>
      </c>
      <c r="X240" s="51">
        <v>4526</v>
      </c>
      <c r="Y240" s="51">
        <v>16714</v>
      </c>
      <c r="Z240" s="51">
        <v>6460</v>
      </c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</row>
    <row r="241" spans="1:37" ht="35.25" hidden="1">
      <c r="A241" s="63"/>
      <c r="B241" s="64"/>
      <c r="C241" s="64"/>
      <c r="D241" s="64"/>
      <c r="E241" s="64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</row>
    <row r="242" spans="1:37" ht="35.25" hidden="1">
      <c r="A242" s="63"/>
      <c r="B242" s="64"/>
      <c r="C242" s="64"/>
      <c r="D242" s="64"/>
      <c r="E242" s="64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</row>
    <row r="243" spans="1:37" ht="35.25" hidden="1">
      <c r="A243" s="63"/>
      <c r="B243" s="64"/>
      <c r="C243" s="64"/>
      <c r="D243" s="64"/>
      <c r="E243" s="64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</row>
    <row r="244" spans="1:37" ht="35.25" hidden="1">
      <c r="A244" s="63"/>
      <c r="B244" s="64"/>
      <c r="C244" s="64"/>
      <c r="D244" s="64"/>
      <c r="E244" s="64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</row>
    <row r="245" spans="1:37" ht="35.25" hidden="1">
      <c r="A245" s="63"/>
      <c r="B245" s="64"/>
      <c r="C245" s="64">
        <f>SUM(F245:Z245)</f>
        <v>91993</v>
      </c>
      <c r="D245" s="64"/>
      <c r="E245" s="64"/>
      <c r="F245" s="65">
        <v>7450</v>
      </c>
      <c r="G245" s="65">
        <v>2273</v>
      </c>
      <c r="H245" s="65">
        <v>2632</v>
      </c>
      <c r="I245" s="65">
        <v>5776</v>
      </c>
      <c r="J245" s="65">
        <v>2995</v>
      </c>
      <c r="K245" s="62">
        <v>5799</v>
      </c>
      <c r="L245" s="65">
        <v>4262</v>
      </c>
      <c r="M245" s="65">
        <v>3174</v>
      </c>
      <c r="N245" s="65">
        <v>5009</v>
      </c>
      <c r="O245" s="65">
        <v>1437</v>
      </c>
      <c r="P245" s="65">
        <v>1895</v>
      </c>
      <c r="Q245" s="62">
        <v>7055</v>
      </c>
      <c r="R245" s="65">
        <v>6899</v>
      </c>
      <c r="S245" s="65">
        <v>4489</v>
      </c>
      <c r="T245" s="62">
        <v>7908</v>
      </c>
      <c r="U245" s="65">
        <v>4099</v>
      </c>
      <c r="V245" s="65">
        <v>2782</v>
      </c>
      <c r="W245" s="65">
        <v>2085</v>
      </c>
      <c r="X245" s="65">
        <v>6228</v>
      </c>
      <c r="Y245" s="65">
        <v>5162</v>
      </c>
      <c r="Z245" s="66">
        <v>2584</v>
      </c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</row>
    <row r="246" spans="1:37" ht="35.25" hidden="1">
      <c r="A246" s="63"/>
      <c r="B246" s="64"/>
      <c r="C246" s="64">
        <f>SUM(F246:Z246)</f>
        <v>4424</v>
      </c>
      <c r="D246" s="64"/>
      <c r="E246" s="64"/>
      <c r="F246" s="67">
        <f t="shared" ref="F246:Z246" si="46">F21-F245</f>
        <v>0</v>
      </c>
      <c r="G246" s="67">
        <f t="shared" si="46"/>
        <v>887</v>
      </c>
      <c r="H246" s="67">
        <f t="shared" si="46"/>
        <v>2868</v>
      </c>
      <c r="I246" s="67">
        <f t="shared" si="46"/>
        <v>0</v>
      </c>
      <c r="J246" s="67">
        <f t="shared" si="46"/>
        <v>0</v>
      </c>
      <c r="K246" s="67">
        <f t="shared" si="46"/>
        <v>151</v>
      </c>
      <c r="L246" s="67">
        <f t="shared" si="46"/>
        <v>0</v>
      </c>
      <c r="M246" s="67">
        <f t="shared" si="46"/>
        <v>286</v>
      </c>
      <c r="N246" s="67">
        <f t="shared" si="46"/>
        <v>0</v>
      </c>
      <c r="O246" s="67">
        <f t="shared" si="46"/>
        <v>0</v>
      </c>
      <c r="P246" s="67">
        <f t="shared" si="46"/>
        <v>213</v>
      </c>
      <c r="Q246" s="67">
        <f t="shared" si="46"/>
        <v>0</v>
      </c>
      <c r="R246" s="67">
        <f t="shared" si="46"/>
        <v>144</v>
      </c>
      <c r="S246" s="67">
        <f t="shared" si="46"/>
        <v>-9</v>
      </c>
      <c r="T246" s="67">
        <f t="shared" si="46"/>
        <v>150</v>
      </c>
      <c r="U246" s="67">
        <f t="shared" si="46"/>
        <v>314</v>
      </c>
      <c r="V246" s="67">
        <f t="shared" si="46"/>
        <v>18</v>
      </c>
      <c r="W246" s="67">
        <f t="shared" si="46"/>
        <v>-573</v>
      </c>
      <c r="X246" s="67">
        <f t="shared" si="46"/>
        <v>-44</v>
      </c>
      <c r="Y246" s="67">
        <f t="shared" si="46"/>
        <v>0</v>
      </c>
      <c r="Z246" s="67">
        <f t="shared" si="46"/>
        <v>19</v>
      </c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</row>
    <row r="247" spans="1:37" ht="35.25" hidden="1">
      <c r="A247" s="63"/>
      <c r="B247" s="64"/>
      <c r="C247" s="64"/>
      <c r="D247" s="64"/>
      <c r="E247" s="64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</row>
    <row r="248" spans="1:37" ht="35.25" hidden="1">
      <c r="A248" s="63"/>
      <c r="B248" s="64"/>
      <c r="C248" s="64"/>
      <c r="D248" s="64"/>
      <c r="E248" s="64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</row>
    <row r="249" spans="1:37" ht="35.25" hidden="1">
      <c r="A249" s="63"/>
      <c r="B249" s="64"/>
      <c r="C249" s="64"/>
      <c r="D249" s="64"/>
      <c r="E249" s="64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</row>
    <row r="250" spans="1:37" ht="35.25" hidden="1">
      <c r="A250" s="63" t="s">
        <v>84</v>
      </c>
      <c r="B250" s="68" t="e">
        <f>#REF!/#REF!</f>
        <v>#REF!</v>
      </c>
      <c r="C250" s="68" t="e">
        <f>#REF!/#REF!</f>
        <v>#REF!</v>
      </c>
      <c r="D250" s="68" t="e">
        <f>#REF!/#REF!</f>
        <v>#REF!</v>
      </c>
      <c r="E250" s="68" t="e">
        <f>#REF!/#REF!</f>
        <v>#REF!</v>
      </c>
      <c r="F250" s="69" t="e">
        <f>#REF!/#REF!</f>
        <v>#REF!</v>
      </c>
      <c r="G250" s="69" t="e">
        <f>#REF!/#REF!</f>
        <v>#REF!</v>
      </c>
      <c r="H250" s="69" t="e">
        <f>#REF!/#REF!</f>
        <v>#REF!</v>
      </c>
      <c r="I250" s="69" t="e">
        <f>#REF!/#REF!</f>
        <v>#REF!</v>
      </c>
      <c r="J250" s="69" t="e">
        <f>#REF!/#REF!</f>
        <v>#REF!</v>
      </c>
      <c r="K250" s="69" t="e">
        <f>#REF!/#REF!</f>
        <v>#REF!</v>
      </c>
      <c r="L250" s="69" t="e">
        <f>#REF!/#REF!</f>
        <v>#REF!</v>
      </c>
      <c r="M250" s="69" t="e">
        <f>#REF!/#REF!</f>
        <v>#REF!</v>
      </c>
      <c r="N250" s="69" t="e">
        <f>#REF!/#REF!</f>
        <v>#REF!</v>
      </c>
      <c r="O250" s="69" t="e">
        <f>#REF!/#REF!</f>
        <v>#REF!</v>
      </c>
      <c r="P250" s="69" t="e">
        <f>#REF!/#REF!</f>
        <v>#REF!</v>
      </c>
      <c r="Q250" s="69" t="e">
        <f>#REF!/#REF!</f>
        <v>#REF!</v>
      </c>
      <c r="R250" s="69" t="e">
        <f>#REF!/#REF!</f>
        <v>#REF!</v>
      </c>
      <c r="S250" s="69" t="e">
        <f>#REF!/#REF!</f>
        <v>#REF!</v>
      </c>
      <c r="T250" s="69" t="e">
        <f>#REF!/#REF!</f>
        <v>#REF!</v>
      </c>
      <c r="U250" s="69" t="e">
        <f>#REF!/#REF!</f>
        <v>#REF!</v>
      </c>
      <c r="V250" s="69" t="e">
        <f>#REF!/#REF!</f>
        <v>#REF!</v>
      </c>
      <c r="W250" s="69" t="e">
        <f>#REF!/#REF!</f>
        <v>#REF!</v>
      </c>
      <c r="X250" s="69" t="e">
        <f>#REF!/#REF!</f>
        <v>#REF!</v>
      </c>
      <c r="Y250" s="69" t="e">
        <f>#REF!/#REF!</f>
        <v>#REF!</v>
      </c>
      <c r="Z250" s="69" t="e">
        <f>#REF!/#REF!</f>
        <v>#REF!</v>
      </c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</row>
    <row r="251" spans="1:37" ht="35.25" hidden="1">
      <c r="A251" s="63"/>
      <c r="B251" s="64"/>
      <c r="C251" s="64">
        <v>222344</v>
      </c>
      <c r="D251" s="64"/>
      <c r="E251" s="64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</row>
    <row r="252" spans="1:37" ht="35.25" hidden="1">
      <c r="A252" s="63"/>
      <c r="B252" s="64"/>
      <c r="C252" s="70" t="e">
        <f>C251-#REF!</f>
        <v>#REF!</v>
      </c>
      <c r="D252" s="64"/>
      <c r="E252" s="64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</row>
    <row r="253" spans="1:37" ht="35.25" hidden="1">
      <c r="A253" s="63"/>
      <c r="B253" s="64"/>
      <c r="C253" s="64" t="e">
        <f>C252/6000</f>
        <v>#REF!</v>
      </c>
      <c r="D253" s="64"/>
      <c r="E253" s="64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</row>
    <row r="254" spans="1:37" ht="35.25" hidden="1">
      <c r="A254" s="63"/>
      <c r="B254" s="64"/>
      <c r="C254" s="64"/>
      <c r="D254" s="64"/>
      <c r="E254" s="64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</row>
    <row r="255" spans="1:37" ht="35.25" hidden="1">
      <c r="A255" s="63"/>
      <c r="B255" s="64"/>
      <c r="C255" s="64"/>
      <c r="D255" s="64"/>
      <c r="E255" s="64"/>
      <c r="F255" s="69" t="e">
        <f>#REF!/#REF!</f>
        <v>#REF!</v>
      </c>
      <c r="G255" s="69" t="e">
        <f>#REF!/#REF!</f>
        <v>#REF!</v>
      </c>
      <c r="H255" s="69" t="e">
        <f>#REF!/#REF!</f>
        <v>#REF!</v>
      </c>
      <c r="I255" s="69" t="e">
        <f>#REF!/#REF!</f>
        <v>#REF!</v>
      </c>
      <c r="J255" s="69" t="e">
        <f>#REF!/#REF!</f>
        <v>#REF!</v>
      </c>
      <c r="K255" s="69" t="e">
        <f>#REF!/#REF!</f>
        <v>#REF!</v>
      </c>
      <c r="L255" s="69" t="e">
        <f>#REF!/#REF!</f>
        <v>#REF!</v>
      </c>
      <c r="M255" s="69" t="e">
        <f>#REF!/#REF!</f>
        <v>#REF!</v>
      </c>
      <c r="N255" s="69" t="e">
        <f>#REF!/#REF!</f>
        <v>#REF!</v>
      </c>
      <c r="O255" s="69" t="e">
        <f>#REF!/#REF!</f>
        <v>#REF!</v>
      </c>
      <c r="P255" s="69" t="e">
        <f>#REF!/#REF!</f>
        <v>#REF!</v>
      </c>
      <c r="Q255" s="69" t="e">
        <f>#REF!/#REF!</f>
        <v>#REF!</v>
      </c>
      <c r="R255" s="69" t="e">
        <f>#REF!/#REF!</f>
        <v>#REF!</v>
      </c>
      <c r="S255" s="69" t="e">
        <f>#REF!/#REF!</f>
        <v>#REF!</v>
      </c>
      <c r="T255" s="69" t="e">
        <f>#REF!/#REF!</f>
        <v>#REF!</v>
      </c>
      <c r="U255" s="69" t="e">
        <f>#REF!/#REF!</f>
        <v>#REF!</v>
      </c>
      <c r="V255" s="69" t="e">
        <f>#REF!/#REF!</f>
        <v>#REF!</v>
      </c>
      <c r="W255" s="69" t="e">
        <f>#REF!/#REF!</f>
        <v>#REF!</v>
      </c>
      <c r="X255" s="69" t="e">
        <f>#REF!/#REF!</f>
        <v>#REF!</v>
      </c>
      <c r="Y255" s="69" t="e">
        <f>#REF!/#REF!</f>
        <v>#REF!</v>
      </c>
      <c r="Z255" s="69" t="e">
        <f>#REF!/#REF!</f>
        <v>#REF!</v>
      </c>
      <c r="AA255" s="69" t="e">
        <f>#REF!/#REF!</f>
        <v>#REF!</v>
      </c>
      <c r="AB255" s="69"/>
      <c r="AC255" s="69"/>
      <c r="AD255" s="69"/>
      <c r="AE255" s="69"/>
      <c r="AF255" s="69"/>
      <c r="AG255" s="69"/>
      <c r="AH255" s="69"/>
      <c r="AI255" s="69"/>
      <c r="AJ255" s="69"/>
      <c r="AK255" s="28"/>
    </row>
    <row r="256" spans="1:37" ht="35.25" hidden="1">
      <c r="A256" s="63"/>
      <c r="B256" s="64"/>
      <c r="C256" s="64"/>
      <c r="D256" s="64"/>
      <c r="E256" s="64"/>
      <c r="F256" s="51"/>
      <c r="G256" s="51"/>
      <c r="H256" s="69" t="e">
        <f>#REF!/#REF!</f>
        <v>#REF!</v>
      </c>
      <c r="I256" s="69" t="e">
        <f>#REF!/#REF!</f>
        <v>#REF!</v>
      </c>
      <c r="J256" s="69" t="e">
        <f>#REF!/#REF!</f>
        <v>#REF!</v>
      </c>
      <c r="K256" s="69" t="e">
        <f>#REF!/#REF!</f>
        <v>#REF!</v>
      </c>
      <c r="L256" s="69" t="e">
        <f>#REF!/#REF!</f>
        <v>#REF!</v>
      </c>
      <c r="M256" s="69" t="e">
        <f>#REF!/#REF!</f>
        <v>#REF!</v>
      </c>
      <c r="N256" s="69" t="e">
        <f>#REF!/#REF!</f>
        <v>#REF!</v>
      </c>
      <c r="O256" s="69" t="e">
        <f>#REF!/#REF!</f>
        <v>#REF!</v>
      </c>
      <c r="P256" s="69" t="e">
        <f>#REF!/#REF!</f>
        <v>#REF!</v>
      </c>
      <c r="Q256" s="69" t="e">
        <f>#REF!/#REF!</f>
        <v>#REF!</v>
      </c>
      <c r="R256" s="69" t="e">
        <f>#REF!/#REF!</f>
        <v>#REF!</v>
      </c>
      <c r="S256" s="69" t="e">
        <f>#REF!/#REF!</f>
        <v>#REF!</v>
      </c>
      <c r="T256" s="69" t="e">
        <f>#REF!/#REF!</f>
        <v>#REF!</v>
      </c>
      <c r="U256" s="69" t="e">
        <f>#REF!/#REF!</f>
        <v>#REF!</v>
      </c>
      <c r="V256" s="69" t="e">
        <f>#REF!/#REF!</f>
        <v>#REF!</v>
      </c>
      <c r="W256" s="69" t="e">
        <f>#REF!/#REF!</f>
        <v>#REF!</v>
      </c>
      <c r="X256" s="69" t="e">
        <f>#REF!/#REF!</f>
        <v>#REF!</v>
      </c>
      <c r="Y256" s="69" t="e">
        <f>#REF!/#REF!</f>
        <v>#REF!</v>
      </c>
      <c r="Z256" s="69" t="e">
        <f>#REF!/#REF!</f>
        <v>#REF!</v>
      </c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</row>
    <row r="257" spans="1:37" ht="35.25" hidden="1">
      <c r="A257" s="63"/>
      <c r="B257" s="64"/>
      <c r="C257" s="64"/>
      <c r="D257" s="64"/>
      <c r="E257" s="64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</row>
    <row r="258" spans="1:37" ht="35.25" hidden="1">
      <c r="A258" s="63"/>
      <c r="B258" s="64"/>
      <c r="C258" s="64"/>
      <c r="D258" s="64"/>
      <c r="E258" s="64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</row>
    <row r="259" spans="1:37" ht="35.25" hidden="1">
      <c r="A259" s="63"/>
      <c r="B259" s="64"/>
      <c r="C259" s="64"/>
      <c r="D259" s="64"/>
      <c r="E259" s="64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</row>
    <row r="260" spans="1:37" ht="35.25" hidden="1">
      <c r="A260" s="63"/>
      <c r="B260" s="64"/>
      <c r="C260" s="70" t="e">
        <f>SUM(F260:Z260)</f>
        <v>#REF!</v>
      </c>
      <c r="D260" s="64"/>
      <c r="E260" s="64"/>
      <c r="F260" s="67" t="e">
        <f>#REF!+F55+#REF!+F60+#REF!++#REF!</f>
        <v>#REF!</v>
      </c>
      <c r="G260" s="67" t="e">
        <f>#REF!+G55+#REF!+G60+#REF!++#REF!</f>
        <v>#REF!</v>
      </c>
      <c r="H260" s="67" t="e">
        <f>#REF!+H55+#REF!+H60+#REF!++#REF!</f>
        <v>#REF!</v>
      </c>
      <c r="I260" s="67" t="e">
        <f>#REF!+I55+#REF!+I60+#REF!++#REF!</f>
        <v>#REF!</v>
      </c>
      <c r="J260" s="67" t="e">
        <f>#REF!+J55+#REF!+J60+#REF!++#REF!</f>
        <v>#REF!</v>
      </c>
      <c r="K260" s="67" t="e">
        <f>#REF!+K55+#REF!+K60+#REF!++#REF!</f>
        <v>#REF!</v>
      </c>
      <c r="L260" s="67" t="e">
        <f>#REF!+L55+#REF!+L60+#REF!++#REF!</f>
        <v>#REF!</v>
      </c>
      <c r="M260" s="67" t="e">
        <f>#REF!+M55+#REF!+M60+#REF!++#REF!</f>
        <v>#REF!</v>
      </c>
      <c r="N260" s="67" t="e">
        <f>#REF!+N55+#REF!+N60+#REF!++#REF!</f>
        <v>#REF!</v>
      </c>
      <c r="O260" s="67" t="e">
        <f>#REF!+O55+#REF!+O60+#REF!++#REF!</f>
        <v>#REF!</v>
      </c>
      <c r="P260" s="67" t="e">
        <f>#REF!+P55+#REF!+P60+#REF!++#REF!</f>
        <v>#REF!</v>
      </c>
      <c r="Q260" s="67" t="e">
        <f>#REF!+Q55+#REF!+Q60+#REF!++#REF!</f>
        <v>#REF!</v>
      </c>
      <c r="R260" s="67" t="e">
        <f>#REF!+R55+#REF!+R60+#REF!++#REF!</f>
        <v>#REF!</v>
      </c>
      <c r="S260" s="67" t="e">
        <f>#REF!+S55+#REF!+S60+#REF!++#REF!</f>
        <v>#REF!</v>
      </c>
      <c r="T260" s="67" t="e">
        <f>#REF!+T55+#REF!+T60+#REF!++#REF!</f>
        <v>#REF!</v>
      </c>
      <c r="U260" s="67" t="e">
        <f>#REF!+U55+#REF!+U60+#REF!++#REF!</f>
        <v>#REF!</v>
      </c>
      <c r="V260" s="67" t="e">
        <f>#REF!+V55+#REF!+V60+#REF!++#REF!</f>
        <v>#REF!</v>
      </c>
      <c r="W260" s="67" t="e">
        <f>#REF!+W55+#REF!+W60+#REF!++#REF!</f>
        <v>#REF!</v>
      </c>
      <c r="X260" s="67" t="e">
        <f>#REF!+X55+#REF!+X60+#REF!++#REF!</f>
        <v>#REF!</v>
      </c>
      <c r="Y260" s="67" t="e">
        <f>#REF!+Y55+#REF!+Y60+#REF!++#REF!</f>
        <v>#REF!</v>
      </c>
      <c r="Z260" s="67" t="e">
        <f>#REF!+Z55+#REF!+Z60+#REF!++#REF!</f>
        <v>#REF!</v>
      </c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</row>
    <row r="261" spans="1:37" ht="35.25">
      <c r="A261" s="63"/>
      <c r="B261" s="64"/>
      <c r="C261" s="64"/>
      <c r="D261" s="64"/>
      <c r="E261" s="64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</row>
    <row r="262" spans="1:37" ht="35.25">
      <c r="A262" s="63"/>
      <c r="B262" s="64"/>
      <c r="C262" s="64"/>
      <c r="D262" s="64"/>
      <c r="E262" s="64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</row>
    <row r="263" spans="1:37">
      <c r="B263" s="2"/>
    </row>
    <row r="264" spans="1:37">
      <c r="B264" s="2"/>
    </row>
    <row r="265" spans="1:37">
      <c r="B265" s="2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</row>
  </sheetData>
  <dataConsolidate/>
  <mergeCells count="41">
    <mergeCell ref="AJ6:AJ7"/>
    <mergeCell ref="AF6:AF7"/>
    <mergeCell ref="AG6:AG7"/>
    <mergeCell ref="AH6:AH7"/>
    <mergeCell ref="AI6:AI7"/>
    <mergeCell ref="AA6:AA7"/>
    <mergeCell ref="AB6:AB7"/>
    <mergeCell ref="AC6:AC7"/>
    <mergeCell ref="AD6:AD7"/>
    <mergeCell ref="AE6:AE7"/>
    <mergeCell ref="A221:K221"/>
    <mergeCell ref="A220:Z220"/>
    <mergeCell ref="V6:V7"/>
    <mergeCell ref="I6:I7"/>
    <mergeCell ref="T6:T7"/>
    <mergeCell ref="U6:U7"/>
    <mergeCell ref="J6:J7"/>
    <mergeCell ref="K6:K7"/>
    <mergeCell ref="L6:L7"/>
    <mergeCell ref="M6:M7"/>
    <mergeCell ref="N6:N7"/>
    <mergeCell ref="O6:O7"/>
    <mergeCell ref="P6:P7"/>
    <mergeCell ref="E6:E7"/>
    <mergeCell ref="R6:R7"/>
    <mergeCell ref="A1:Z1"/>
    <mergeCell ref="A5:A7"/>
    <mergeCell ref="B5:B7"/>
    <mergeCell ref="C5:C7"/>
    <mergeCell ref="F5:Z5"/>
    <mergeCell ref="F6:F7"/>
    <mergeCell ref="G6:G7"/>
    <mergeCell ref="H6:H7"/>
    <mergeCell ref="W6:W7"/>
    <mergeCell ref="X6:X7"/>
    <mergeCell ref="Y6:Y7"/>
    <mergeCell ref="Z6:Z7"/>
    <mergeCell ref="Q6:Q7"/>
    <mergeCell ref="D5:D7"/>
    <mergeCell ref="S6:S7"/>
    <mergeCell ref="B2:AE2"/>
  </mergeCells>
  <pageMargins left="0.19685039370078741" right="0.35433070866141736" top="0.15748031496062992" bottom="0.19685039370078741" header="0.15748031496062992" footer="0.19685039370078741"/>
  <pageSetup paperSize="9" scale="2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оперативка</vt:lpstr>
      <vt:lpstr>оперативка!Заголовки_для_печати</vt:lpstr>
      <vt:lpstr>оперативка!Область_печати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Минсельхоз 36.</dc:creator>
  <cp:lastModifiedBy>agronom</cp:lastModifiedBy>
  <cp:lastPrinted>2026-09-10T06:11:51Z</cp:lastPrinted>
  <dcterms:created xsi:type="dcterms:W3CDTF">2017-06-08T05:54:08Z</dcterms:created>
  <dcterms:modified xsi:type="dcterms:W3CDTF">2026-09-10T06:13:29Z</dcterms:modified>
</cp:coreProperties>
</file>