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-" sheetId="18" r:id="rId1"/>
  </sheets>
  <definedNames>
    <definedName name="_xlnm.Print_Titles" localSheetId="0">'-'!$3:$3</definedName>
    <definedName name="_xlnm.Print_Area" localSheetId="0">'-'!$A$1:$D$104</definedName>
  </definedNames>
  <calcPr calcId="152511"/>
</workbook>
</file>

<file path=xl/calcChain.xml><?xml version="1.0" encoding="utf-8"?>
<calcChain xmlns="http://schemas.openxmlformats.org/spreadsheetml/2006/main">
  <c r="B43" i="18" l="1"/>
  <c r="B42" i="18"/>
  <c r="B40" i="18"/>
  <c r="C34" i="18"/>
  <c r="B34" i="18"/>
  <c r="B33" i="18"/>
  <c r="B31" i="18"/>
  <c r="C30" i="18"/>
  <c r="B30" i="18"/>
  <c r="C14" i="18"/>
  <c r="B14" i="18"/>
  <c r="C9" i="18"/>
  <c r="B9" i="18"/>
  <c r="D32" i="18" l="1"/>
  <c r="D30" i="18"/>
  <c r="D42" i="18" l="1"/>
  <c r="D37" i="18"/>
  <c r="C38" i="18"/>
  <c r="B38" i="18"/>
  <c r="D99" i="18" l="1"/>
  <c r="D100" i="18"/>
  <c r="B89" i="18" l="1"/>
  <c r="C89" i="18"/>
  <c r="D91" i="18"/>
  <c r="B71" i="18"/>
  <c r="C71" i="18"/>
  <c r="D75" i="18"/>
  <c r="D101" i="18" l="1"/>
  <c r="C85" i="18" l="1"/>
  <c r="B85" i="18"/>
  <c r="C80" i="18"/>
  <c r="B80" i="18"/>
  <c r="C78" i="18"/>
  <c r="B78" i="18"/>
  <c r="C68" i="18"/>
  <c r="B68" i="18"/>
  <c r="C63" i="18"/>
  <c r="B63" i="18"/>
  <c r="C58" i="18"/>
  <c r="B58" i="18"/>
  <c r="C54" i="18"/>
  <c r="B54" i="18"/>
  <c r="C46" i="18" l="1"/>
  <c r="B46" i="18"/>
  <c r="B94" i="18" s="1"/>
  <c r="D12" i="18" l="1"/>
  <c r="D95" i="18" l="1"/>
  <c r="D93" i="18"/>
  <c r="D92" i="18"/>
  <c r="D90" i="18"/>
  <c r="D88" i="18"/>
  <c r="D87" i="18"/>
  <c r="D86" i="18"/>
  <c r="D84" i="18"/>
  <c r="D83" i="18"/>
  <c r="D82" i="18"/>
  <c r="D81" i="18"/>
  <c r="D79" i="18"/>
  <c r="D77" i="18"/>
  <c r="D76" i="18"/>
  <c r="D74" i="18"/>
  <c r="D73" i="18"/>
  <c r="D72" i="18"/>
  <c r="D70" i="18"/>
  <c r="D69" i="18"/>
  <c r="D67" i="18"/>
  <c r="D66" i="18"/>
  <c r="D65" i="18"/>
  <c r="D64" i="18"/>
  <c r="D62" i="18"/>
  <c r="D61" i="18"/>
  <c r="D60" i="18"/>
  <c r="D59" i="18"/>
  <c r="D56" i="18"/>
  <c r="D55" i="18"/>
  <c r="D53" i="18"/>
  <c r="D52" i="18"/>
  <c r="D50" i="18"/>
  <c r="D49" i="18"/>
  <c r="D48" i="18"/>
  <c r="D47" i="18"/>
  <c r="D40" i="18"/>
  <c r="D39" i="18"/>
  <c r="D33" i="18"/>
  <c r="D31" i="18"/>
  <c r="D29" i="18"/>
  <c r="D28" i="18"/>
  <c r="D27" i="18"/>
  <c r="D25" i="18"/>
  <c r="D24" i="18"/>
  <c r="D23" i="18"/>
  <c r="C22" i="18"/>
  <c r="B22" i="18"/>
  <c r="D19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4" i="18" s="1"/>
  <c r="D58" i="18"/>
  <c r="D68" i="18"/>
  <c r="D89" i="18"/>
  <c r="D9" i="18"/>
  <c r="D22" i="18"/>
  <c r="D34" i="18"/>
  <c r="D80" i="18"/>
  <c r="D14" i="18"/>
  <c r="C94" i="18"/>
  <c r="D54" i="18"/>
  <c r="D63" i="18"/>
  <c r="D71" i="18"/>
  <c r="D78" i="18"/>
  <c r="D85" i="18"/>
  <c r="D6" i="18"/>
  <c r="D46" i="18"/>
  <c r="C21" i="18"/>
  <c r="D38" i="18"/>
  <c r="B96" i="18" l="1"/>
  <c r="C44" i="18"/>
  <c r="D5" i="18"/>
  <c r="B4" i="18"/>
  <c r="D94" i="18"/>
  <c r="D21" i="18"/>
  <c r="C4" i="18"/>
  <c r="C96" i="18" l="1"/>
  <c r="D4" i="18"/>
  <c r="D44" i="18"/>
  <c r="D96" i="18" l="1"/>
</calcChain>
</file>

<file path=xl/sharedStrings.xml><?xml version="1.0" encoding="utf-8"?>
<sst xmlns="http://schemas.openxmlformats.org/spreadsheetml/2006/main" count="107" uniqueCount="106">
  <si>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</si>
  <si>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</si>
  <si>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</si>
  <si>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</si>
  <si>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</si>
  <si>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</si>
  <si>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</si>
  <si>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</si>
  <si>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</si>
  <si>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</si>
  <si>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</si>
  <si>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</si>
  <si>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</si>
  <si>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</si>
  <si>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</si>
  <si>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</si>
  <si>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</si>
  <si>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</si>
  <si>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</si>
  <si>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</si>
  <si>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</si>
  <si>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</si>
  <si>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</si>
  <si>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</si>
  <si>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</si>
  <si>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</si>
  <si>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</si>
  <si>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</si>
  <si>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</si>
  <si>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</si>
  <si>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</si>
  <si>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</si>
  <si>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</si>
  <si>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</si>
  <si>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</si>
  <si>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</si>
  <si>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</si>
  <si>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</si>
  <si>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</si>
  <si>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</si>
  <si>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</si>
  <si>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</si>
  <si>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</si>
  <si>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</si>
  <si>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</si>
  <si>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</si>
  <si>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</si>
  <si>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</si>
  <si>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</si>
  <si>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</si>
  <si>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</si>
  <si>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</si>
  <si>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</si>
  <si>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</si>
  <si>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</si>
  <si>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</si>
  <si>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</si>
  <si>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</si>
  <si>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</si>
  <si>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</si>
  <si>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</si>
  <si>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</si>
  <si>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</si>
  <si>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</si>
  <si>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</si>
  <si>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</si>
  <si>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</si>
  <si>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</si>
  <si>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</si>
  <si>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</si>
  <si>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</si>
  <si>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</si>
  <si>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</si>
  <si>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</si>
  <si>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</si>
  <si>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</si>
  <si>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</si>
  <si>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</si>
  <si>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</si>
  <si>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</si>
  <si>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</si>
  <si>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</si>
  <si>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</si>
  <si>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</si>
  <si>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</si>
  <si>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</si>
  <si>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</si>
  <si>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</si>
  <si>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</si>
  <si>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</si>
  <si>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</si>
  <si>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</si>
  <si>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</si>
  <si>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</si>
  <si>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</si>
  <si>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</si>
  <si>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</si>
  <si>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</si>
  <si>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</si>
  <si>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Прочие безвозмездные поступления (возврат инициативных платежей за прошлые годы)</t>
  </si>
  <si>
    <t xml:space="preserve">                                             РАСХОДЫ</t>
  </si>
  <si>
    <t xml:space="preserve"> Сводка об исполнении бюджета города Новочебоксарска на 1 сентября 2023 года                                                        </t>
  </si>
  <si>
    <t>в 4,3 раза</t>
  </si>
  <si>
    <t>в 3,6 раза</t>
  </si>
  <si>
    <t xml:space="preserve">Исполнено 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</si>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</sst>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3" fillId="0" borderId="2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 shrinkToFit="1"/>
    </xf>
    <xf numFmtId="0" fontId="3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4" fontId="3" fillId="0" borderId="7" xfId="1" applyNumberFormat="1" applyFont="1" applyFill="1" applyBorder="1" applyAlignment="1"/>
    <xf numFmtId="4" fontId="7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/>
    <xf numFmtId="4" fontId="7" fillId="0" borderId="9" xfId="1" applyNumberFormat="1" applyFont="1" applyFill="1" applyBorder="1" applyAlignment="1">
      <alignment wrapText="1"/>
    </xf>
    <xf numFmtId="4" fontId="7" fillId="0" borderId="5" xfId="1" applyNumberFormat="1" applyFont="1" applyFill="1" applyBorder="1" applyAlignment="1"/>
    <xf numFmtId="4" fontId="7" fillId="0" borderId="7" xfId="1" applyNumberFormat="1" applyFont="1" applyFill="1" applyBorder="1" applyAlignment="1"/>
    <xf numFmtId="0" fontId="3" fillId="0" borderId="20" xfId="0" applyFont="1" applyBorder="1" applyAlignment="1">
      <alignment horizontal="center" wrapText="1"/>
    </xf>
    <xf numFmtId="0" fontId="4" fillId="0" borderId="24" xfId="0" applyFont="1" applyBorder="1"/>
    <xf numFmtId="0" fontId="2" fillId="0" borderId="21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4" fontId="3" fillId="0" borderId="26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32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 shrinkToFi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18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3" fillId="0" borderId="29" xfId="0" applyNumberFormat="1" applyFont="1" applyFill="1" applyBorder="1" applyAlignment="1">
      <alignment horizontal="right"/>
    </xf>
    <xf numFmtId="4" fontId="2" fillId="0" borderId="16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4" fontId="3" fillId="0" borderId="16" xfId="0" applyNumberFormat="1" applyFont="1" applyFill="1" applyBorder="1" applyAlignment="1">
      <alignment horizontal="right"/>
    </xf>
    <xf numFmtId="4" fontId="3" fillId="0" borderId="19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4" fontId="2" fillId="0" borderId="0" xfId="0" applyNumberFormat="1" applyFont="1" applyFill="1"/>
    <xf numFmtId="0" fontId="4" fillId="0" borderId="0" xfId="0" applyFont="1" applyFill="1"/>
    <xf numFmtId="0" fontId="2" fillId="3" borderId="36" xfId="0" applyFont="1" applyFill="1" applyBorder="1" applyAlignment="1">
      <alignment wrapText="1"/>
    </xf>
    <xf numFmtId="4" fontId="7" fillId="0" borderId="33" xfId="0" applyNumberFormat="1" applyFont="1" applyFill="1" applyBorder="1" applyAlignment="1"/>
    <xf numFmtId="4" fontId="7" fillId="0" borderId="35" xfId="0" applyNumberFormat="1" applyFont="1" applyFill="1" applyBorder="1" applyAlignment="1"/>
    <xf numFmtId="0" fontId="3" fillId="3" borderId="38" xfId="0" applyFont="1" applyFill="1" applyBorder="1" applyAlignment="1">
      <alignment wrapText="1"/>
    </xf>
    <xf numFmtId="0" fontId="3" fillId="3" borderId="39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wrapText="1"/>
    </xf>
    <xf numFmtId="4" fontId="3" fillId="0" borderId="28" xfId="0" applyNumberFormat="1" applyFont="1" applyFill="1" applyBorder="1" applyAlignment="1">
      <alignment wrapText="1"/>
    </xf>
    <xf numFmtId="4" fontId="4" fillId="0" borderId="0" xfId="1" applyNumberFormat="1" applyFont="1" applyAlignment="1"/>
    <xf numFmtId="4" fontId="5" fillId="0" borderId="0" xfId="1" applyNumberFormat="1" applyFont="1" applyAlignment="1"/>
    <xf numFmtId="0" fontId="3" fillId="3" borderId="23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3" fillId="0" borderId="22" xfId="0" applyFont="1" applyBorder="1" applyAlignment="1">
      <alignment horizontal="left" wrapText="1"/>
    </xf>
    <xf numFmtId="0" fontId="0" fillId="0" borderId="42" xfId="0" applyBorder="1" applyAlignment="1">
      <alignment horizontal="left"/>
    </xf>
    <xf numFmtId="0" fontId="3" fillId="3" borderId="20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41" xfId="0" applyFill="1" applyBorder="1" applyAlignment="1">
      <alignment horizontal="left"/>
    </xf>
    <xf numFmtId="4" fontId="8" fillId="0" borderId="33" xfId="0" applyNumberFormat="1" applyFont="1" applyFill="1" applyBorder="1" applyAlignment="1"/>
    <xf numFmtId="4" fontId="8" fillId="0" borderId="33" xfId="0" applyNumberFormat="1" applyFont="1" applyFill="1" applyBorder="1" applyAlignment="1">
      <alignment horizontal="right"/>
    </xf>
    <xf numFmtId="4" fontId="7" fillId="0" borderId="33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/>
    <xf numFmtId="0" fontId="10" fillId="0" borderId="17" xfId="0" applyFont="1" applyBorder="1" applyAlignment="1">
      <alignment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13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3" fillId="0" borderId="30" xfId="2" applyNumberFormat="1" applyFont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37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15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3" fillId="3" borderId="36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wrapText="1"/>
    </xf>
    <xf numFmtId="4" fontId="3" fillId="0" borderId="44" xfId="0" applyNumberFormat="1" applyFont="1" applyFill="1" applyBorder="1" applyAlignment="1">
      <alignment wrapText="1"/>
    </xf>
    <xf numFmtId="4" fontId="2" fillId="0" borderId="45" xfId="0" applyNumberFormat="1" applyFont="1" applyFill="1" applyBorder="1" applyAlignment="1">
      <alignment wrapText="1"/>
    </xf>
    <xf numFmtId="4" fontId="3" fillId="0" borderId="33" xfId="0" applyNumberFormat="1" applyFont="1" applyFill="1" applyBorder="1" applyAlignment="1">
      <alignment wrapText="1"/>
    </xf>
    <xf numFmtId="4" fontId="2" fillId="0" borderId="33" xfId="0" applyNumberFormat="1" applyFont="1" applyFill="1" applyBorder="1" applyAlignment="1">
      <alignment wrapText="1"/>
    </xf>
    <xf numFmtId="4" fontId="2" fillId="0" borderId="35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zoomScaleSheetLayoutView="100" workbookViewId="0">
      <selection activeCell="C3" sqref="C3"/>
    </sheetView>
  </sheetViews>
  <sheetFormatPr defaultColWidth="9.140625" defaultRowHeight="15.75" x14ac:dyDescent="0.25"/>
  <cols>
    <col min="1" max="1" width="67.7109375" style="3" customWidth="1"/>
    <col min="2" max="3" width="19.85546875" style="56" customWidth="1"/>
    <col min="4" max="4" width="10.42578125" style="3" customWidth="1"/>
    <col min="5" max="5" width="9.140625" style="3"/>
    <col min="6" max="6" width="17.85546875" style="3" customWidth="1"/>
    <col min="7" max="7" width="9.140625" style="3"/>
    <col min="8" max="8" width="17.8554687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15" t="s">
        <v>101</v>
      </c>
      <c r="B1" s="115"/>
      <c r="C1" s="115"/>
      <c r="D1" s="115"/>
    </row>
    <row r="2" spans="1:4" ht="16.5" thickBot="1" x14ac:dyDescent="0.3">
      <c r="A2" s="1"/>
      <c r="B2" s="28"/>
      <c r="C2" s="29"/>
      <c r="D2" s="73" t="s">
        <v>0</v>
      </c>
    </row>
    <row r="3" spans="1:4" ht="36.75" customHeight="1" thickBot="1" x14ac:dyDescent="0.3">
      <c r="A3" s="79"/>
      <c r="B3" s="80" t="s">
        <v>97</v>
      </c>
      <c r="C3" s="81" t="s">
        <v>104</v>
      </c>
      <c r="D3" s="82" t="s">
        <v>96</v>
      </c>
    </row>
    <row r="4" spans="1:4" ht="30.75" customHeight="1" thickBot="1" x14ac:dyDescent="0.3">
      <c r="A4" s="9" t="s">
        <v>1</v>
      </c>
      <c r="B4" s="30">
        <f>B5+B21</f>
        <v>820779937.15999997</v>
      </c>
      <c r="C4" s="31">
        <f>C5+C21</f>
        <v>562845171.76999986</v>
      </c>
      <c r="D4" s="83">
        <f t="shared" ref="D4:D10" si="0">C4/B4*100</f>
        <v>68.574431012228899</v>
      </c>
    </row>
    <row r="5" spans="1:4" ht="29.25" customHeight="1" x14ac:dyDescent="0.25">
      <c r="A5" s="10" t="s">
        <v>2</v>
      </c>
      <c r="B5" s="32">
        <f t="shared" ref="B5:C5" si="1">B6+B8+B9+B14+B18+B19+B20</f>
        <v>683789900</v>
      </c>
      <c r="C5" s="33">
        <f t="shared" si="1"/>
        <v>416808776.6099999</v>
      </c>
      <c r="D5" s="84">
        <f t="shared" si="0"/>
        <v>60.955679019242595</v>
      </c>
    </row>
    <row r="6" spans="1:4" ht="21.75" customHeight="1" x14ac:dyDescent="0.25">
      <c r="A6" s="11" t="s">
        <v>3</v>
      </c>
      <c r="B6" s="34">
        <f>B7</f>
        <v>422553000</v>
      </c>
      <c r="C6" s="35">
        <f>C7</f>
        <v>275812945.25999999</v>
      </c>
      <c r="D6" s="85">
        <f t="shared" si="0"/>
        <v>65.272982385641569</v>
      </c>
    </row>
    <row r="7" spans="1:4" ht="16.5" x14ac:dyDescent="0.25">
      <c r="A7" s="12" t="s">
        <v>4</v>
      </c>
      <c r="B7" s="75">
        <v>422553000</v>
      </c>
      <c r="C7" s="19">
        <v>275812945.25999999</v>
      </c>
      <c r="D7" s="86">
        <f t="shared" si="0"/>
        <v>65.272982385641569</v>
      </c>
    </row>
    <row r="8" spans="1:4" ht="16.5" x14ac:dyDescent="0.25">
      <c r="A8" s="11" t="s">
        <v>5</v>
      </c>
      <c r="B8" s="75">
        <v>2744900</v>
      </c>
      <c r="C8" s="19">
        <v>2042499.13</v>
      </c>
      <c r="D8" s="87">
        <f t="shared" si="0"/>
        <v>74.410693650041893</v>
      </c>
    </row>
    <row r="9" spans="1:4" ht="16.5" x14ac:dyDescent="0.25">
      <c r="A9" s="11" t="s">
        <v>6</v>
      </c>
      <c r="B9" s="75">
        <f>B10+B11+B12+B13</f>
        <v>101145000</v>
      </c>
      <c r="C9" s="19">
        <f>C10+C11+C12+C13</f>
        <v>67626105.900000006</v>
      </c>
      <c r="D9" s="87">
        <f t="shared" si="0"/>
        <v>66.860552573038717</v>
      </c>
    </row>
    <row r="10" spans="1:4" ht="32.25" customHeight="1" x14ac:dyDescent="0.25">
      <c r="A10" s="12" t="s">
        <v>89</v>
      </c>
      <c r="B10" s="58">
        <v>80785000</v>
      </c>
      <c r="C10" s="21">
        <v>57214172.5</v>
      </c>
      <c r="D10" s="86">
        <f t="shared" si="0"/>
        <v>70.82276722163769</v>
      </c>
    </row>
    <row r="11" spans="1:4" ht="33.75" customHeight="1" x14ac:dyDescent="0.25">
      <c r="A11" s="12" t="s">
        <v>7</v>
      </c>
      <c r="B11" s="58">
        <v>0</v>
      </c>
      <c r="C11" s="21">
        <v>-279667.53999999998</v>
      </c>
      <c r="D11" s="86">
        <v>0</v>
      </c>
    </row>
    <row r="12" spans="1:4" ht="20.25" customHeight="1" x14ac:dyDescent="0.25">
      <c r="A12" s="12" t="s">
        <v>8</v>
      </c>
      <c r="B12" s="58">
        <v>120000</v>
      </c>
      <c r="C12" s="21">
        <v>-92695.73</v>
      </c>
      <c r="D12" s="86">
        <f t="shared" ref="D12:D19" si="2">C12/B12*100</f>
        <v>-77.246441666666669</v>
      </c>
    </row>
    <row r="13" spans="1:4" ht="31.5" x14ac:dyDescent="0.25">
      <c r="A13" s="12" t="s">
        <v>9</v>
      </c>
      <c r="B13" s="58">
        <v>20240000</v>
      </c>
      <c r="C13" s="21">
        <v>10784296.67</v>
      </c>
      <c r="D13" s="86">
        <f t="shared" si="2"/>
        <v>53.282098171936752</v>
      </c>
    </row>
    <row r="14" spans="1:4" ht="16.5" x14ac:dyDescent="0.25">
      <c r="A14" s="11" t="s">
        <v>10</v>
      </c>
      <c r="B14" s="75">
        <f>B15+B16+B17</f>
        <v>142506000</v>
      </c>
      <c r="C14" s="19">
        <f>C15+C16+C17</f>
        <v>62702266.960000001</v>
      </c>
      <c r="D14" s="87">
        <f t="shared" si="2"/>
        <v>43.999738228565818</v>
      </c>
    </row>
    <row r="15" spans="1:4" ht="16.5" x14ac:dyDescent="0.25">
      <c r="A15" s="12" t="s">
        <v>11</v>
      </c>
      <c r="B15" s="58">
        <v>40200000</v>
      </c>
      <c r="C15" s="21">
        <v>2262985</v>
      </c>
      <c r="D15" s="86">
        <f t="shared" si="2"/>
        <v>5.6293159203980103</v>
      </c>
    </row>
    <row r="16" spans="1:4" ht="16.5" x14ac:dyDescent="0.25">
      <c r="A16" s="12" t="s">
        <v>12</v>
      </c>
      <c r="B16" s="58">
        <v>10232000</v>
      </c>
      <c r="C16" s="21">
        <v>1952856.58</v>
      </c>
      <c r="D16" s="86">
        <f t="shared" si="2"/>
        <v>19.085775801407351</v>
      </c>
    </row>
    <row r="17" spans="1:4" ht="16.5" x14ac:dyDescent="0.25">
      <c r="A17" s="13" t="s">
        <v>13</v>
      </c>
      <c r="B17" s="58">
        <v>92074000</v>
      </c>
      <c r="C17" s="21">
        <v>58486425.380000003</v>
      </c>
      <c r="D17" s="86">
        <f t="shared" si="2"/>
        <v>63.521108434520066</v>
      </c>
    </row>
    <row r="18" spans="1:4" ht="33" customHeight="1" x14ac:dyDescent="0.25">
      <c r="A18" s="14" t="s">
        <v>14</v>
      </c>
      <c r="B18" s="75">
        <v>8000</v>
      </c>
      <c r="C18" s="19">
        <v>34654.400000000001</v>
      </c>
      <c r="D18" s="87" t="s">
        <v>102</v>
      </c>
    </row>
    <row r="19" spans="1:4" ht="21.75" customHeight="1" thickBot="1" x14ac:dyDescent="0.3">
      <c r="A19" s="14" t="s">
        <v>15</v>
      </c>
      <c r="B19" s="75">
        <v>14833000</v>
      </c>
      <c r="C19" s="19">
        <v>8590304.9600000009</v>
      </c>
      <c r="D19" s="87">
        <f t="shared" si="2"/>
        <v>57.91346969594823</v>
      </c>
    </row>
    <row r="20" spans="1:4" ht="21.75" hidden="1" customHeight="1" thickBot="1" x14ac:dyDescent="0.3">
      <c r="A20" s="15" t="s">
        <v>93</v>
      </c>
      <c r="B20" s="27">
        <v>0</v>
      </c>
      <c r="C20" s="16">
        <v>0</v>
      </c>
      <c r="D20" s="88">
        <v>0</v>
      </c>
    </row>
    <row r="21" spans="1:4" ht="30.2" customHeight="1" x14ac:dyDescent="0.25">
      <c r="A21" s="23" t="s">
        <v>16</v>
      </c>
      <c r="B21" s="36">
        <f>B22+B28+B29+B30+B33+B34</f>
        <v>136990037.16</v>
      </c>
      <c r="C21" s="37">
        <f>C22+C28+C29+C30+C33+C34</f>
        <v>146036395.16</v>
      </c>
      <c r="D21" s="89">
        <f t="shared" ref="D21:D37" si="3">C21/B21*100</f>
        <v>106.60366124978427</v>
      </c>
    </row>
    <row r="22" spans="1:4" ht="33.75" customHeight="1" x14ac:dyDescent="0.25">
      <c r="A22" s="14" t="s">
        <v>17</v>
      </c>
      <c r="B22" s="38">
        <f>B23+B24+B25+B26+B27</f>
        <v>94440800</v>
      </c>
      <c r="C22" s="39">
        <f>C23+C24+C25+C26+C27</f>
        <v>94907073.929999992</v>
      </c>
      <c r="D22" s="87">
        <f t="shared" si="3"/>
        <v>100.49372086005199</v>
      </c>
    </row>
    <row r="23" spans="1:4" ht="50.25" customHeight="1" x14ac:dyDescent="0.25">
      <c r="A23" s="13" t="s">
        <v>18</v>
      </c>
      <c r="B23" s="58">
        <v>1184000</v>
      </c>
      <c r="C23" s="17">
        <v>1180105.6000000001</v>
      </c>
      <c r="D23" s="86">
        <f t="shared" si="3"/>
        <v>99.671081081081098</v>
      </c>
    </row>
    <row r="24" spans="1:4" ht="23.25" customHeight="1" x14ac:dyDescent="0.25">
      <c r="A24" s="13" t="s">
        <v>19</v>
      </c>
      <c r="B24" s="58">
        <v>76526800</v>
      </c>
      <c r="C24" s="17">
        <v>78551824.579999998</v>
      </c>
      <c r="D24" s="86">
        <f t="shared" si="3"/>
        <v>102.64616393211267</v>
      </c>
    </row>
    <row r="25" spans="1:4" ht="20.25" customHeight="1" x14ac:dyDescent="0.25">
      <c r="A25" s="13" t="s">
        <v>20</v>
      </c>
      <c r="B25" s="58">
        <v>3100000</v>
      </c>
      <c r="C25" s="17">
        <v>2362454.4700000002</v>
      </c>
      <c r="D25" s="86">
        <f t="shared" si="3"/>
        <v>76.208208709677422</v>
      </c>
    </row>
    <row r="26" spans="1:4" ht="37.5" customHeight="1" x14ac:dyDescent="0.25">
      <c r="A26" s="13" t="s">
        <v>21</v>
      </c>
      <c r="B26" s="58">
        <v>130000</v>
      </c>
      <c r="C26" s="17">
        <v>470842</v>
      </c>
      <c r="D26" s="86" t="s">
        <v>103</v>
      </c>
    </row>
    <row r="27" spans="1:4" ht="31.5" x14ac:dyDescent="0.25">
      <c r="A27" s="13" t="s">
        <v>22</v>
      </c>
      <c r="B27" s="58">
        <v>13500000</v>
      </c>
      <c r="C27" s="17">
        <v>12341847.279999999</v>
      </c>
      <c r="D27" s="90">
        <f t="shared" si="3"/>
        <v>91.421090962962964</v>
      </c>
    </row>
    <row r="28" spans="1:4" ht="22.7" customHeight="1" x14ac:dyDescent="0.25">
      <c r="A28" s="14" t="s">
        <v>23</v>
      </c>
      <c r="B28" s="75">
        <v>15950000</v>
      </c>
      <c r="C28" s="19">
        <v>16739338</v>
      </c>
      <c r="D28" s="87">
        <f t="shared" si="3"/>
        <v>104.94882758620689</v>
      </c>
    </row>
    <row r="29" spans="1:4" ht="30.75" customHeight="1" x14ac:dyDescent="0.25">
      <c r="A29" s="14" t="s">
        <v>24</v>
      </c>
      <c r="B29" s="75">
        <v>2245275</v>
      </c>
      <c r="C29" s="18">
        <v>3388405.46</v>
      </c>
      <c r="D29" s="87">
        <f t="shared" si="3"/>
        <v>150.91271492356171</v>
      </c>
    </row>
    <row r="30" spans="1:4" ht="31.5" x14ac:dyDescent="0.25">
      <c r="A30" s="14" t="s">
        <v>25</v>
      </c>
      <c r="B30" s="76">
        <f>B31+B32</f>
        <v>11492200</v>
      </c>
      <c r="C30" s="19">
        <f>C31+C32</f>
        <v>20026971.030000001</v>
      </c>
      <c r="D30" s="87">
        <f t="shared" si="3"/>
        <v>174.26577182784845</v>
      </c>
    </row>
    <row r="31" spans="1:4" ht="21.75" customHeight="1" x14ac:dyDescent="0.25">
      <c r="A31" s="13" t="s">
        <v>26</v>
      </c>
      <c r="B31" s="58">
        <f>377734.69+514453.11+12.2</f>
        <v>892200</v>
      </c>
      <c r="C31" s="17">
        <v>1775534.69</v>
      </c>
      <c r="D31" s="86">
        <f t="shared" si="3"/>
        <v>199.00635395651199</v>
      </c>
    </row>
    <row r="32" spans="1:4" ht="18.75" customHeight="1" x14ac:dyDescent="0.25">
      <c r="A32" s="13" t="s">
        <v>27</v>
      </c>
      <c r="B32" s="77">
        <v>10600000</v>
      </c>
      <c r="C32" s="17">
        <v>18251436.34</v>
      </c>
      <c r="D32" s="86">
        <f t="shared" si="3"/>
        <v>172.1833616981132</v>
      </c>
    </row>
    <row r="33" spans="1:4" ht="21.75" customHeight="1" x14ac:dyDescent="0.25">
      <c r="A33" s="14" t="s">
        <v>28</v>
      </c>
      <c r="B33" s="75">
        <f>7550000+3600000+81000-100</f>
        <v>11230900</v>
      </c>
      <c r="C33" s="18">
        <v>9278385.3699999992</v>
      </c>
      <c r="D33" s="87">
        <f t="shared" si="3"/>
        <v>82.614798190705997</v>
      </c>
    </row>
    <row r="34" spans="1:4" ht="21.75" customHeight="1" x14ac:dyDescent="0.25">
      <c r="A34" s="14" t="s">
        <v>29</v>
      </c>
      <c r="B34" s="75">
        <f>B35+B36+B37</f>
        <v>1630862.16</v>
      </c>
      <c r="C34" s="19">
        <f>C35+C36+C37</f>
        <v>1696221.37</v>
      </c>
      <c r="D34" s="87">
        <f t="shared" si="3"/>
        <v>104.00764770947903</v>
      </c>
    </row>
    <row r="35" spans="1:4" ht="21.2" customHeight="1" x14ac:dyDescent="0.25">
      <c r="A35" s="13" t="s">
        <v>30</v>
      </c>
      <c r="B35" s="58">
        <v>0</v>
      </c>
      <c r="C35" s="17">
        <v>1200</v>
      </c>
      <c r="D35" s="86">
        <v>0</v>
      </c>
    </row>
    <row r="36" spans="1:4" ht="21.2" customHeight="1" x14ac:dyDescent="0.25">
      <c r="A36" s="13" t="s">
        <v>29</v>
      </c>
      <c r="B36" s="58">
        <v>0</v>
      </c>
      <c r="C36" s="21">
        <v>0</v>
      </c>
      <c r="D36" s="86">
        <v>0</v>
      </c>
    </row>
    <row r="37" spans="1:4" ht="24" customHeight="1" thickBot="1" x14ac:dyDescent="0.3">
      <c r="A37" s="24" t="s">
        <v>92</v>
      </c>
      <c r="B37" s="78">
        <v>1630862.16</v>
      </c>
      <c r="C37" s="22">
        <v>1695021.37</v>
      </c>
      <c r="D37" s="86">
        <f t="shared" si="3"/>
        <v>103.93406699680862</v>
      </c>
    </row>
    <row r="38" spans="1:4" ht="30.2" customHeight="1" x14ac:dyDescent="0.25">
      <c r="A38" s="23" t="s">
        <v>31</v>
      </c>
      <c r="B38" s="36">
        <f>B39+B40+B41+B42+B43</f>
        <v>2229897915.3400002</v>
      </c>
      <c r="C38" s="36">
        <f>C39+C40+C41+C42+C43</f>
        <v>1631617321.3399997</v>
      </c>
      <c r="D38" s="84">
        <f>C38/B38*100</f>
        <v>73.170045593375136</v>
      </c>
    </row>
    <row r="39" spans="1:4" ht="31.7" customHeight="1" x14ac:dyDescent="0.25">
      <c r="A39" s="13" t="s">
        <v>32</v>
      </c>
      <c r="B39" s="58">
        <v>75939500</v>
      </c>
      <c r="C39" s="17">
        <v>59049400</v>
      </c>
      <c r="D39" s="90">
        <f>C39/B39*100</f>
        <v>77.758478789036019</v>
      </c>
    </row>
    <row r="40" spans="1:4" ht="18.75" customHeight="1" x14ac:dyDescent="0.25">
      <c r="A40" s="13" t="s">
        <v>33</v>
      </c>
      <c r="B40" s="58">
        <f>2135639328.83-591500+9600+4023905-7233568.12</f>
        <v>2131847765.71</v>
      </c>
      <c r="C40" s="17">
        <v>1550466343.6099999</v>
      </c>
      <c r="D40" s="90">
        <f>C40/B40*100</f>
        <v>72.728755239876406</v>
      </c>
    </row>
    <row r="41" spans="1:4" ht="35.25" customHeight="1" x14ac:dyDescent="0.25">
      <c r="A41" s="13" t="s">
        <v>99</v>
      </c>
      <c r="B41" s="58">
        <v>0</v>
      </c>
      <c r="C41" s="17">
        <v>-9071.92</v>
      </c>
      <c r="D41" s="90">
        <v>0</v>
      </c>
    </row>
    <row r="42" spans="1:4" ht="47.25" customHeight="1" x14ac:dyDescent="0.25">
      <c r="A42" s="13" t="s">
        <v>34</v>
      </c>
      <c r="B42" s="58">
        <f>-1909597.72-2386</f>
        <v>-1911983.72</v>
      </c>
      <c r="C42" s="17">
        <v>-1911983.72</v>
      </c>
      <c r="D42" s="90">
        <f t="shared" ref="D42" si="4">C42/B42*100</f>
        <v>100</v>
      </c>
    </row>
    <row r="43" spans="1:4" ht="19.5" customHeight="1" thickBot="1" x14ac:dyDescent="0.3">
      <c r="A43" s="25" t="s">
        <v>35</v>
      </c>
      <c r="B43" s="59">
        <f>24022615.35+18</f>
        <v>24022633.350000001</v>
      </c>
      <c r="C43" s="20">
        <v>24022633.370000001</v>
      </c>
      <c r="D43" s="91">
        <v>100</v>
      </c>
    </row>
    <row r="44" spans="1:4" ht="29.25" customHeight="1" thickBot="1" x14ac:dyDescent="0.3">
      <c r="A44" s="26" t="s">
        <v>36</v>
      </c>
      <c r="B44" s="63">
        <f>B5+B21+B38</f>
        <v>3050677852.5</v>
      </c>
      <c r="C44" s="40">
        <f>C5+C21+C38</f>
        <v>2194462493.1099997</v>
      </c>
      <c r="D44" s="92">
        <f>C44/B44*100</f>
        <v>71.93360293062932</v>
      </c>
    </row>
    <row r="45" spans="1:4" ht="19.5" customHeight="1" thickBot="1" x14ac:dyDescent="0.3">
      <c r="A45" s="70" t="s">
        <v>100</v>
      </c>
      <c r="B45" s="74"/>
      <c r="C45" s="74"/>
      <c r="D45" s="71"/>
    </row>
    <row r="46" spans="1:4" ht="24" customHeight="1" x14ac:dyDescent="0.25">
      <c r="A46" s="72" t="s">
        <v>37</v>
      </c>
      <c r="B46" s="36">
        <f>B47+B48+B49+B50+B51+B52+B53</f>
        <v>169333700</v>
      </c>
      <c r="C46" s="37">
        <f>C47+C48+C49+C50+C51+C52+C53</f>
        <v>101356489.5</v>
      </c>
      <c r="D46" s="93">
        <f t="shared" ref="D46:D101" si="5">C46/B46*100</f>
        <v>59.856064977024658</v>
      </c>
    </row>
    <row r="47" spans="1:4" ht="49.7" customHeight="1" x14ac:dyDescent="0.25">
      <c r="A47" s="67" t="s">
        <v>38</v>
      </c>
      <c r="B47" s="41">
        <v>3646961.89</v>
      </c>
      <c r="C47" s="42">
        <v>2054571.94</v>
      </c>
      <c r="D47" s="94">
        <f t="shared" si="5"/>
        <v>56.336534407821844</v>
      </c>
    </row>
    <row r="48" spans="1:4" ht="46.5" customHeight="1" x14ac:dyDescent="0.25">
      <c r="A48" s="67" t="s">
        <v>39</v>
      </c>
      <c r="B48" s="41">
        <v>71748540.040000007</v>
      </c>
      <c r="C48" s="42">
        <v>46733629.75</v>
      </c>
      <c r="D48" s="94">
        <f t="shared" si="5"/>
        <v>65.135304110642352</v>
      </c>
    </row>
    <row r="49" spans="1:4" x14ac:dyDescent="0.25">
      <c r="A49" s="67" t="s">
        <v>40</v>
      </c>
      <c r="B49" s="41">
        <v>12400</v>
      </c>
      <c r="C49" s="42">
        <v>12400</v>
      </c>
      <c r="D49" s="94">
        <f t="shared" si="5"/>
        <v>100</v>
      </c>
    </row>
    <row r="50" spans="1:4" ht="30.2" customHeight="1" x14ac:dyDescent="0.25">
      <c r="A50" s="67" t="s">
        <v>41</v>
      </c>
      <c r="B50" s="41">
        <v>9164978.0700000003</v>
      </c>
      <c r="C50" s="42">
        <v>6184779.7199999997</v>
      </c>
      <c r="D50" s="94">
        <f t="shared" si="5"/>
        <v>67.482755253335796</v>
      </c>
    </row>
    <row r="51" spans="1:4" ht="18" customHeight="1" x14ac:dyDescent="0.25">
      <c r="A51" s="67" t="s">
        <v>42</v>
      </c>
      <c r="B51" s="41">
        <v>0</v>
      </c>
      <c r="C51" s="42">
        <v>0</v>
      </c>
      <c r="D51" s="94">
        <v>0</v>
      </c>
    </row>
    <row r="52" spans="1:4" x14ac:dyDescent="0.25">
      <c r="A52" s="67" t="s">
        <v>43</v>
      </c>
      <c r="B52" s="41">
        <v>1414083.24</v>
      </c>
      <c r="C52" s="42">
        <v>0</v>
      </c>
      <c r="D52" s="94">
        <f t="shared" si="5"/>
        <v>0</v>
      </c>
    </row>
    <row r="53" spans="1:4" x14ac:dyDescent="0.25">
      <c r="A53" s="67" t="s">
        <v>44</v>
      </c>
      <c r="B53" s="41">
        <v>83346736.760000005</v>
      </c>
      <c r="C53" s="42">
        <v>46371108.090000004</v>
      </c>
      <c r="D53" s="94">
        <f t="shared" si="5"/>
        <v>55.63638109015271</v>
      </c>
    </row>
    <row r="54" spans="1:4" ht="31.5" x14ac:dyDescent="0.25">
      <c r="A54" s="66" t="s">
        <v>45</v>
      </c>
      <c r="B54" s="38">
        <f>B55+B56+B57</f>
        <v>29313200</v>
      </c>
      <c r="C54" s="39">
        <f>C55+C56+C57</f>
        <v>13966342.98</v>
      </c>
      <c r="D54" s="95">
        <f t="shared" si="5"/>
        <v>47.645234843005888</v>
      </c>
    </row>
    <row r="55" spans="1:4" x14ac:dyDescent="0.25">
      <c r="A55" s="67" t="s">
        <v>46</v>
      </c>
      <c r="B55" s="41">
        <v>4272300</v>
      </c>
      <c r="C55" s="42">
        <v>2944197.59</v>
      </c>
      <c r="D55" s="94">
        <f t="shared" si="5"/>
        <v>68.913643470730051</v>
      </c>
    </row>
    <row r="56" spans="1:4" ht="18.75" customHeight="1" x14ac:dyDescent="0.25">
      <c r="A56" s="67" t="s">
        <v>90</v>
      </c>
      <c r="B56" s="41">
        <v>25040900</v>
      </c>
      <c r="C56" s="42">
        <v>11022145.390000001</v>
      </c>
      <c r="D56" s="94">
        <f t="shared" si="5"/>
        <v>44.016570450742584</v>
      </c>
    </row>
    <row r="57" spans="1:4" ht="32.25" hidden="1" customHeight="1" x14ac:dyDescent="0.25">
      <c r="A57" s="67" t="s">
        <v>47</v>
      </c>
      <c r="B57" s="41"/>
      <c r="C57" s="42"/>
      <c r="D57" s="94">
        <v>0</v>
      </c>
    </row>
    <row r="58" spans="1:4" x14ac:dyDescent="0.25">
      <c r="A58" s="66" t="s">
        <v>48</v>
      </c>
      <c r="B58" s="38">
        <f>B59+B60+B61+B62</f>
        <v>288952396.61000001</v>
      </c>
      <c r="C58" s="39">
        <f>C59+C60+C61+C62</f>
        <v>170781845.47999999</v>
      </c>
      <c r="D58" s="95">
        <f t="shared" si="5"/>
        <v>59.103799616690779</v>
      </c>
    </row>
    <row r="59" spans="1:4" x14ac:dyDescent="0.25">
      <c r="A59" s="67" t="s">
        <v>49</v>
      </c>
      <c r="B59" s="41">
        <v>450200</v>
      </c>
      <c r="C59" s="43">
        <v>171511.2</v>
      </c>
      <c r="D59" s="94">
        <f t="shared" si="5"/>
        <v>38.096668147490007</v>
      </c>
    </row>
    <row r="60" spans="1:4" x14ac:dyDescent="0.25">
      <c r="A60" s="67" t="s">
        <v>50</v>
      </c>
      <c r="B60" s="41">
        <v>25283200</v>
      </c>
      <c r="C60" s="43">
        <v>25278500</v>
      </c>
      <c r="D60" s="94">
        <f t="shared" si="5"/>
        <v>99.981410580939126</v>
      </c>
    </row>
    <row r="61" spans="1:4" x14ac:dyDescent="0.25">
      <c r="A61" s="67" t="s">
        <v>51</v>
      </c>
      <c r="B61" s="44">
        <v>261794065.61000001</v>
      </c>
      <c r="C61" s="42">
        <v>144906731.50999999</v>
      </c>
      <c r="D61" s="94">
        <f t="shared" si="5"/>
        <v>55.35141951073502</v>
      </c>
    </row>
    <row r="62" spans="1:4" ht="20.25" customHeight="1" x14ac:dyDescent="0.25">
      <c r="A62" s="67" t="s">
        <v>52</v>
      </c>
      <c r="B62" s="41">
        <v>1424931</v>
      </c>
      <c r="C62" s="45">
        <v>425102.77</v>
      </c>
      <c r="D62" s="94">
        <f t="shared" si="5"/>
        <v>29.833217889146912</v>
      </c>
    </row>
    <row r="63" spans="1:4" x14ac:dyDescent="0.25">
      <c r="A63" s="66" t="s">
        <v>53</v>
      </c>
      <c r="B63" s="38">
        <f>B64+B65+B67+B66</f>
        <v>368574984.06999999</v>
      </c>
      <c r="C63" s="39">
        <f>C64+C65+C67+C66</f>
        <v>222072222.69999999</v>
      </c>
      <c r="D63" s="95">
        <f t="shared" si="5"/>
        <v>60.251572216801321</v>
      </c>
    </row>
    <row r="64" spans="1:4" x14ac:dyDescent="0.25">
      <c r="A64" s="67" t="s">
        <v>54</v>
      </c>
      <c r="B64" s="41">
        <v>33542782.399999999</v>
      </c>
      <c r="C64" s="45">
        <v>8098511.6299999999</v>
      </c>
      <c r="D64" s="94">
        <f t="shared" si="5"/>
        <v>24.14382782389573</v>
      </c>
    </row>
    <row r="65" spans="1:10" x14ac:dyDescent="0.25">
      <c r="A65" s="67" t="s">
        <v>55</v>
      </c>
      <c r="B65" s="41">
        <v>600000</v>
      </c>
      <c r="C65" s="42">
        <v>0</v>
      </c>
      <c r="D65" s="94">
        <f t="shared" si="5"/>
        <v>0</v>
      </c>
    </row>
    <row r="66" spans="1:10" x14ac:dyDescent="0.25">
      <c r="A66" s="67" t="s">
        <v>56</v>
      </c>
      <c r="B66" s="41">
        <v>210074101.66999999</v>
      </c>
      <c r="C66" s="45">
        <v>95284368.799999997</v>
      </c>
      <c r="D66" s="94">
        <f t="shared" si="5"/>
        <v>45.357503872457237</v>
      </c>
    </row>
    <row r="67" spans="1:10" ht="17.45" customHeight="1" x14ac:dyDescent="0.25">
      <c r="A67" s="67" t="s">
        <v>57</v>
      </c>
      <c r="B67" s="41">
        <v>124358100</v>
      </c>
      <c r="C67" s="45">
        <v>118689342.27</v>
      </c>
      <c r="D67" s="94">
        <f t="shared" si="5"/>
        <v>95.441585445580131</v>
      </c>
    </row>
    <row r="68" spans="1:10" x14ac:dyDescent="0.25">
      <c r="A68" s="66" t="s">
        <v>58</v>
      </c>
      <c r="B68" s="38">
        <f>B69+B70</f>
        <v>11384212</v>
      </c>
      <c r="C68" s="39">
        <f>C69+C70</f>
        <v>7696271</v>
      </c>
      <c r="D68" s="95">
        <f t="shared" si="5"/>
        <v>67.604775807056299</v>
      </c>
    </row>
    <row r="69" spans="1:10" ht="30.2" customHeight="1" x14ac:dyDescent="0.25">
      <c r="A69" s="67" t="s">
        <v>59</v>
      </c>
      <c r="B69" s="41">
        <v>11384212</v>
      </c>
      <c r="C69" s="42">
        <v>7696271</v>
      </c>
      <c r="D69" s="94">
        <f t="shared" si="5"/>
        <v>67.604775807056299</v>
      </c>
    </row>
    <row r="70" spans="1:10" ht="19.5" hidden="1" customHeight="1" x14ac:dyDescent="0.25">
      <c r="A70" s="67" t="s">
        <v>60</v>
      </c>
      <c r="B70" s="41">
        <v>0</v>
      </c>
      <c r="C70" s="42">
        <v>0</v>
      </c>
      <c r="D70" s="94" t="e">
        <f t="shared" si="5"/>
        <v>#DIV/0!</v>
      </c>
    </row>
    <row r="71" spans="1:10" x14ac:dyDescent="0.25">
      <c r="A71" s="66" t="s">
        <v>61</v>
      </c>
      <c r="B71" s="38">
        <f t="shared" ref="B71:C71" si="6">B72+B73+B74+B75+B76+B77</f>
        <v>2012293131.6400001</v>
      </c>
      <c r="C71" s="39">
        <f t="shared" si="6"/>
        <v>1424687994.21</v>
      </c>
      <c r="D71" s="95">
        <f t="shared" si="5"/>
        <v>70.799227598063339</v>
      </c>
      <c r="F71" s="5"/>
      <c r="H71" s="4"/>
      <c r="J71" s="4"/>
    </row>
    <row r="72" spans="1:10" x14ac:dyDescent="0.25">
      <c r="A72" s="67" t="s">
        <v>62</v>
      </c>
      <c r="B72" s="41">
        <v>750984831.25999999</v>
      </c>
      <c r="C72" s="42">
        <v>578897924.63</v>
      </c>
      <c r="D72" s="94">
        <f t="shared" si="5"/>
        <v>77.085168772147753</v>
      </c>
    </row>
    <row r="73" spans="1:10" x14ac:dyDescent="0.25">
      <c r="A73" s="67" t="s">
        <v>63</v>
      </c>
      <c r="B73" s="41">
        <v>1037610691.73</v>
      </c>
      <c r="C73" s="42">
        <v>705661540.03999996</v>
      </c>
      <c r="D73" s="96">
        <f t="shared" si="5"/>
        <v>68.008314261243413</v>
      </c>
    </row>
    <row r="74" spans="1:10" ht="15" customHeight="1" x14ac:dyDescent="0.25">
      <c r="A74" s="67" t="s">
        <v>64</v>
      </c>
      <c r="B74" s="41">
        <v>198698044.91999999</v>
      </c>
      <c r="C74" s="42">
        <v>119921656.06</v>
      </c>
      <c r="D74" s="96">
        <f t="shared" si="5"/>
        <v>60.353717173353658</v>
      </c>
    </row>
    <row r="75" spans="1:10" ht="15" customHeight="1" x14ac:dyDescent="0.25">
      <c r="A75" s="67" t="s">
        <v>94</v>
      </c>
      <c r="B75" s="41">
        <v>100000</v>
      </c>
      <c r="C75" s="42">
        <v>64300</v>
      </c>
      <c r="D75" s="96">
        <f t="shared" si="5"/>
        <v>64.3</v>
      </c>
    </row>
    <row r="76" spans="1:10" x14ac:dyDescent="0.25">
      <c r="A76" s="67" t="s">
        <v>65</v>
      </c>
      <c r="B76" s="41">
        <v>260000</v>
      </c>
      <c r="C76" s="42">
        <v>129586.1</v>
      </c>
      <c r="D76" s="96">
        <f t="shared" si="5"/>
        <v>49.840807692307692</v>
      </c>
    </row>
    <row r="77" spans="1:10" x14ac:dyDescent="0.25">
      <c r="A77" s="67" t="s">
        <v>66</v>
      </c>
      <c r="B77" s="41">
        <v>24639563.73</v>
      </c>
      <c r="C77" s="42">
        <v>20012987.379999999</v>
      </c>
      <c r="D77" s="96">
        <f t="shared" si="5"/>
        <v>81.222977806352574</v>
      </c>
    </row>
    <row r="78" spans="1:10" x14ac:dyDescent="0.25">
      <c r="A78" s="66" t="s">
        <v>67</v>
      </c>
      <c r="B78" s="38">
        <f>B79</f>
        <v>137944256.22</v>
      </c>
      <c r="C78" s="39">
        <f>C79</f>
        <v>83089718.950000003</v>
      </c>
      <c r="D78" s="97">
        <f t="shared" si="5"/>
        <v>60.234272326268233</v>
      </c>
      <c r="F78" s="5"/>
    </row>
    <row r="79" spans="1:10" x14ac:dyDescent="0.25">
      <c r="A79" s="67" t="s">
        <v>68</v>
      </c>
      <c r="B79" s="41">
        <v>137944256.22</v>
      </c>
      <c r="C79" s="42">
        <v>83089718.950000003</v>
      </c>
      <c r="D79" s="96">
        <f t="shared" si="5"/>
        <v>60.234272326268233</v>
      </c>
    </row>
    <row r="80" spans="1:10" x14ac:dyDescent="0.25">
      <c r="A80" s="66" t="s">
        <v>69</v>
      </c>
      <c r="B80" s="38">
        <f>B81+B82+B83+B84</f>
        <v>118860558.02</v>
      </c>
      <c r="C80" s="39">
        <f>C81+C82+C83+C84</f>
        <v>108984960.82000001</v>
      </c>
      <c r="D80" s="97">
        <f t="shared" si="5"/>
        <v>91.691443011450218</v>
      </c>
    </row>
    <row r="81" spans="1:8" x14ac:dyDescent="0.25">
      <c r="A81" s="67" t="s">
        <v>70</v>
      </c>
      <c r="B81" s="41">
        <v>1152000</v>
      </c>
      <c r="C81" s="42">
        <v>744000</v>
      </c>
      <c r="D81" s="96">
        <f t="shared" si="5"/>
        <v>64.583333333333343</v>
      </c>
    </row>
    <row r="82" spans="1:8" x14ac:dyDescent="0.25">
      <c r="A82" s="67" t="s">
        <v>71</v>
      </c>
      <c r="B82" s="41">
        <v>2178600</v>
      </c>
      <c r="C82" s="42">
        <v>784093</v>
      </c>
      <c r="D82" s="96">
        <f t="shared" si="5"/>
        <v>35.990682089415223</v>
      </c>
    </row>
    <row r="83" spans="1:8" x14ac:dyDescent="0.25">
      <c r="A83" s="67" t="s">
        <v>72</v>
      </c>
      <c r="B83" s="41">
        <v>113827142.02</v>
      </c>
      <c r="C83" s="42">
        <v>106012546.67</v>
      </c>
      <c r="D83" s="96">
        <f t="shared" si="5"/>
        <v>93.134681929704485</v>
      </c>
    </row>
    <row r="84" spans="1:8" ht="18.75" customHeight="1" x14ac:dyDescent="0.25">
      <c r="A84" s="67" t="s">
        <v>73</v>
      </c>
      <c r="B84" s="41">
        <v>1702816</v>
      </c>
      <c r="C84" s="42">
        <v>1444321.15</v>
      </c>
      <c r="D84" s="96">
        <f t="shared" si="5"/>
        <v>84.819566529795338</v>
      </c>
    </row>
    <row r="85" spans="1:8" x14ac:dyDescent="0.25">
      <c r="A85" s="66" t="s">
        <v>74</v>
      </c>
      <c r="B85" s="38">
        <f>B86+B87+B88</f>
        <v>46669926.93</v>
      </c>
      <c r="C85" s="39">
        <f>C86+C87+C88</f>
        <v>40387624.239999995</v>
      </c>
      <c r="D85" s="97">
        <f t="shared" si="5"/>
        <v>86.538863239655811</v>
      </c>
    </row>
    <row r="86" spans="1:8" x14ac:dyDescent="0.25">
      <c r="A86" s="67" t="s">
        <v>75</v>
      </c>
      <c r="B86" s="41">
        <v>23266348.149999999</v>
      </c>
      <c r="C86" s="42">
        <v>23266348.149999999</v>
      </c>
      <c r="D86" s="96">
        <f t="shared" si="5"/>
        <v>100</v>
      </c>
    </row>
    <row r="87" spans="1:8" x14ac:dyDescent="0.25">
      <c r="A87" s="67" t="s">
        <v>76</v>
      </c>
      <c r="B87" s="41">
        <v>23403578.780000001</v>
      </c>
      <c r="C87" s="42">
        <v>17121276.09</v>
      </c>
      <c r="D87" s="96">
        <f t="shared" si="5"/>
        <v>73.156658009207248</v>
      </c>
    </row>
    <row r="88" spans="1:8" hidden="1" x14ac:dyDescent="0.25">
      <c r="A88" s="67" t="s">
        <v>77</v>
      </c>
      <c r="B88" s="41"/>
      <c r="C88" s="42"/>
      <c r="D88" s="96" t="e">
        <f t="shared" si="5"/>
        <v>#DIV/0!</v>
      </c>
    </row>
    <row r="89" spans="1:8" x14ac:dyDescent="0.25">
      <c r="A89" s="66" t="s">
        <v>78</v>
      </c>
      <c r="B89" s="46">
        <f t="shared" ref="B89:C89" si="7">B90+B91</f>
        <v>1400000</v>
      </c>
      <c r="C89" s="35">
        <f t="shared" si="7"/>
        <v>717065.41</v>
      </c>
      <c r="D89" s="97">
        <f t="shared" si="5"/>
        <v>51.218957857142854</v>
      </c>
    </row>
    <row r="90" spans="1:8" x14ac:dyDescent="0.25">
      <c r="A90" s="67" t="s">
        <v>79</v>
      </c>
      <c r="B90" s="41">
        <v>350000</v>
      </c>
      <c r="C90" s="42">
        <v>153010</v>
      </c>
      <c r="D90" s="96">
        <f t="shared" si="5"/>
        <v>43.717142857142854</v>
      </c>
    </row>
    <row r="91" spans="1:8" x14ac:dyDescent="0.25">
      <c r="A91" s="68" t="s">
        <v>95</v>
      </c>
      <c r="B91" s="41">
        <v>1050000</v>
      </c>
      <c r="C91" s="42">
        <v>564055.41</v>
      </c>
      <c r="D91" s="96">
        <f t="shared" si="5"/>
        <v>53.719562857142854</v>
      </c>
    </row>
    <row r="92" spans="1:8" ht="16.5" thickBot="1" x14ac:dyDescent="0.3">
      <c r="A92" s="69" t="s">
        <v>80</v>
      </c>
      <c r="B92" s="47">
        <v>3961100</v>
      </c>
      <c r="C92" s="48">
        <v>0</v>
      </c>
      <c r="D92" s="98">
        <f t="shared" si="5"/>
        <v>0</v>
      </c>
    </row>
    <row r="93" spans="1:8" ht="16.5" hidden="1" thickBot="1" x14ac:dyDescent="0.3">
      <c r="A93" s="60" t="s">
        <v>88</v>
      </c>
      <c r="B93" s="49"/>
      <c r="C93" s="50"/>
      <c r="D93" s="99" t="e">
        <f t="shared" si="5"/>
        <v>#DIV/0!</v>
      </c>
    </row>
    <row r="94" spans="1:8" ht="30.75" customHeight="1" thickBot="1" x14ac:dyDescent="0.3">
      <c r="A94" s="61" t="s">
        <v>81</v>
      </c>
      <c r="B94" s="108">
        <f>B46+B54+B58+B63+B68+B71+B78+B80+B85+B89+B92+B93</f>
        <v>3188687465.4899998</v>
      </c>
      <c r="C94" s="51">
        <f>C46+C54+C58+C63+C68+C71+C78+C80+C85+C89+C92+C93</f>
        <v>2173740535.2899995</v>
      </c>
      <c r="D94" s="100">
        <f t="shared" si="5"/>
        <v>68.170385427094999</v>
      </c>
      <c r="F94" s="5"/>
      <c r="H94" s="64"/>
    </row>
    <row r="95" spans="1:8" ht="7.5" hidden="1" customHeight="1" x14ac:dyDescent="0.25">
      <c r="A95" s="62"/>
      <c r="B95" s="109"/>
      <c r="C95" s="52"/>
      <c r="D95" s="101" t="e">
        <f t="shared" si="5"/>
        <v>#DIV/0!</v>
      </c>
      <c r="H95" s="64"/>
    </row>
    <row r="96" spans="1:8" ht="21.2" customHeight="1" x14ac:dyDescent="0.25">
      <c r="A96" s="106" t="s">
        <v>82</v>
      </c>
      <c r="B96" s="110">
        <f>B44-B94</f>
        <v>-138009612.98999977</v>
      </c>
      <c r="C96" s="35">
        <f>C44-C94</f>
        <v>20721957.820000172</v>
      </c>
      <c r="D96" s="102">
        <f t="shared" si="5"/>
        <v>-15.014865538027189</v>
      </c>
      <c r="H96" s="64"/>
    </row>
    <row r="97" spans="1:11" ht="20.25" customHeight="1" x14ac:dyDescent="0.25">
      <c r="A97" s="57" t="s">
        <v>91</v>
      </c>
      <c r="B97" s="111"/>
      <c r="C97" s="42"/>
      <c r="D97" s="103"/>
      <c r="H97" s="65"/>
      <c r="I97" s="8"/>
      <c r="J97" s="8"/>
      <c r="K97" s="8"/>
    </row>
    <row r="98" spans="1:11" ht="19.5" customHeight="1" x14ac:dyDescent="0.25">
      <c r="A98" s="57" t="s">
        <v>83</v>
      </c>
      <c r="B98" s="111">
        <v>40000000</v>
      </c>
      <c r="C98" s="43">
        <v>0</v>
      </c>
      <c r="D98" s="103">
        <v>0</v>
      </c>
      <c r="F98" s="5"/>
    </row>
    <row r="99" spans="1:11" ht="31.5" hidden="1" x14ac:dyDescent="0.25">
      <c r="A99" s="57" t="s">
        <v>84</v>
      </c>
      <c r="B99" s="111">
        <v>0</v>
      </c>
      <c r="C99" s="42">
        <v>0</v>
      </c>
      <c r="D99" s="103" t="e">
        <f t="shared" si="5"/>
        <v>#DIV/0!</v>
      </c>
    </row>
    <row r="100" spans="1:11" ht="31.5" hidden="1" x14ac:dyDescent="0.25">
      <c r="A100" s="57" t="s">
        <v>85</v>
      </c>
      <c r="B100" s="111">
        <v>0</v>
      </c>
      <c r="C100" s="42">
        <v>0</v>
      </c>
      <c r="D100" s="103" t="e">
        <f t="shared" si="5"/>
        <v>#DIV/0!</v>
      </c>
    </row>
    <row r="101" spans="1:11" ht="22.5" customHeight="1" thickBot="1" x14ac:dyDescent="0.3">
      <c r="A101" s="107" t="s">
        <v>86</v>
      </c>
      <c r="B101" s="112">
        <v>98009612.989999995</v>
      </c>
      <c r="C101" s="104">
        <v>-20721957.82</v>
      </c>
      <c r="D101" s="105">
        <f t="shared" si="5"/>
        <v>-21.14278098630415</v>
      </c>
      <c r="F101" s="5"/>
    </row>
    <row r="102" spans="1:11" s="8" customFormat="1" ht="55.5" customHeight="1" x14ac:dyDescent="0.25">
      <c r="A102" s="6"/>
      <c r="B102" s="53"/>
      <c r="C102" s="53"/>
      <c r="D102" s="7"/>
    </row>
    <row r="103" spans="1:11" x14ac:dyDescent="0.25">
      <c r="A103" s="1" t="s">
        <v>98</v>
      </c>
      <c r="B103" s="54"/>
      <c r="C103" s="54"/>
      <c r="D103" s="2"/>
    </row>
    <row r="104" spans="1:11" ht="18" customHeight="1" x14ac:dyDescent="0.25">
      <c r="A104" s="1" t="s">
        <v>87</v>
      </c>
      <c r="B104" s="28"/>
      <c r="C104" s="113" t="s">
        <v>105</v>
      </c>
      <c r="D104" s="114"/>
    </row>
    <row r="105" spans="1:11" x14ac:dyDescent="0.25">
      <c r="A105" s="2"/>
      <c r="B105" s="29"/>
      <c r="C105" s="29"/>
      <c r="D105" s="2"/>
    </row>
    <row r="106" spans="1:11" ht="42.75" customHeight="1" x14ac:dyDescent="0.25">
      <c r="A106" s="2"/>
      <c r="B106" s="55"/>
      <c r="C106" s="29"/>
      <c r="D106" s="2"/>
    </row>
    <row r="107" spans="1:11" x14ac:dyDescent="0.25">
      <c r="A107" s="2"/>
      <c r="B107" s="29"/>
      <c r="C107" s="29"/>
      <c r="D107" s="2"/>
    </row>
  </sheetData>
  <mergeCells count="2">
    <mergeCell ref="C104:D104"/>
    <mergeCell ref="A1:D1"/>
  </mergeCells>
  <pageMargins left="1.1811023622047245" right="0.19685039370078741" top="0.43307086614173229" bottom="0.11811023622047245" header="0.31496062992125984" footer="0.23622047244094491"/>
  <pageSetup paperSize="9" scale="70" fitToHeight="2" orientation="portrait" r:id="rId1"/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-</vt:lpstr>
      <vt:lpstr>'-'!Заголовки_для_печати</vt:lpstr>
      <vt:lpstr>'-'!Область_печати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2023-10-16T11:08:06Z</dcterms:modified>
</cp:coreProperties>
</file>