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D156" i="1" l="1"/>
  <c r="D157" i="1"/>
  <c r="D203" i="1"/>
  <c r="D204" i="1"/>
  <c r="E103" i="1" l="1"/>
  <c r="E104" i="1" s="1"/>
  <c r="F103" i="1"/>
  <c r="F104" i="1" s="1"/>
  <c r="H170" i="1" l="1"/>
  <c r="H173" i="1"/>
  <c r="J173" i="1" l="1"/>
  <c r="J128" i="1"/>
  <c r="D207" i="1"/>
  <c r="D208" i="1"/>
  <c r="D209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D131" i="1" l="1"/>
  <c r="X190" i="1" l="1"/>
  <c r="M173" i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B155" i="1" l="1"/>
  <c r="C157" i="1" l="1"/>
  <c r="C135" i="1"/>
  <c r="D135" i="1" s="1"/>
  <c r="C136" i="1"/>
  <c r="D136" i="1" s="1"/>
  <c r="C137" i="1"/>
  <c r="D137" i="1" s="1"/>
  <c r="C139" i="1"/>
  <c r="C145" i="1" s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3" i="1" l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C160" i="1"/>
  <c r="D160" i="1" s="1"/>
  <c r="C161" i="1"/>
  <c r="D161" i="1" s="1"/>
  <c r="C162" i="1"/>
  <c r="D162" i="1" s="1"/>
  <c r="C168" i="1"/>
  <c r="C169" i="1"/>
  <c r="C171" i="1"/>
  <c r="C172" i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C189" i="1"/>
  <c r="C191" i="1"/>
  <c r="D191" i="1" s="1"/>
  <c r="C192" i="1"/>
  <c r="D192" i="1" s="1"/>
  <c r="O126" i="1"/>
  <c r="V129" i="1"/>
  <c r="V126" i="1"/>
  <c r="H129" i="1" l="1"/>
  <c r="L127" i="1" l="1"/>
  <c r="L126" i="1"/>
  <c r="X129" i="1" l="1"/>
  <c r="C115" i="1"/>
  <c r="D115" i="1" s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85" i="1" l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Q165" i="1" l="1"/>
  <c r="E164" i="1"/>
  <c r="N176" i="1" l="1"/>
  <c r="H138" i="1"/>
  <c r="O103" i="1" l="1"/>
  <c r="Q103" i="1"/>
  <c r="Q163" i="1"/>
  <c r="V103" i="1" l="1"/>
  <c r="J185" i="1" l="1"/>
  <c r="G163" i="1" l="1"/>
  <c r="O149" i="1"/>
  <c r="Q105" i="1" l="1"/>
  <c r="M103" i="1"/>
  <c r="M104" i="1" l="1"/>
  <c r="M112" i="1"/>
  <c r="B156" i="1"/>
  <c r="H164" i="1" l="1"/>
  <c r="H167" i="1" s="1"/>
  <c r="I163" i="1" l="1"/>
  <c r="C163" i="1" s="1"/>
  <c r="D163" i="1" s="1"/>
  <c r="E149" i="1" l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03" i="1" l="1"/>
  <c r="T105" i="1" s="1"/>
  <c r="S176" i="1" l="1"/>
  <c r="T199" i="1" l="1"/>
  <c r="O199" i="1" l="1"/>
  <c r="G182" i="1" l="1"/>
  <c r="T176" i="1" l="1"/>
  <c r="G130" i="1" l="1"/>
  <c r="X130" i="1"/>
  <c r="C207" i="1" l="1"/>
  <c r="C206" i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Q104" i="1"/>
  <c r="N104" i="1"/>
  <c r="N105" i="1"/>
  <c r="J104" i="1"/>
  <c r="J105" i="1"/>
  <c r="F105" i="1"/>
  <c r="U104" i="1"/>
  <c r="U105" i="1"/>
  <c r="S104" i="1"/>
  <c r="S105" i="1"/>
  <c r="V104" i="1"/>
  <c r="V105" i="1"/>
  <c r="U176" i="1"/>
  <c r="C176" i="1" s="1"/>
  <c r="D176" i="1" s="1"/>
  <c r="D103" i="1" l="1"/>
  <c r="C104" i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Q179" i="1" l="1"/>
  <c r="C179" i="1" s="1"/>
  <c r="C190" i="1" l="1"/>
  <c r="C17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S205" i="1"/>
  <c r="K205" i="1"/>
  <c r="C204" i="1"/>
  <c r="C202" i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C159" i="1"/>
  <c r="Y154" i="1"/>
  <c r="X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20" i="1" l="1"/>
  <c r="D112" i="1"/>
  <c r="D182" i="1"/>
  <c r="D154" i="1"/>
  <c r="D14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<sst xmlns="http://schemas.openxmlformats.org/spreadsheetml/2006/main" count="275" uniqueCount="219">
  <si>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</si>
  <si>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</si>
  <si>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</si>
  <si>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</si>
  <si>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</si>
  <si>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</si>
  <si>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</si>
  <si>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</si>
  <si>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</si>
  <si>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</si>
  <si>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</si>
  <si>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</si>
  <si>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</si>
  <si>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</si>
  <si>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</si>
  <si>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</si>
  <si>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</si>
  <si>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</si>
  <si>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</si>
  <si>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</si>
  <si>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</si>
  <si>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</si>
  <si>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</si>
  <si>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</si>
  <si>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</si>
  <si>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</si>
  <si>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</si>
  <si>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</si>
  <si>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</si>
  <si>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</si>
  <si>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</si>
  <si>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</si>
  <si>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</si>
  <si>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</si>
  <si>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</si>
  <si>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</si>
  <si>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</si>
  <si>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</si>
  <si>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</si>
  <si>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</si>
  <si>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</si>
  <si>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</si>
  <si>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</si>
  <si>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</si>
  <si>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</si>
  <si>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</si>
  <si>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</si>
  <si>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</si>
  <si>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</si>
  <si>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</si>
  <si>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</si>
  <si>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</si>
  <si>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</si>
  <si>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</si>
  <si>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</si>
  <si>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</si>
  <si>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</si>
  <si>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</si>
  <si>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</si>
  <si>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</si>
  <si>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</si>
  <si>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</si>
  <si>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</si>
  <si>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</si>
  <si>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</si>
  <si>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</si>
  <si>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</si>
  <si>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</si>
  <si>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</si>
  <si>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</si>
  <si>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</si>
  <si>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</si>
  <si>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</si>
  <si>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</si>
  <si>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</si>
  <si>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</si>
  <si>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</si>
  <si>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</si>
  <si>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</si>
  <si>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</si>
  <si>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</si>
  <si>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</si>
  <si>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</si>
  <si>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</si>
  <si>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</si>
  <si>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</si>
  <si>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</si>
  <si>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</si>
  <si>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</si>
  <si>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</si>
  <si>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</si>
  <si>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</si>
  <si>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</si>
  <si>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</si>
  <si>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</si>
  <si>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</si>
  <si>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</si>
  <si>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</si>
  <si>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</si>
  <si>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</si>
  <si>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</si>
  <si>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</si>
  <si>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</si>
  <si>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</si>
  <si>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</si>
  <si>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</si>
  <si>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</si>
  <si>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</si>
  <si>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</si>
  <si>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</si>
  <si>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</si>
  <si>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</si>
  <si>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</si>
  <si>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</si>
  <si>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</si>
  <si>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</si>
  <si>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</si>
  <si>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</si>
  <si>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</si>
  <si>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</si>
  <si>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</si>
  <si>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</si>
  <si>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</si>
  <si>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</si>
  <si>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</si>
  <si>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</si>
  <si>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</si>
  <si>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</si>
  <si>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</si>
  <si>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</si>
  <si>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</si>
  <si>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</si>
  <si>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</si>
  <si>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</si>
  <si>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</si>
  <si>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</si>
  <si>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</si>
  <si>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</si>
  <si>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</si>
  <si>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</si>
  <si>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</si>
  <si>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</si>
  <si>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</si>
  <si>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</si>
  <si>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</si>
  <si>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</si>
  <si>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</si>
  <si>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</si>
  <si>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</si>
  <si>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</si>
  <si>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</si>
  <si>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</si>
  <si>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</si>
  <si>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</si>
  <si>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</si>
  <si>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</si>
  <si>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</si>
  <si>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</si>
  <si>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</si>
  <si>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</si>
  <si>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</si>
  <si>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</si>
  <si>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</si>
  <si>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</si>
  <si>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</si>
  <si>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</si>
  <si>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</si>
  <si>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</si>
  <si>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</si>
  <si>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</si>
  <si>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</si>
  <si>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</si>
  <si>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</si>
  <si>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</si>
  <si>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</si>
  <si>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</si>
  <si>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</si>
  <si>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</si>
  <si>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</si>
  <si>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</si>
  <si>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</si>
  <si>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</si>
  <si>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</si>
  <si>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</si>
  <si>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</si>
  <si>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</si>
  <si>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</si>
  <si>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</si>
  <si>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</si>
  <si>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</si>
  <si>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</si>
  <si>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</si>
  <si>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</si>
  <si>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</si>
  <si>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</si>
  <si>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</si>
  <si>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</si>
  <si>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</si>
  <si>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</si>
  <si>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</si>
  <si>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</si>
  <si>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</si>
  <si>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</si>
  <si>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</si>
  <si>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</si>
  <si>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</si>
  <si>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</si>
  <si>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</si>
  <si>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</si>
  <si>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</si>
  <si>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</si>
  <si>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</si>
  <si>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</si>
  <si>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</si>
  <si>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</si>
  <si>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</si>
  <si>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</si>
  <si>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</si>
  <si>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9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</si>
</sst>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155" sqref="D155:D157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8" t="s">
        <v>3</v>
      </c>
      <c r="B4" s="171" t="s">
        <v>210</v>
      </c>
      <c r="C4" s="174" t="s">
        <v>211</v>
      </c>
      <c r="D4" s="174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69"/>
      <c r="B5" s="172"/>
      <c r="C5" s="175"/>
      <c r="D5" s="175"/>
      <c r="E5" s="180" t="s">
        <v>5</v>
      </c>
      <c r="F5" s="180" t="s">
        <v>6</v>
      </c>
      <c r="G5" s="180" t="s">
        <v>7</v>
      </c>
      <c r="H5" s="180" t="s">
        <v>8</v>
      </c>
      <c r="I5" s="180" t="s">
        <v>9</v>
      </c>
      <c r="J5" s="180" t="s">
        <v>10</v>
      </c>
      <c r="K5" s="180" t="s">
        <v>11</v>
      </c>
      <c r="L5" s="185" t="s">
        <v>12</v>
      </c>
      <c r="M5" s="180" t="s">
        <v>13</v>
      </c>
      <c r="N5" s="180" t="s">
        <v>14</v>
      </c>
      <c r="O5" s="180" t="s">
        <v>15</v>
      </c>
      <c r="P5" s="180" t="s">
        <v>16</v>
      </c>
      <c r="Q5" s="180" t="s">
        <v>17</v>
      </c>
      <c r="R5" s="180" t="s">
        <v>18</v>
      </c>
      <c r="S5" s="180" t="s">
        <v>19</v>
      </c>
      <c r="T5" s="180" t="s">
        <v>20</v>
      </c>
      <c r="U5" s="180" t="s">
        <v>21</v>
      </c>
      <c r="V5" s="180" t="s">
        <v>22</v>
      </c>
      <c r="W5" s="180" t="s">
        <v>23</v>
      </c>
      <c r="X5" s="180" t="s">
        <v>24</v>
      </c>
      <c r="Y5" s="180" t="s">
        <v>25</v>
      </c>
    </row>
    <row r="6" spans="1:26" s="2" customFormat="1" ht="69.75" customHeight="1" thickBot="1" x14ac:dyDescent="0.3">
      <c r="A6" s="170"/>
      <c r="B6" s="173"/>
      <c r="C6" s="176"/>
      <c r="D6" s="176"/>
      <c r="E6" s="181"/>
      <c r="F6" s="181"/>
      <c r="G6" s="181"/>
      <c r="H6" s="181"/>
      <c r="I6" s="181"/>
      <c r="J6" s="181"/>
      <c r="K6" s="181"/>
      <c r="L6" s="186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0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38958</v>
      </c>
      <c r="C102" s="22">
        <f t="shared" si="23"/>
        <v>94651.8</v>
      </c>
      <c r="D102" s="14">
        <f t="shared" si="14"/>
        <v>2.4295857076851997</v>
      </c>
      <c r="E102" s="88">
        <v>5430</v>
      </c>
      <c r="F102" s="88">
        <v>2513</v>
      </c>
      <c r="G102" s="88">
        <v>7904</v>
      </c>
      <c r="H102" s="88">
        <v>6070</v>
      </c>
      <c r="I102" s="88">
        <v>2839</v>
      </c>
      <c r="J102" s="88">
        <v>7471</v>
      </c>
      <c r="K102" s="88">
        <v>2926</v>
      </c>
      <c r="L102" s="88">
        <v>5852</v>
      </c>
      <c r="M102" s="88">
        <v>4639.3</v>
      </c>
      <c r="N102" s="88">
        <v>1284.5</v>
      </c>
      <c r="O102" s="88">
        <v>1747</v>
      </c>
      <c r="P102" s="88">
        <v>4186</v>
      </c>
      <c r="Q102" s="88">
        <v>3327</v>
      </c>
      <c r="R102" s="88">
        <v>3635</v>
      </c>
      <c r="S102" s="88">
        <v>5265</v>
      </c>
      <c r="T102" s="88">
        <v>3508</v>
      </c>
      <c r="U102" s="88">
        <v>4423</v>
      </c>
      <c r="V102" s="88">
        <v>790</v>
      </c>
      <c r="W102" s="88">
        <v>3532</v>
      </c>
      <c r="X102" s="88">
        <v>13850</v>
      </c>
      <c r="Y102" s="88">
        <v>3460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297758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16799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f>B102/B101</f>
        <v>0.12847800492700187</v>
      </c>
      <c r="C104" s="166">
        <f>C102/C103</f>
        <v>0.31788163542205417</v>
      </c>
      <c r="D104" s="14">
        <f t="shared" si="14"/>
        <v>2.4742105514688442</v>
      </c>
      <c r="E104" s="27">
        <f>E102/E103</f>
        <v>0.20073195075967618</v>
      </c>
      <c r="F104" s="27">
        <f>F102/F103</f>
        <v>0.29248137802607077</v>
      </c>
      <c r="G104" s="27">
        <f t="shared" ref="G104:Y104" si="26">G102/G103</f>
        <v>0.47591522157996147</v>
      </c>
      <c r="H104" s="27">
        <f t="shared" si="26"/>
        <v>0.32099418297197252</v>
      </c>
      <c r="I104" s="27">
        <f t="shared" si="26"/>
        <v>0.30572905449063104</v>
      </c>
      <c r="J104" s="27">
        <f t="shared" si="26"/>
        <v>0.37034650275120212</v>
      </c>
      <c r="K104" s="27">
        <f t="shared" si="26"/>
        <v>0.31845885938180235</v>
      </c>
      <c r="L104" s="27">
        <f t="shared" si="26"/>
        <v>0.41654210264075736</v>
      </c>
      <c r="M104" s="27">
        <f>M102/M103</f>
        <v>0.31988554092256777</v>
      </c>
      <c r="N104" s="27">
        <f t="shared" si="26"/>
        <v>0.25756968117104473</v>
      </c>
      <c r="O104" s="27">
        <f t="shared" si="26"/>
        <v>0.20142972443214574</v>
      </c>
      <c r="P104" s="27">
        <f t="shared" si="26"/>
        <v>0.27878787878787881</v>
      </c>
      <c r="Q104" s="27">
        <f t="shared" si="26"/>
        <v>0.19804750282754927</v>
      </c>
      <c r="R104" s="27">
        <f t="shared" si="26"/>
        <v>0.21163251047973916</v>
      </c>
      <c r="S104" s="27">
        <f t="shared" si="26"/>
        <v>0.29144755051203985</v>
      </c>
      <c r="T104" s="27">
        <f t="shared" si="26"/>
        <v>0.2733364500545426</v>
      </c>
      <c r="U104" s="27">
        <f t="shared" si="26"/>
        <v>0.4421673497950615</v>
      </c>
      <c r="V104" s="27">
        <f t="shared" si="26"/>
        <v>0.14967790829859795</v>
      </c>
      <c r="W104" s="27">
        <f t="shared" si="26"/>
        <v>0.22841621936234882</v>
      </c>
      <c r="X104" s="27">
        <f>X102/X103</f>
        <v>0.59170333660870678</v>
      </c>
      <c r="Y104" s="27">
        <f t="shared" si="26"/>
        <v>0.29577705590699266</v>
      </c>
    </row>
    <row r="105" spans="1:26" s="82" customFormat="1" ht="31.9" hidden="1" customHeight="1" x14ac:dyDescent="0.2">
      <c r="A105" s="80" t="s">
        <v>96</v>
      </c>
      <c r="B105" s="83">
        <f>B101-B102</f>
        <v>264269</v>
      </c>
      <c r="C105" s="22">
        <f t="shared" si="23"/>
        <v>203106.2</v>
      </c>
      <c r="D105" s="14">
        <f t="shared" si="14"/>
        <v>0.768558552081402</v>
      </c>
      <c r="E105" s="117">
        <f>E103-E102</f>
        <v>21621</v>
      </c>
      <c r="F105" s="117">
        <f t="shared" ref="F105:L105" si="27">F103-F102</f>
        <v>6079</v>
      </c>
      <c r="G105" s="117">
        <f t="shared" si="27"/>
        <v>8704</v>
      </c>
      <c r="H105" s="117">
        <f>H103-H102</f>
        <v>12840</v>
      </c>
      <c r="I105" s="117">
        <f>I103-I102</f>
        <v>6447</v>
      </c>
      <c r="J105" s="117">
        <f t="shared" si="27"/>
        <v>12702</v>
      </c>
      <c r="K105" s="117">
        <f t="shared" si="27"/>
        <v>6262</v>
      </c>
      <c r="L105" s="117">
        <f t="shared" si="27"/>
        <v>8197</v>
      </c>
      <c r="M105" s="117">
        <f>M103-M102</f>
        <v>9863.7000000000007</v>
      </c>
      <c r="N105" s="117">
        <f>N103-N102</f>
        <v>3702.5</v>
      </c>
      <c r="O105" s="117">
        <f t="shared" ref="O105:Y105" si="28">O103-O102</f>
        <v>6926</v>
      </c>
      <c r="P105" s="117">
        <f t="shared" si="28"/>
        <v>10829</v>
      </c>
      <c r="Q105" s="117">
        <f>Q103-Q102</f>
        <v>13472</v>
      </c>
      <c r="R105" s="117">
        <f t="shared" si="28"/>
        <v>13541</v>
      </c>
      <c r="S105" s="117">
        <f t="shared" si="28"/>
        <v>12800</v>
      </c>
      <c r="T105" s="117">
        <f t="shared" si="28"/>
        <v>9326</v>
      </c>
      <c r="U105" s="117">
        <f t="shared" si="28"/>
        <v>5580</v>
      </c>
      <c r="V105" s="117">
        <f t="shared" si="28"/>
        <v>4488</v>
      </c>
      <c r="W105" s="117">
        <f>W103-W102</f>
        <v>11931</v>
      </c>
      <c r="X105" s="117">
        <f t="shared" si="28"/>
        <v>9557</v>
      </c>
      <c r="Y105" s="117">
        <f t="shared" si="28"/>
        <v>8238</v>
      </c>
      <c r="Z105" s="120"/>
    </row>
    <row r="106" spans="1:26" s="11" customFormat="1" ht="30" customHeight="1" x14ac:dyDescent="0.2">
      <c r="A106" s="10" t="s">
        <v>92</v>
      </c>
      <c r="B106" s="88">
        <v>30535</v>
      </c>
      <c r="C106" s="88">
        <f t="shared" si="23"/>
        <v>50310.3</v>
      </c>
      <c r="D106" s="14">
        <f t="shared" si="14"/>
        <v>1.6476273129196006</v>
      </c>
      <c r="E106" s="9">
        <v>4900</v>
      </c>
      <c r="F106" s="9">
        <v>1724</v>
      </c>
      <c r="G106" s="9">
        <v>3054</v>
      </c>
      <c r="H106" s="9">
        <v>3509</v>
      </c>
      <c r="I106" s="9">
        <v>1321</v>
      </c>
      <c r="J106" s="9">
        <v>4627</v>
      </c>
      <c r="K106" s="9">
        <v>885</v>
      </c>
      <c r="L106" s="9">
        <v>2354</v>
      </c>
      <c r="M106" s="9">
        <v>2115.3000000000002</v>
      </c>
      <c r="N106" s="9">
        <v>1028.5</v>
      </c>
      <c r="O106" s="9">
        <v>707</v>
      </c>
      <c r="P106" s="9">
        <v>3376</v>
      </c>
      <c r="Q106" s="9">
        <v>2277</v>
      </c>
      <c r="R106" s="9">
        <v>2526</v>
      </c>
      <c r="S106" s="9">
        <v>3814</v>
      </c>
      <c r="T106" s="9">
        <v>1608.5</v>
      </c>
      <c r="U106" s="9">
        <v>1450</v>
      </c>
      <c r="V106" s="9">
        <v>465</v>
      </c>
      <c r="W106" s="9">
        <v>2392</v>
      </c>
      <c r="X106" s="9">
        <v>5397</v>
      </c>
      <c r="Y106" s="9">
        <v>780</v>
      </c>
    </row>
    <row r="107" spans="1:26" s="11" customFormat="1" ht="30" customHeight="1" x14ac:dyDescent="0.2">
      <c r="A107" s="10" t="s">
        <v>93</v>
      </c>
      <c r="B107" s="88">
        <v>4023</v>
      </c>
      <c r="C107" s="88">
        <f t="shared" si="23"/>
        <v>4907</v>
      </c>
      <c r="D107" s="14">
        <f t="shared" si="14"/>
        <v>1.2197365150385284</v>
      </c>
      <c r="E107" s="9">
        <v>100</v>
      </c>
      <c r="F107" s="9">
        <v>30</v>
      </c>
      <c r="G107" s="9"/>
      <c r="H107" s="9">
        <v>271</v>
      </c>
      <c r="I107" s="9">
        <v>50</v>
      </c>
      <c r="J107" s="9">
        <v>200</v>
      </c>
      <c r="K107" s="9">
        <v>895</v>
      </c>
      <c r="L107" s="9"/>
      <c r="M107" s="9">
        <v>83</v>
      </c>
      <c r="N107" s="9"/>
      <c r="O107" s="9">
        <v>404</v>
      </c>
      <c r="P107" s="9">
        <v>48</v>
      </c>
      <c r="Q107" s="9"/>
      <c r="R107" s="9">
        <v>230</v>
      </c>
      <c r="S107" s="9">
        <v>195</v>
      </c>
      <c r="T107" s="9">
        <v>27</v>
      </c>
      <c r="U107" s="9"/>
      <c r="V107" s="9"/>
      <c r="W107" s="9">
        <v>524</v>
      </c>
      <c r="X107" s="9">
        <v>940</v>
      </c>
      <c r="Y107" s="9">
        <v>910</v>
      </c>
    </row>
    <row r="108" spans="1:26" s="11" customFormat="1" ht="30" customHeight="1" x14ac:dyDescent="0.2">
      <c r="A108" s="10" t="s">
        <v>94</v>
      </c>
      <c r="B108" s="88">
        <v>2269</v>
      </c>
      <c r="C108" s="88">
        <f t="shared" si="23"/>
        <v>24070</v>
      </c>
      <c r="D108" s="14">
        <f t="shared" si="14"/>
        <v>10.608197443807844</v>
      </c>
      <c r="E108" s="9">
        <v>250</v>
      </c>
      <c r="F108" s="9">
        <v>420</v>
      </c>
      <c r="G108" s="9">
        <v>4330</v>
      </c>
      <c r="H108" s="9">
        <v>1799</v>
      </c>
      <c r="I108" s="9">
        <v>926</v>
      </c>
      <c r="J108" s="9">
        <v>1968</v>
      </c>
      <c r="K108" s="9">
        <v>575</v>
      </c>
      <c r="L108" s="9"/>
      <c r="M108" s="9">
        <v>618</v>
      </c>
      <c r="N108" s="9">
        <v>256</v>
      </c>
      <c r="O108" s="9">
        <v>433</v>
      </c>
      <c r="P108" s="9">
        <v>360</v>
      </c>
      <c r="Q108" s="9">
        <v>383</v>
      </c>
      <c r="R108" s="9">
        <v>588</v>
      </c>
      <c r="S108" s="9">
        <v>791</v>
      </c>
      <c r="T108" s="9">
        <v>782</v>
      </c>
      <c r="U108" s="9">
        <v>2205</v>
      </c>
      <c r="V108" s="9">
        <v>325</v>
      </c>
      <c r="W108" s="9">
        <v>490</v>
      </c>
      <c r="X108" s="9">
        <v>5301</v>
      </c>
      <c r="Y108" s="9">
        <v>1270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38110</v>
      </c>
      <c r="C111" s="22">
        <f t="shared" si="23"/>
        <v>94442.8</v>
      </c>
      <c r="D111" s="14">
        <f t="shared" si="29"/>
        <v>2.4781632117554446</v>
      </c>
      <c r="E111" s="88">
        <v>5430</v>
      </c>
      <c r="F111" s="88">
        <v>2513</v>
      </c>
      <c r="G111" s="88">
        <v>7904</v>
      </c>
      <c r="H111" s="88">
        <v>6070</v>
      </c>
      <c r="I111" s="88">
        <v>2839</v>
      </c>
      <c r="J111" s="88">
        <v>7471</v>
      </c>
      <c r="K111" s="88">
        <v>2926</v>
      </c>
      <c r="L111" s="88">
        <v>5854</v>
      </c>
      <c r="M111" s="88">
        <v>4639.3</v>
      </c>
      <c r="N111" s="88">
        <v>1284.5</v>
      </c>
      <c r="O111" s="88">
        <v>1747</v>
      </c>
      <c r="P111" s="88">
        <v>4186</v>
      </c>
      <c r="Q111" s="88">
        <v>3327</v>
      </c>
      <c r="R111" s="88">
        <v>3635</v>
      </c>
      <c r="S111" s="88">
        <v>5265</v>
      </c>
      <c r="T111" s="88">
        <v>3508</v>
      </c>
      <c r="U111" s="88">
        <v>4423</v>
      </c>
      <c r="V111" s="88">
        <v>790</v>
      </c>
      <c r="W111" s="88">
        <v>3532</v>
      </c>
      <c r="X111" s="88">
        <v>13639</v>
      </c>
      <c r="Y111" s="88">
        <v>3460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0.12568142019015457</v>
      </c>
      <c r="C112" s="22">
        <f t="shared" si="23"/>
        <v>9.2434930409517726</v>
      </c>
      <c r="D112" s="14">
        <f t="shared" si="29"/>
        <v>73.547012971101623</v>
      </c>
      <c r="E112" s="27">
        <f t="shared" ref="E112" si="30">E111/E101</f>
        <v>0.20073195075967618</v>
      </c>
      <c r="F112" s="27">
        <f>F111/F101</f>
        <v>0.29248137802607077</v>
      </c>
      <c r="G112" s="27">
        <f t="shared" ref="G112:Y112" si="31">G111/G101</f>
        <v>0.47591522157996147</v>
      </c>
      <c r="H112" s="27">
        <f t="shared" si="31"/>
        <v>0.33647450110864746</v>
      </c>
      <c r="I112" s="27">
        <f t="shared" si="31"/>
        <v>0.30572905449063104</v>
      </c>
      <c r="J112" s="27">
        <f t="shared" si="31"/>
        <v>0.37034650275120212</v>
      </c>
      <c r="K112" s="27">
        <f t="shared" si="31"/>
        <v>0.31845885938180235</v>
      </c>
      <c r="L112" s="27">
        <f t="shared" si="31"/>
        <v>0.41668446152751087</v>
      </c>
      <c r="M112" s="27">
        <f>M103/M102</f>
        <v>3.1261181643782465</v>
      </c>
      <c r="N112" s="27">
        <f>N111/N101</f>
        <v>0.25756968117104473</v>
      </c>
      <c r="O112" s="27">
        <f t="shared" si="31"/>
        <v>0.20142972443214574</v>
      </c>
      <c r="P112" s="27">
        <f t="shared" si="31"/>
        <v>0.27878787878787881</v>
      </c>
      <c r="Q112" s="27">
        <f t="shared" si="31"/>
        <v>0.19804750282754927</v>
      </c>
      <c r="R112" s="27">
        <f t="shared" si="31"/>
        <v>0.20120668659360125</v>
      </c>
      <c r="S112" s="27">
        <f t="shared" si="31"/>
        <v>0.29144755051203985</v>
      </c>
      <c r="T112" s="27">
        <f t="shared" si="31"/>
        <v>0.2733364500545426</v>
      </c>
      <c r="U112" s="27">
        <f t="shared" si="31"/>
        <v>0.4421673497950615</v>
      </c>
      <c r="V112" s="27">
        <f t="shared" si="31"/>
        <v>0.14967790829859795</v>
      </c>
      <c r="W112" s="27">
        <f t="shared" si="31"/>
        <v>0.22841621936234882</v>
      </c>
      <c r="X112" s="27">
        <f t="shared" si="31"/>
        <v>0.58268893920622034</v>
      </c>
      <c r="Y112" s="27">
        <f t="shared" si="31"/>
        <v>0.29577705590699266</v>
      </c>
    </row>
    <row r="113" spans="1:25" s="11" customFormat="1" ht="30" customHeight="1" x14ac:dyDescent="0.2">
      <c r="A113" s="10" t="s">
        <v>193</v>
      </c>
      <c r="B113" s="88">
        <v>30375</v>
      </c>
      <c r="C113" s="88">
        <f t="shared" si="23"/>
        <v>50167.3</v>
      </c>
      <c r="D113" s="14">
        <f t="shared" si="29"/>
        <v>1.6515983539094652</v>
      </c>
      <c r="E113" s="9">
        <v>4900</v>
      </c>
      <c r="F113" s="9">
        <v>1724</v>
      </c>
      <c r="G113" s="9">
        <v>3054</v>
      </c>
      <c r="H113" s="9">
        <v>3509</v>
      </c>
      <c r="I113" s="9">
        <v>1321</v>
      </c>
      <c r="J113" s="9">
        <v>4627</v>
      </c>
      <c r="K113" s="9">
        <v>885</v>
      </c>
      <c r="L113" s="9">
        <v>2354</v>
      </c>
      <c r="M113" s="9">
        <v>2115.3000000000002</v>
      </c>
      <c r="N113" s="9">
        <v>1028.5</v>
      </c>
      <c r="O113" s="9">
        <v>707</v>
      </c>
      <c r="P113" s="9">
        <v>3373</v>
      </c>
      <c r="Q113" s="9">
        <v>2277</v>
      </c>
      <c r="R113" s="9">
        <v>2526</v>
      </c>
      <c r="S113" s="9">
        <v>3814</v>
      </c>
      <c r="T113" s="9">
        <v>1608.5</v>
      </c>
      <c r="U113" s="9">
        <v>1450</v>
      </c>
      <c r="V113" s="9">
        <v>465</v>
      </c>
      <c r="W113" s="9">
        <v>2392</v>
      </c>
      <c r="X113" s="9">
        <v>5257</v>
      </c>
      <c r="Y113" s="9">
        <v>780</v>
      </c>
    </row>
    <row r="114" spans="1:25" s="11" customFormat="1" ht="30" customHeight="1" x14ac:dyDescent="0.2">
      <c r="A114" s="10" t="s">
        <v>93</v>
      </c>
      <c r="B114" s="88">
        <v>3851</v>
      </c>
      <c r="C114" s="88">
        <f t="shared" si="23"/>
        <v>4877</v>
      </c>
      <c r="D114" s="14">
        <f t="shared" si="29"/>
        <v>1.2664243053752273</v>
      </c>
      <c r="E114" s="9">
        <v>100</v>
      </c>
      <c r="F114" s="9">
        <v>30</v>
      </c>
      <c r="G114" s="9"/>
      <c r="H114" s="9">
        <v>271</v>
      </c>
      <c r="I114" s="9">
        <v>50</v>
      </c>
      <c r="J114" s="9">
        <v>200</v>
      </c>
      <c r="K114" s="9">
        <v>895</v>
      </c>
      <c r="L114" s="9"/>
      <c r="M114" s="9">
        <v>83</v>
      </c>
      <c r="N114" s="9"/>
      <c r="O114" s="9">
        <v>404</v>
      </c>
      <c r="P114" s="9">
        <v>48</v>
      </c>
      <c r="Q114" s="9"/>
      <c r="R114" s="9">
        <v>230</v>
      </c>
      <c r="S114" s="9">
        <v>195</v>
      </c>
      <c r="T114" s="9">
        <v>27</v>
      </c>
      <c r="U114" s="9"/>
      <c r="V114" s="9"/>
      <c r="W114" s="9">
        <v>524</v>
      </c>
      <c r="X114" s="9">
        <v>910</v>
      </c>
      <c r="Y114" s="9">
        <v>910</v>
      </c>
    </row>
    <row r="115" spans="1:25" s="11" customFormat="1" ht="30" customHeight="1" x14ac:dyDescent="0.2">
      <c r="A115" s="10" t="s">
        <v>94</v>
      </c>
      <c r="B115" s="88">
        <v>2381</v>
      </c>
      <c r="C115" s="88">
        <f>SUM(E115:Y115)</f>
        <v>24064</v>
      </c>
      <c r="D115" s="14">
        <f t="shared" si="29"/>
        <v>10.106677866442672</v>
      </c>
      <c r="E115" s="9">
        <v>250</v>
      </c>
      <c r="F115" s="9">
        <v>420</v>
      </c>
      <c r="G115" s="9">
        <v>4330</v>
      </c>
      <c r="H115" s="9">
        <v>1799</v>
      </c>
      <c r="I115" s="9">
        <v>926</v>
      </c>
      <c r="J115" s="9">
        <v>1968</v>
      </c>
      <c r="K115" s="9">
        <v>575</v>
      </c>
      <c r="L115" s="9"/>
      <c r="M115" s="9">
        <v>618</v>
      </c>
      <c r="N115" s="9">
        <v>256</v>
      </c>
      <c r="O115" s="9">
        <v>433</v>
      </c>
      <c r="P115" s="9">
        <v>360</v>
      </c>
      <c r="Q115" s="9">
        <v>383</v>
      </c>
      <c r="R115" s="9">
        <v>588</v>
      </c>
      <c r="S115" s="9">
        <v>791</v>
      </c>
      <c r="T115" s="9">
        <v>782</v>
      </c>
      <c r="U115" s="9">
        <v>2205</v>
      </c>
      <c r="V115" s="9">
        <v>325</v>
      </c>
      <c r="W115" s="9">
        <v>490</v>
      </c>
      <c r="X115" s="9">
        <v>5295</v>
      </c>
      <c r="Y115" s="9">
        <v>1270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137669</v>
      </c>
      <c r="C119" s="22">
        <f t="shared" si="23"/>
        <v>325178</v>
      </c>
      <c r="D119" s="14">
        <f t="shared" si="29"/>
        <v>2.3620277622413179</v>
      </c>
      <c r="E119" s="88">
        <v>25450</v>
      </c>
      <c r="F119" s="88">
        <v>6534</v>
      </c>
      <c r="G119" s="88">
        <v>27838</v>
      </c>
      <c r="H119" s="88">
        <v>21383</v>
      </c>
      <c r="I119" s="88">
        <v>7999</v>
      </c>
      <c r="J119" s="88">
        <v>26620</v>
      </c>
      <c r="K119" s="88">
        <v>8600</v>
      </c>
      <c r="L119" s="88">
        <v>14936</v>
      </c>
      <c r="M119" s="88">
        <v>13255</v>
      </c>
      <c r="N119" s="88">
        <v>4162</v>
      </c>
      <c r="O119" s="88">
        <v>5197</v>
      </c>
      <c r="P119" s="88">
        <v>14857</v>
      </c>
      <c r="Q119" s="88">
        <v>11476</v>
      </c>
      <c r="R119" s="88">
        <v>12977</v>
      </c>
      <c r="S119" s="88">
        <v>24144</v>
      </c>
      <c r="T119" s="88">
        <v>10673</v>
      </c>
      <c r="U119" s="88">
        <v>15994</v>
      </c>
      <c r="V119" s="88">
        <v>2522</v>
      </c>
      <c r="W119" s="88">
        <v>12945</v>
      </c>
      <c r="X119" s="88">
        <v>46926</v>
      </c>
      <c r="Y119" s="88">
        <v>10690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112681</v>
      </c>
      <c r="C121" s="88">
        <f t="shared" si="23"/>
        <v>186166.5</v>
      </c>
      <c r="D121" s="14">
        <f t="shared" si="29"/>
        <v>1.6521551991906356</v>
      </c>
      <c r="E121" s="9">
        <v>24236</v>
      </c>
      <c r="F121" s="9">
        <v>4482</v>
      </c>
      <c r="G121" s="9">
        <v>11158</v>
      </c>
      <c r="H121" s="9">
        <v>12446</v>
      </c>
      <c r="I121" s="9">
        <v>3567</v>
      </c>
      <c r="J121" s="9">
        <v>17330</v>
      </c>
      <c r="K121" s="9">
        <v>3562</v>
      </c>
      <c r="L121" s="9">
        <v>6324</v>
      </c>
      <c r="M121" s="9">
        <v>6498.5</v>
      </c>
      <c r="N121" s="9">
        <v>3423</v>
      </c>
      <c r="O121" s="9">
        <v>2402</v>
      </c>
      <c r="P121" s="9">
        <v>12407</v>
      </c>
      <c r="Q121" s="9">
        <v>7895</v>
      </c>
      <c r="R121" s="9">
        <v>10197</v>
      </c>
      <c r="S121" s="9">
        <v>19070</v>
      </c>
      <c r="T121" s="9">
        <v>5187</v>
      </c>
      <c r="U121" s="9">
        <v>4420</v>
      </c>
      <c r="V121" s="9">
        <v>1567</v>
      </c>
      <c r="W121" s="9">
        <v>9006</v>
      </c>
      <c r="X121" s="9">
        <v>18499</v>
      </c>
      <c r="Y121" s="9">
        <v>2490</v>
      </c>
    </row>
    <row r="122" spans="1:25" s="11" customFormat="1" ht="30" customHeight="1" x14ac:dyDescent="0.2">
      <c r="A122" s="10" t="s">
        <v>93</v>
      </c>
      <c r="B122" s="24">
        <v>11284</v>
      </c>
      <c r="C122" s="88">
        <f t="shared" si="23"/>
        <v>14907</v>
      </c>
      <c r="D122" s="14">
        <f t="shared" si="29"/>
        <v>1.3210740872031195</v>
      </c>
      <c r="E122" s="9">
        <v>289</v>
      </c>
      <c r="F122" s="9">
        <v>75</v>
      </c>
      <c r="G122" s="9"/>
      <c r="H122" s="9">
        <v>968</v>
      </c>
      <c r="I122" s="9">
        <v>125</v>
      </c>
      <c r="J122" s="9">
        <v>720</v>
      </c>
      <c r="K122" s="9">
        <v>2279</v>
      </c>
      <c r="L122" s="9"/>
      <c r="M122" s="9">
        <v>172</v>
      </c>
      <c r="N122" s="9"/>
      <c r="O122" s="9">
        <v>1011</v>
      </c>
      <c r="P122" s="9">
        <v>144</v>
      </c>
      <c r="Q122" s="9"/>
      <c r="R122" s="9">
        <v>731</v>
      </c>
      <c r="S122" s="9">
        <v>540</v>
      </c>
      <c r="T122" s="9">
        <v>146</v>
      </c>
      <c r="U122" s="9"/>
      <c r="V122" s="9"/>
      <c r="W122" s="9">
        <v>1697</v>
      </c>
      <c r="X122" s="9">
        <v>2830</v>
      </c>
      <c r="Y122" s="9">
        <v>3180</v>
      </c>
    </row>
    <row r="123" spans="1:25" s="11" customFormat="1" ht="30.75" customHeight="1" x14ac:dyDescent="0.2">
      <c r="A123" s="10" t="s">
        <v>94</v>
      </c>
      <c r="B123" s="24">
        <v>9258</v>
      </c>
      <c r="C123" s="88">
        <f t="shared" si="23"/>
        <v>81253</v>
      </c>
      <c r="D123" s="14">
        <f t="shared" si="29"/>
        <v>8.776517606394469</v>
      </c>
      <c r="E123" s="9">
        <v>925</v>
      </c>
      <c r="F123" s="9">
        <v>1050</v>
      </c>
      <c r="G123" s="9">
        <v>15490</v>
      </c>
      <c r="H123" s="9">
        <v>6698</v>
      </c>
      <c r="I123" s="9">
        <v>2675</v>
      </c>
      <c r="J123" s="9">
        <v>6578</v>
      </c>
      <c r="K123" s="9">
        <v>1305</v>
      </c>
      <c r="L123" s="9"/>
      <c r="M123" s="9">
        <v>1964</v>
      </c>
      <c r="N123" s="9">
        <v>739</v>
      </c>
      <c r="O123" s="9">
        <v>1403</v>
      </c>
      <c r="P123" s="9">
        <v>1090</v>
      </c>
      <c r="Q123" s="9">
        <v>1274</v>
      </c>
      <c r="R123" s="9">
        <v>1242</v>
      </c>
      <c r="S123" s="9">
        <v>3194</v>
      </c>
      <c r="T123" s="9">
        <v>2558</v>
      </c>
      <c r="U123" s="9">
        <v>7497</v>
      </c>
      <c r="V123" s="9">
        <v>955</v>
      </c>
      <c r="W123" s="9">
        <v>1855</v>
      </c>
      <c r="X123" s="9">
        <v>18741</v>
      </c>
      <c r="Y123" s="9">
        <v>4020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36.124114405667804</v>
      </c>
      <c r="C126" s="18">
        <f>C119/C111*10</f>
        <v>34.431211272855101</v>
      </c>
      <c r="D126" s="14">
        <f t="shared" ref="D126:D131" si="33">C126/B126</f>
        <v>0.95313648069536927</v>
      </c>
      <c r="E126" s="113">
        <f t="shared" ref="E126:F126" si="34">E119/E111*10</f>
        <v>46.869244935543279</v>
      </c>
      <c r="F126" s="113">
        <f t="shared" si="34"/>
        <v>26.000795861520096</v>
      </c>
      <c r="G126" s="113">
        <f t="shared" ref="G126:I126" si="35">G119/G111*10</f>
        <v>35.220141700404859</v>
      </c>
      <c r="H126" s="113">
        <f t="shared" si="35"/>
        <v>35.227347611202632</v>
      </c>
      <c r="I126" s="113">
        <f t="shared" si="35"/>
        <v>28.175413878126101</v>
      </c>
      <c r="J126" s="113">
        <f>J119/J111*10</f>
        <v>35.631106946861195</v>
      </c>
      <c r="K126" s="113">
        <f>K119/K111*10</f>
        <v>29.391660970608338</v>
      </c>
      <c r="L126" s="113">
        <f>L119/L111*10</f>
        <v>25.514178339596857</v>
      </c>
      <c r="M126" s="113">
        <f>M119/M111*10</f>
        <v>28.571120643200484</v>
      </c>
      <c r="N126" s="113">
        <f t="shared" ref="N126:O126" si="36">N119/N111*10</f>
        <v>32.401712728688203</v>
      </c>
      <c r="O126" s="113">
        <f t="shared" si="36"/>
        <v>29.748139668002288</v>
      </c>
      <c r="P126" s="113">
        <f>P119/P111*10</f>
        <v>35.492116579073098</v>
      </c>
      <c r="Q126" s="113">
        <f t="shared" ref="Q126" si="37">Q119/Q111*10</f>
        <v>34.493537721671174</v>
      </c>
      <c r="R126" s="113">
        <f>R119/R111*10</f>
        <v>35.700137551581847</v>
      </c>
      <c r="S126" s="113">
        <f>S119/S111*10</f>
        <v>45.857549857549856</v>
      </c>
      <c r="T126" s="113">
        <f t="shared" ref="T126:V126" si="38">T119/T111*10</f>
        <v>30.424743443557585</v>
      </c>
      <c r="U126" s="113">
        <f t="shared" si="38"/>
        <v>36.16097671263848</v>
      </c>
      <c r="V126" s="113">
        <f t="shared" si="38"/>
        <v>31.924050632911396</v>
      </c>
      <c r="W126" s="113">
        <f>W119/W111*10</f>
        <v>36.650622876557193</v>
      </c>
      <c r="X126" s="113">
        <f>X119/X111*10</f>
        <v>34.405748222010416</v>
      </c>
      <c r="Y126" s="113">
        <f>Y119/Y111*10</f>
        <v>30.895953757225435</v>
      </c>
    </row>
    <row r="127" spans="1:25" s="11" customFormat="1" ht="30" customHeight="1" x14ac:dyDescent="0.2">
      <c r="A127" s="10" t="s">
        <v>92</v>
      </c>
      <c r="B127" s="113">
        <f>B121/B113*10</f>
        <v>37.096625514403293</v>
      </c>
      <c r="C127" s="113">
        <f>C121/C113*10</f>
        <v>37.109132841512299</v>
      </c>
      <c r="D127" s="15">
        <f t="shared" si="33"/>
        <v>1.0003371553863882</v>
      </c>
      <c r="E127" s="114">
        <f t="shared" ref="E127" si="39">E121/E113*10</f>
        <v>49.461224489795924</v>
      </c>
      <c r="F127" s="114">
        <f t="shared" ref="F127:G127" si="40">F121/F113*10</f>
        <v>25.997679814385151</v>
      </c>
      <c r="G127" s="114">
        <f t="shared" si="40"/>
        <v>36.535690897184018</v>
      </c>
      <c r="H127" s="114">
        <f t="shared" ref="H127:I127" si="41">H121/H113*10</f>
        <v>35.468794528355659</v>
      </c>
      <c r="I127" s="114">
        <f t="shared" si="41"/>
        <v>27.002271006813018</v>
      </c>
      <c r="J127" s="114">
        <f>J121/J113*10</f>
        <v>37.454073913983144</v>
      </c>
      <c r="K127" s="114">
        <f>K121/K113*10</f>
        <v>40.248587570621474</v>
      </c>
      <c r="L127" s="114">
        <f>L121/L113*10</f>
        <v>26.864910790144435</v>
      </c>
      <c r="M127" s="114">
        <f>M121/M113*10</f>
        <v>30.721410674608798</v>
      </c>
      <c r="N127" s="114">
        <f t="shared" ref="N127:R127" si="42">N121/N113*10</f>
        <v>33.28147788040836</v>
      </c>
      <c r="O127" s="114">
        <f t="shared" si="42"/>
        <v>33.974540311173975</v>
      </c>
      <c r="P127" s="114">
        <f t="shared" si="42"/>
        <v>36.783278980136373</v>
      </c>
      <c r="Q127" s="114">
        <f t="shared" si="42"/>
        <v>34.672815107597714</v>
      </c>
      <c r="R127" s="114">
        <f t="shared" si="42"/>
        <v>40.36817102137767</v>
      </c>
      <c r="S127" s="114">
        <f>S121/S113*10</f>
        <v>50</v>
      </c>
      <c r="T127" s="114">
        <f t="shared" ref="T127:U127" si="43">T121/T113*10</f>
        <v>32.247435498912026</v>
      </c>
      <c r="U127" s="114">
        <f t="shared" si="43"/>
        <v>30.482758620689655</v>
      </c>
      <c r="V127" s="114">
        <f>V121/V113*10</f>
        <v>33.6989247311828</v>
      </c>
      <c r="W127" s="114">
        <f t="shared" ref="W127:Y127" si="44">W121/W113*10</f>
        <v>37.650501672240807</v>
      </c>
      <c r="X127" s="114">
        <f>X121/X113*10</f>
        <v>35.189271447593683</v>
      </c>
      <c r="Y127" s="114">
        <f t="shared" si="44"/>
        <v>31.923076923076927</v>
      </c>
    </row>
    <row r="128" spans="1:25" s="11" customFormat="1" ht="30" customHeight="1" x14ac:dyDescent="0.2">
      <c r="A128" s="10" t="s">
        <v>93</v>
      </c>
      <c r="B128" s="48">
        <f>B122/B114*10</f>
        <v>29.301480135029863</v>
      </c>
      <c r="C128" s="113">
        <f t="shared" ref="C128:C131" si="45">C121/C113*10</f>
        <v>37.109132841512299</v>
      </c>
      <c r="D128" s="15">
        <f t="shared" si="33"/>
        <v>1.2664593280101371</v>
      </c>
      <c r="E128" s="108">
        <f>E122/E114*10</f>
        <v>28.900000000000002</v>
      </c>
      <c r="F128" s="108">
        <f t="shared" ref="F128:I128" si="46">F122/F114*10</f>
        <v>25</v>
      </c>
      <c r="G128" s="108"/>
      <c r="H128" s="108">
        <f t="shared" si="46"/>
        <v>35.719557195571959</v>
      </c>
      <c r="I128" s="108">
        <f t="shared" si="46"/>
        <v>25</v>
      </c>
      <c r="J128" s="108">
        <f>J122/J114*10</f>
        <v>36</v>
      </c>
      <c r="K128" s="108">
        <f>K122/K114*10</f>
        <v>25.463687150837991</v>
      </c>
      <c r="L128" s="108"/>
      <c r="M128" s="108">
        <f t="shared" ref="M128:O128" si="47">M122/M114*10</f>
        <v>20.722891566265062</v>
      </c>
      <c r="N128" s="108"/>
      <c r="O128" s="108">
        <f t="shared" si="47"/>
        <v>25.024752475247524</v>
      </c>
      <c r="P128" s="108">
        <f t="shared" ref="P128:R128" si="48">P122/P114*10</f>
        <v>30</v>
      </c>
      <c r="Q128" s="108"/>
      <c r="R128" s="108">
        <f t="shared" si="48"/>
        <v>31.782608695652176</v>
      </c>
      <c r="S128" s="108">
        <f t="shared" ref="S128:T128" si="49">S122/S114*10</f>
        <v>27.692307692307693</v>
      </c>
      <c r="T128" s="108">
        <f t="shared" si="49"/>
        <v>54.074074074074076</v>
      </c>
      <c r="U128" s="108"/>
      <c r="V128" s="108"/>
      <c r="W128" s="108">
        <f>W122/W114*10</f>
        <v>32.385496183206108</v>
      </c>
      <c r="X128" s="108">
        <f>X122/X114*10</f>
        <v>31.098901098901099</v>
      </c>
      <c r="Y128" s="108">
        <f>Y122/Y114*10</f>
        <v>34.945054945054949</v>
      </c>
    </row>
    <row r="129" spans="1:26" s="11" customFormat="1" ht="30" customHeight="1" x14ac:dyDescent="0.2">
      <c r="A129" s="10" t="s">
        <v>94</v>
      </c>
      <c r="B129" s="48">
        <f>B123/B115*10</f>
        <v>38.88282234355313</v>
      </c>
      <c r="C129" s="113">
        <f>C123/C115*10</f>
        <v>33.765375664893618</v>
      </c>
      <c r="D129" s="15">
        <f t="shared" si="33"/>
        <v>0.86838798291328256</v>
      </c>
      <c r="E129" s="108">
        <f>E123/E115*10</f>
        <v>37</v>
      </c>
      <c r="F129" s="108">
        <f>F123/F115*10</f>
        <v>25</v>
      </c>
      <c r="G129" s="108">
        <f>G123/G115*10</f>
        <v>35.773672055427255</v>
      </c>
      <c r="H129" s="114">
        <f t="shared" ref="H129" si="50">H123/H115*10</f>
        <v>37.231795441912176</v>
      </c>
      <c r="I129" s="114">
        <f>I123/I115*10</f>
        <v>28.887688984881208</v>
      </c>
      <c r="J129" s="114">
        <f>J123/J115*10</f>
        <v>33.424796747967477</v>
      </c>
      <c r="K129" s="108">
        <f t="shared" ref="K129" si="51">K123/K115*10</f>
        <v>22.695652173913047</v>
      </c>
      <c r="L129" s="108"/>
      <c r="M129" s="108">
        <f t="shared" ref="M129:O129" si="52">M123/M115*10</f>
        <v>31.779935275080909</v>
      </c>
      <c r="N129" s="108">
        <f t="shared" si="52"/>
        <v>28.8671875</v>
      </c>
      <c r="O129" s="108">
        <f t="shared" si="52"/>
        <v>32.401847575057737</v>
      </c>
      <c r="P129" s="108">
        <f t="shared" ref="P129:R129" si="53">P123/P115*10</f>
        <v>30.277777777777779</v>
      </c>
      <c r="Q129" s="108">
        <f t="shared" si="53"/>
        <v>33.263707571801568</v>
      </c>
      <c r="R129" s="108">
        <f t="shared" si="53"/>
        <v>21.122448979591834</v>
      </c>
      <c r="S129" s="108">
        <f t="shared" ref="S129:V129" si="54">S123/S115*10</f>
        <v>40.379266750948169</v>
      </c>
      <c r="T129" s="108">
        <f t="shared" si="54"/>
        <v>32.710997442455245</v>
      </c>
      <c r="U129" s="108">
        <f t="shared" si="54"/>
        <v>34</v>
      </c>
      <c r="V129" s="108">
        <f t="shared" si="54"/>
        <v>29.384615384615387</v>
      </c>
      <c r="W129" s="108">
        <f>W123/W115*10</f>
        <v>37.857142857142854</v>
      </c>
      <c r="X129" s="108">
        <f>X123/X115*10</f>
        <v>35.393767705382437</v>
      </c>
      <c r="Y129" s="108">
        <f>Y123/Y115*10</f>
        <v>31.653543307086615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33.765375664893618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/>
      <c r="E132" s="88">
        <v>5330</v>
      </c>
      <c r="F132" s="88">
        <v>2224</v>
      </c>
      <c r="G132" s="88">
        <v>6051</v>
      </c>
      <c r="H132" s="88">
        <v>5363</v>
      </c>
      <c r="I132" s="88">
        <v>2359</v>
      </c>
      <c r="J132" s="88">
        <v>6196</v>
      </c>
      <c r="K132" s="88">
        <v>2786</v>
      </c>
      <c r="L132" s="88">
        <v>5012</v>
      </c>
      <c r="M132" s="88">
        <v>3891</v>
      </c>
      <c r="N132" s="88">
        <v>1084.5</v>
      </c>
      <c r="O132" s="88">
        <v>1431</v>
      </c>
      <c r="P132" s="88">
        <v>3880</v>
      </c>
      <c r="Q132" s="88">
        <v>2840</v>
      </c>
      <c r="R132" s="88">
        <v>2862</v>
      </c>
      <c r="S132" s="88">
        <v>4470</v>
      </c>
      <c r="T132" s="88">
        <v>3209.2</v>
      </c>
      <c r="U132" s="88">
        <v>3692</v>
      </c>
      <c r="V132" s="88">
        <v>656</v>
      </c>
      <c r="W132" s="88">
        <v>2921</v>
      </c>
      <c r="X132" s="88">
        <v>12859</v>
      </c>
      <c r="Y132" s="88">
        <v>2810</v>
      </c>
    </row>
    <row r="133" spans="1:26" s="11" customFormat="1" ht="30" customHeight="1" x14ac:dyDescent="0.2">
      <c r="A133" s="49" t="s">
        <v>99</v>
      </c>
      <c r="B133" s="22">
        <v>11066</v>
      </c>
      <c r="C133" s="22">
        <f>SUM(E133:Y133)</f>
        <v>12516.099999999999</v>
      </c>
      <c r="D133" s="14">
        <f t="shared" ref="D133:D197" si="59">C133/B133</f>
        <v>1.1310410265678654</v>
      </c>
      <c r="E133" s="45">
        <f>(E111-E132)</f>
        <v>100</v>
      </c>
      <c r="F133" s="45">
        <f t="shared" ref="F133:Y133" si="60">(F111-F132)</f>
        <v>289</v>
      </c>
      <c r="G133" s="45">
        <f t="shared" si="60"/>
        <v>1853</v>
      </c>
      <c r="H133" s="45">
        <f t="shared" si="60"/>
        <v>707</v>
      </c>
      <c r="I133" s="45">
        <f t="shared" si="60"/>
        <v>480</v>
      </c>
      <c r="J133" s="45">
        <f t="shared" si="60"/>
        <v>1275</v>
      </c>
      <c r="K133" s="45">
        <f t="shared" si="60"/>
        <v>140</v>
      </c>
      <c r="L133" s="45">
        <f t="shared" si="60"/>
        <v>842</v>
      </c>
      <c r="M133" s="45">
        <f t="shared" si="60"/>
        <v>748.30000000000018</v>
      </c>
      <c r="N133" s="45">
        <f t="shared" si="60"/>
        <v>200</v>
      </c>
      <c r="O133" s="45">
        <f t="shared" si="60"/>
        <v>316</v>
      </c>
      <c r="P133" s="45">
        <f t="shared" si="60"/>
        <v>306</v>
      </c>
      <c r="Q133" s="45">
        <f t="shared" si="60"/>
        <v>487</v>
      </c>
      <c r="R133" s="45">
        <f t="shared" si="60"/>
        <v>773</v>
      </c>
      <c r="S133" s="45">
        <f t="shared" si="60"/>
        <v>795</v>
      </c>
      <c r="T133" s="45">
        <f t="shared" si="60"/>
        <v>298.80000000000018</v>
      </c>
      <c r="U133" s="45">
        <f t="shared" si="60"/>
        <v>731</v>
      </c>
      <c r="V133" s="45">
        <f t="shared" si="60"/>
        <v>134</v>
      </c>
      <c r="W133" s="45">
        <f t="shared" si="60"/>
        <v>611</v>
      </c>
      <c r="X133" s="45">
        <f t="shared" si="60"/>
        <v>780</v>
      </c>
      <c r="Y133" s="45">
        <f t="shared" si="60"/>
        <v>650</v>
      </c>
    </row>
    <row r="134" spans="1:26" s="11" customFormat="1" ht="30" customHeight="1" x14ac:dyDescent="0.2">
      <c r="A134" s="29" t="s">
        <v>100</v>
      </c>
      <c r="B134" s="22">
        <v>434</v>
      </c>
      <c r="C134" s="22">
        <f>SUM(E134:Y134)</f>
        <v>719</v>
      </c>
      <c r="D134" s="14">
        <f t="shared" si="59"/>
        <v>1.6566820276497696</v>
      </c>
      <c r="E134" s="136">
        <v>41</v>
      </c>
      <c r="F134" s="136">
        <v>26</v>
      </c>
      <c r="G134" s="88">
        <v>7</v>
      </c>
      <c r="H134" s="88">
        <v>45</v>
      </c>
      <c r="I134" s="88">
        <v>24</v>
      </c>
      <c r="J134" s="88">
        <v>54</v>
      </c>
      <c r="K134" s="88">
        <v>17</v>
      </c>
      <c r="L134" s="88">
        <v>56</v>
      </c>
      <c r="M134" s="88">
        <v>30</v>
      </c>
      <c r="N134" s="88">
        <v>17</v>
      </c>
      <c r="O134" s="88">
        <v>19</v>
      </c>
      <c r="P134" s="88">
        <v>31</v>
      </c>
      <c r="Q134" s="88">
        <v>29</v>
      </c>
      <c r="R134" s="88">
        <v>62</v>
      </c>
      <c r="S134" s="88">
        <v>48</v>
      </c>
      <c r="T134" s="88">
        <v>22</v>
      </c>
      <c r="U134" s="88">
        <v>32</v>
      </c>
      <c r="V134" s="88">
        <v>5</v>
      </c>
      <c r="W134" s="88">
        <v>23</v>
      </c>
      <c r="X134" s="88">
        <v>75</v>
      </c>
      <c r="Y134" s="88">
        <v>56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/>
      <c r="C139" s="18">
        <f t="shared" si="61"/>
        <v>12.2</v>
      </c>
      <c r="D139" s="14"/>
      <c r="E139" s="88">
        <v>7</v>
      </c>
      <c r="F139" s="88"/>
      <c r="G139" s="88"/>
      <c r="H139" s="88"/>
      <c r="I139" s="88"/>
      <c r="J139" s="88"/>
      <c r="K139" s="88">
        <v>5</v>
      </c>
      <c r="L139" s="88"/>
      <c r="M139" s="88"/>
      <c r="N139" s="88"/>
      <c r="O139" s="88"/>
      <c r="P139" s="88"/>
      <c r="Q139" s="88"/>
      <c r="R139" s="88"/>
      <c r="S139" s="88"/>
      <c r="T139" s="88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/>
      <c r="C143" s="18">
        <f>SUM(E143:Y143)</f>
        <v>174.6</v>
      </c>
      <c r="D143" s="14"/>
      <c r="E143" s="88">
        <v>105</v>
      </c>
      <c r="F143" s="88"/>
      <c r="G143" s="88"/>
      <c r="H143" s="88"/>
      <c r="I143" s="88"/>
      <c r="J143" s="88"/>
      <c r="K143" s="88">
        <v>66</v>
      </c>
      <c r="L143" s="88"/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53"/>
      <c r="C145" s="18">
        <f>C143/C139*10</f>
        <v>143.11475409836066</v>
      </c>
      <c r="D145" s="14"/>
      <c r="E145" s="113">
        <f t="shared" ref="E145" si="64">E143/E139*10</f>
        <v>150</v>
      </c>
      <c r="F145" s="113"/>
      <c r="G145" s="113"/>
      <c r="H145" s="113"/>
      <c r="I145" s="113"/>
      <c r="J145" s="113"/>
      <c r="K145" s="113">
        <f>K143/K139*10</f>
        <v>132</v>
      </c>
      <c r="L145" s="113"/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13</v>
      </c>
      <c r="C150" s="18">
        <f t="shared" si="61"/>
        <v>28.5</v>
      </c>
      <c r="D150" s="14">
        <f t="shared" si="59"/>
        <v>2.1923076923076925</v>
      </c>
      <c r="E150" s="88">
        <v>9</v>
      </c>
      <c r="F150" s="88"/>
      <c r="G150" s="88"/>
      <c r="H150" s="88"/>
      <c r="I150" s="88"/>
      <c r="J150" s="88"/>
      <c r="K150" s="88">
        <v>19</v>
      </c>
      <c r="L150" s="88"/>
      <c r="M150" s="88"/>
      <c r="N150" s="88"/>
      <c r="O150" s="88"/>
      <c r="P150" s="88"/>
      <c r="Q150" s="88"/>
      <c r="R150" s="88"/>
      <c r="S150" s="88"/>
      <c r="T150" s="88">
        <v>0.5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1.5294117647058824E-2</v>
      </c>
      <c r="C151" s="18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426</v>
      </c>
      <c r="C153" s="18">
        <f t="shared" si="61"/>
        <v>1377</v>
      </c>
      <c r="D153" s="14">
        <f t="shared" si="59"/>
        <v>3.232394366197183</v>
      </c>
      <c r="E153" s="88">
        <v>162</v>
      </c>
      <c r="F153" s="88"/>
      <c r="G153" s="88"/>
      <c r="H153" s="88"/>
      <c r="I153" s="88"/>
      <c r="J153" s="88"/>
      <c r="K153" s="88">
        <v>1190</v>
      </c>
      <c r="L153" s="88"/>
      <c r="M153" s="88"/>
      <c r="N153" s="88"/>
      <c r="O153" s="88"/>
      <c r="P153" s="88"/>
      <c r="Q153" s="88"/>
      <c r="R153" s="88"/>
      <c r="S153" s="88"/>
      <c r="T153" s="88">
        <v>25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327.69230769230768</v>
      </c>
      <c r="C155" s="18">
        <f>C153/C150*10</f>
        <v>483.15789473684214</v>
      </c>
      <c r="D155" s="14">
        <f t="shared" si="59"/>
        <v>1.474425500370645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626.31578947368416</v>
      </c>
      <c r="L155" s="52"/>
      <c r="M155" s="52"/>
      <c r="N155" s="52"/>
      <c r="O155" s="52"/>
      <c r="P155" s="52"/>
      <c r="Q155" s="52"/>
      <c r="R155" s="52"/>
      <c r="S155" s="52"/>
      <c r="T155" s="52">
        <f>T153/T150*10</f>
        <v>500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837</v>
      </c>
      <c r="C156" s="18">
        <f t="shared" si="61"/>
        <v>871.6</v>
      </c>
      <c r="D156" s="14">
        <f t="shared" si="59"/>
        <v>1.0413381123058543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107.7</v>
      </c>
      <c r="L156" s="116">
        <f t="shared" si="67"/>
        <v>94</v>
      </c>
      <c r="M156" s="116">
        <f t="shared" si="67"/>
        <v>47</v>
      </c>
      <c r="N156" s="116">
        <f t="shared" si="67"/>
        <v>24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20.5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494</v>
      </c>
      <c r="C157" s="18">
        <f>SUM(E157:Y157)</f>
        <v>184</v>
      </c>
      <c r="D157" s="14">
        <f t="shared" si="59"/>
        <v>0.37246963562753038</v>
      </c>
      <c r="E157" s="34"/>
      <c r="F157" s="33"/>
      <c r="G157" s="51">
        <v>170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14</v>
      </c>
      <c r="V157" s="33"/>
      <c r="W157" s="33"/>
      <c r="X157" s="33"/>
      <c r="Y157" s="33"/>
    </row>
    <row r="158" spans="1:26" s="11" customFormat="1" ht="30" customHeight="1" x14ac:dyDescent="0.2">
      <c r="A158" s="29" t="s">
        <v>169</v>
      </c>
      <c r="B158" s="22"/>
      <c r="C158" s="18">
        <f t="shared" ref="C158:C191" si="68">SUM(E158:Y158)</f>
        <v>2150</v>
      </c>
      <c r="D158" s="14"/>
      <c r="E158" s="34"/>
      <c r="F158" s="33"/>
      <c r="G158" s="33">
        <v>1989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/>
      <c r="Y158" s="33"/>
    </row>
    <row r="159" spans="1:26" s="11" customFormat="1" ht="30" customHeight="1" x14ac:dyDescent="0.2">
      <c r="A159" s="29" t="s">
        <v>98</v>
      </c>
      <c r="B159" s="53"/>
      <c r="C159" s="18">
        <f t="shared" si="68"/>
        <v>232</v>
      </c>
      <c r="D159" s="14"/>
      <c r="E159" s="34"/>
      <c r="F159" s="52"/>
      <c r="G159" s="52">
        <f>G158/G157*10</f>
        <v>117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115</v>
      </c>
      <c r="V159" s="52"/>
      <c r="W159" s="52"/>
      <c r="X159" s="52"/>
      <c r="Y159" s="52"/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8"/>
        <v>7785.1</v>
      </c>
      <c r="D164" s="14" t="e">
        <f t="shared" si="59"/>
        <v>#DIV/0!</v>
      </c>
      <c r="E164" s="115">
        <f>E168+E171+E188+E174+E183</f>
        <v>106</v>
      </c>
      <c r="F164" s="115">
        <f>F168+F171+F188+F174</f>
        <v>10</v>
      </c>
      <c r="G164" s="115">
        <f>G168+G171+G188+G174+G183</f>
        <v>703</v>
      </c>
      <c r="H164" s="115">
        <f>H168+H171+H188+H174</f>
        <v>65</v>
      </c>
      <c r="I164" s="115">
        <f>I168+I171+I188+I174</f>
        <v>713</v>
      </c>
      <c r="J164" s="115">
        <f>J168+J188+J183+J171</f>
        <v>1914</v>
      </c>
      <c r="K164" s="115">
        <f>K168+K171+K188+K174</f>
        <v>69</v>
      </c>
      <c r="L164" s="115">
        <f>L168+L171+L188+L174+L183</f>
        <v>895</v>
      </c>
      <c r="M164" s="115">
        <f>M168+M171+M188+M174</f>
        <v>1000</v>
      </c>
      <c r="N164" s="115">
        <f>N168+N171+N188+N174</f>
        <v>2</v>
      </c>
      <c r="O164" s="115">
        <f>O168+O171+O188+O174</f>
        <v>0</v>
      </c>
      <c r="P164" s="115">
        <f t="shared" ref="P164:Y164" si="70">P168+P171+P188+P174+P177+P183</f>
        <v>0</v>
      </c>
      <c r="Q164" s="115">
        <f t="shared" si="70"/>
        <v>220</v>
      </c>
      <c r="R164" s="115">
        <f t="shared" si="70"/>
        <v>194.5</v>
      </c>
      <c r="S164" s="115">
        <f t="shared" si="70"/>
        <v>105.6</v>
      </c>
      <c r="T164" s="115">
        <f t="shared" si="70"/>
        <v>140</v>
      </c>
      <c r="U164" s="115">
        <f t="shared" si="70"/>
        <v>1183</v>
      </c>
      <c r="V164" s="115">
        <f t="shared" si="70"/>
        <v>0</v>
      </c>
      <c r="W164" s="115">
        <f t="shared" si="70"/>
        <v>0</v>
      </c>
      <c r="X164" s="115">
        <f t="shared" si="70"/>
        <v>290</v>
      </c>
      <c r="Y164" s="115">
        <f t="shared" si="70"/>
        <v>175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8"/>
        <v>11046.95</v>
      </c>
      <c r="D165" s="14" t="e">
        <f t="shared" si="59"/>
        <v>#DIV/0!</v>
      </c>
      <c r="E165" s="51">
        <f t="shared" ref="E165:Y165" si="71">E169+E172+E175+E189+E178+E184</f>
        <v>212</v>
      </c>
      <c r="F165" s="51">
        <f t="shared" si="71"/>
        <v>16</v>
      </c>
      <c r="G165" s="51">
        <f t="shared" si="71"/>
        <v>1136</v>
      </c>
      <c r="H165" s="51">
        <f t="shared" si="71"/>
        <v>65</v>
      </c>
      <c r="I165" s="51">
        <f t="shared" si="71"/>
        <v>944.7</v>
      </c>
      <c r="J165" s="51">
        <f>J169+J172+J175+J189+J178+J184</f>
        <v>1965</v>
      </c>
      <c r="K165" s="51">
        <f t="shared" si="71"/>
        <v>414</v>
      </c>
      <c r="L165" s="51">
        <f t="shared" si="71"/>
        <v>1474</v>
      </c>
      <c r="M165" s="51">
        <f t="shared" si="71"/>
        <v>500</v>
      </c>
      <c r="N165" s="51">
        <f t="shared" si="71"/>
        <v>2</v>
      </c>
      <c r="O165" s="51">
        <f t="shared" si="71"/>
        <v>0</v>
      </c>
      <c r="P165" s="51">
        <f t="shared" si="71"/>
        <v>0</v>
      </c>
      <c r="Q165" s="51">
        <f t="shared" si="71"/>
        <v>326</v>
      </c>
      <c r="R165" s="51">
        <f t="shared" si="71"/>
        <v>184.55</v>
      </c>
      <c r="S165" s="51">
        <f t="shared" si="71"/>
        <v>162.69999999999999</v>
      </c>
      <c r="T165" s="51">
        <f t="shared" si="71"/>
        <v>320</v>
      </c>
      <c r="U165" s="51">
        <f t="shared" si="71"/>
        <v>2577</v>
      </c>
      <c r="V165" s="51">
        <f t="shared" si="71"/>
        <v>0</v>
      </c>
      <c r="W165" s="51">
        <f t="shared" si="71"/>
        <v>0</v>
      </c>
      <c r="X165" s="51">
        <f t="shared" si="71"/>
        <v>345</v>
      </c>
      <c r="Y165" s="51">
        <f t="shared" si="71"/>
        <v>403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8"/>
        <v>#DIV/0!</v>
      </c>
      <c r="D166" s="14" t="e">
        <f t="shared" si="59"/>
        <v>#DIV/0!</v>
      </c>
      <c r="E166" s="52">
        <f t="shared" ref="E166:X166" si="72">E165/E164*10</f>
        <v>20</v>
      </c>
      <c r="F166" s="52">
        <f t="shared" si="72"/>
        <v>16</v>
      </c>
      <c r="G166" s="52">
        <f t="shared" si="72"/>
        <v>16.159317211948792</v>
      </c>
      <c r="H166" s="52">
        <f t="shared" si="72"/>
        <v>10</v>
      </c>
      <c r="I166" s="52">
        <f t="shared" si="72"/>
        <v>13.249649368863956</v>
      </c>
      <c r="J166" s="52">
        <f t="shared" si="72"/>
        <v>10.266457680250785</v>
      </c>
      <c r="K166" s="52">
        <f t="shared" si="72"/>
        <v>60</v>
      </c>
      <c r="L166" s="52">
        <f t="shared" si="72"/>
        <v>16.46927374301676</v>
      </c>
      <c r="M166" s="52">
        <f t="shared" si="72"/>
        <v>5</v>
      </c>
      <c r="N166" s="52">
        <f t="shared" si="72"/>
        <v>10</v>
      </c>
      <c r="O166" s="52" t="e">
        <f t="shared" si="72"/>
        <v>#DIV/0!</v>
      </c>
      <c r="P166" s="52" t="e">
        <f t="shared" si="72"/>
        <v>#DIV/0!</v>
      </c>
      <c r="Q166" s="52">
        <f t="shared" si="72"/>
        <v>14.81818181818182</v>
      </c>
      <c r="R166" s="52">
        <f t="shared" si="72"/>
        <v>9.4884318766066844</v>
      </c>
      <c r="S166" s="52">
        <f t="shared" si="72"/>
        <v>15.407196969696971</v>
      </c>
      <c r="T166" s="52">
        <f t="shared" si="72"/>
        <v>22.857142857142854</v>
      </c>
      <c r="U166" s="52">
        <f t="shared" si="72"/>
        <v>21.783601014370248</v>
      </c>
      <c r="V166" s="52" t="e">
        <f t="shared" si="72"/>
        <v>#DIV/0!</v>
      </c>
      <c r="W166" s="52" t="e">
        <f t="shared" si="72"/>
        <v>#DIV/0!</v>
      </c>
      <c r="X166" s="52">
        <f t="shared" si="72"/>
        <v>11.896551724137932</v>
      </c>
      <c r="Y166" s="52">
        <f t="shared" ref="Y166" si="73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26813.4</v>
      </c>
      <c r="D167" s="14" t="e">
        <f t="shared" si="59"/>
        <v>#DIV/0!</v>
      </c>
      <c r="E167" s="116">
        <f t="shared" ref="E167:U167" si="74">E163-E164</f>
        <v>6344</v>
      </c>
      <c r="F167" s="116">
        <f t="shared" si="74"/>
        <v>569</v>
      </c>
      <c r="G167" s="116">
        <f>G163-G164</f>
        <v>459.59999999999991</v>
      </c>
      <c r="H167" s="116">
        <f>H163-H164</f>
        <v>979</v>
      </c>
      <c r="I167" s="116">
        <f t="shared" si="74"/>
        <v>276</v>
      </c>
      <c r="J167" s="116">
        <f t="shared" si="74"/>
        <v>3639</v>
      </c>
      <c r="K167" s="116">
        <f t="shared" si="74"/>
        <v>325</v>
      </c>
      <c r="L167" s="116">
        <f t="shared" si="74"/>
        <v>585.29999999999995</v>
      </c>
      <c r="M167" s="116">
        <f t="shared" si="74"/>
        <v>69</v>
      </c>
      <c r="N167" s="116">
        <f t="shared" si="74"/>
        <v>216</v>
      </c>
      <c r="O167" s="116">
        <f t="shared" si="74"/>
        <v>650</v>
      </c>
      <c r="P167" s="116">
        <f t="shared" si="74"/>
        <v>1189</v>
      </c>
      <c r="Q167" s="116">
        <f t="shared" si="74"/>
        <v>5058</v>
      </c>
      <c r="R167" s="116">
        <f>R163-R164</f>
        <v>331</v>
      </c>
      <c r="S167" s="116">
        <f t="shared" si="74"/>
        <v>900</v>
      </c>
      <c r="T167" s="116">
        <f t="shared" si="74"/>
        <v>1034.5</v>
      </c>
      <c r="U167" s="116">
        <f t="shared" si="74"/>
        <v>1072</v>
      </c>
      <c r="V167" s="116">
        <f>V160-V164</f>
        <v>522</v>
      </c>
      <c r="W167" s="116">
        <f>W163-W164</f>
        <v>1453</v>
      </c>
      <c r="X167" s="116">
        <f>X163-X164</f>
        <v>1087</v>
      </c>
      <c r="Y167" s="116">
        <f>Y163-Y164</f>
        <v>55</v>
      </c>
      <c r="Z167" s="121"/>
    </row>
    <row r="168" spans="1:26" s="106" customFormat="1" ht="30" customHeight="1" x14ac:dyDescent="0.2">
      <c r="A168" s="49" t="s">
        <v>111</v>
      </c>
      <c r="B168" s="25"/>
      <c r="C168" s="18">
        <f t="shared" si="68"/>
        <v>30</v>
      </c>
      <c r="D168" s="14"/>
      <c r="E168" s="33"/>
      <c r="F168" s="33"/>
      <c r="G168" s="33"/>
      <c r="H168" s="33">
        <v>30</v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6" s="11" customFormat="1" ht="30" customHeight="1" x14ac:dyDescent="0.2">
      <c r="A169" s="104" t="s">
        <v>112</v>
      </c>
      <c r="B169" s="22"/>
      <c r="C169" s="18">
        <f t="shared" si="68"/>
        <v>30</v>
      </c>
      <c r="D169" s="14"/>
      <c r="E169" s="152"/>
      <c r="F169" s="88"/>
      <c r="G169" s="88"/>
      <c r="H169" s="88">
        <v>30</v>
      </c>
      <c r="I169" s="88"/>
      <c r="J169" s="88"/>
      <c r="K169" s="88"/>
      <c r="L169" s="105"/>
      <c r="M169" s="105"/>
      <c r="N169" s="147"/>
      <c r="O169" s="152"/>
      <c r="P169" s="152"/>
      <c r="Q169" s="105"/>
      <c r="R169" s="105"/>
      <c r="S169" s="105"/>
      <c r="T169" s="105"/>
      <c r="U169" s="105"/>
      <c r="V169" s="105"/>
      <c r="W169" s="105"/>
      <c r="X169" s="105"/>
      <c r="Y169" s="147"/>
    </row>
    <row r="170" spans="1:26" s="11" customFormat="1" ht="30" customHeight="1" x14ac:dyDescent="0.2">
      <c r="A170" s="29" t="s">
        <v>98</v>
      </c>
      <c r="B170" s="47"/>
      <c r="C170" s="18">
        <f t="shared" si="68"/>
        <v>10</v>
      </c>
      <c r="D170" s="14"/>
      <c r="E170" s="52"/>
      <c r="F170" s="52"/>
      <c r="G170" s="52"/>
      <c r="H170" s="52">
        <f>H169/H168*10</f>
        <v>10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24"/>
    </row>
    <row r="171" spans="1:26" s="11" customFormat="1" ht="30" customHeight="1" x14ac:dyDescent="0.2">
      <c r="A171" s="49" t="s">
        <v>174</v>
      </c>
      <c r="B171" s="25"/>
      <c r="C171" s="18">
        <f t="shared" si="68"/>
        <v>1797</v>
      </c>
      <c r="D171" s="14"/>
      <c r="E171" s="33"/>
      <c r="F171" s="33"/>
      <c r="G171" s="33"/>
      <c r="H171" s="33">
        <v>35</v>
      </c>
      <c r="I171" s="33">
        <v>663</v>
      </c>
      <c r="J171" s="33">
        <v>30</v>
      </c>
      <c r="K171" s="33">
        <v>69</v>
      </c>
      <c r="L171" s="33"/>
      <c r="M171" s="33">
        <v>1000</v>
      </c>
      <c r="N171" s="33"/>
      <c r="O171" s="33"/>
      <c r="P171" s="33"/>
      <c r="Q171" s="33"/>
      <c r="R171" s="33"/>
      <c r="S171" s="33"/>
      <c r="T171" s="24"/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/>
      <c r="C172" s="18">
        <f t="shared" si="68"/>
        <v>1420</v>
      </c>
      <c r="D172" s="14"/>
      <c r="E172" s="33"/>
      <c r="F172" s="24"/>
      <c r="G172" s="24"/>
      <c r="H172" s="24">
        <v>35</v>
      </c>
      <c r="I172" s="24">
        <v>780</v>
      </c>
      <c r="J172" s="24">
        <v>36</v>
      </c>
      <c r="K172" s="24">
        <v>69</v>
      </c>
      <c r="L172" s="34"/>
      <c r="M172" s="34">
        <v>500</v>
      </c>
      <c r="N172" s="24"/>
      <c r="O172" s="32"/>
      <c r="P172" s="34"/>
      <c r="Q172" s="34"/>
      <c r="R172" s="34"/>
      <c r="S172" s="34"/>
      <c r="T172" s="24"/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/>
      <c r="C173" s="18">
        <f t="shared" si="68"/>
        <v>48.764705882352942</v>
      </c>
      <c r="D173" s="14"/>
      <c r="E173" s="48"/>
      <c r="F173" s="48"/>
      <c r="G173" s="48"/>
      <c r="H173" s="48">
        <f>H172/H171*10</f>
        <v>10</v>
      </c>
      <c r="I173" s="48">
        <f>I172/I171*10</f>
        <v>11.764705882352942</v>
      </c>
      <c r="J173" s="48">
        <f>J172/J171*10</f>
        <v>12</v>
      </c>
      <c r="K173" s="48">
        <f>K172/K171*10</f>
        <v>10</v>
      </c>
      <c r="L173" s="48"/>
      <c r="M173" s="48">
        <f>M172/M171*10</f>
        <v>5</v>
      </c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1183.0999999999999</v>
      </c>
      <c r="D174" s="14">
        <f t="shared" si="59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2071.9499999999998</v>
      </c>
      <c r="D175" s="14">
        <f t="shared" si="59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135.97162851171382</v>
      </c>
      <c r="D176" s="14">
        <f t="shared" si="59"/>
        <v>6.0973824444714717</v>
      </c>
      <c r="E176" s="48"/>
      <c r="F176" s="48">
        <f t="shared" ref="F176:G176" si="75">F175/F174*10</f>
        <v>16</v>
      </c>
      <c r="G176" s="48">
        <f t="shared" si="75"/>
        <v>18</v>
      </c>
      <c r="H176" s="48"/>
      <c r="I176" s="48">
        <f t="shared" ref="I176" si="76">I175/I174*10</f>
        <v>5.34</v>
      </c>
      <c r="J176" s="48"/>
      <c r="K176" s="48"/>
      <c r="L176" s="48"/>
      <c r="M176" s="48"/>
      <c r="N176" s="48">
        <f t="shared" ref="N176" si="77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58</v>
      </c>
      <c r="D177" s="14">
        <f t="shared" si="59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85</v>
      </c>
      <c r="D178" s="14">
        <f t="shared" si="59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14.655172413793103</v>
      </c>
      <c r="D179" s="14">
        <f t="shared" si="59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867</v>
      </c>
      <c r="D180" s="14">
        <f t="shared" si="59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26430</v>
      </c>
      <c r="D181" s="14">
        <f t="shared" si="59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944.89208633093529</v>
      </c>
      <c r="D182" s="14">
        <f t="shared" si="59"/>
        <v>8.0137239486761107</v>
      </c>
      <c r="E182" s="52"/>
      <c r="F182" s="52"/>
      <c r="G182" s="52">
        <f t="shared" ref="G182" si="78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79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4867</v>
      </c>
      <c r="D183" s="14">
        <f t="shared" si="59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7275</v>
      </c>
      <c r="D184" s="14">
        <f t="shared" si="59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170.73548636935814</v>
      </c>
      <c r="D185" s="14">
        <f t="shared" si="59"/>
        <v>12.110237027481014</v>
      </c>
      <c r="E185" s="52">
        <f t="shared" ref="E185:G185" si="80">E184/E183*10</f>
        <v>20</v>
      </c>
      <c r="F185" s="52"/>
      <c r="G185" s="52">
        <f t="shared" si="80"/>
        <v>13.729372937293729</v>
      </c>
      <c r="H185" s="52"/>
      <c r="I185" s="52">
        <f t="shared" ref="I185:L185" si="81">I184/I183*10</f>
        <v>13.799999999999999</v>
      </c>
      <c r="J185" s="52">
        <f t="shared" si="81"/>
        <v>10.238853503184712</v>
      </c>
      <c r="K185" s="52">
        <f t="shared" si="81"/>
        <v>21.5625</v>
      </c>
      <c r="L185" s="52">
        <f t="shared" si="81"/>
        <v>16.46927374301676</v>
      </c>
      <c r="M185" s="52"/>
      <c r="N185" s="52"/>
      <c r="O185" s="52"/>
      <c r="P185" s="52"/>
      <c r="Q185" s="52"/>
      <c r="R185" s="52">
        <f t="shared" ref="R185" si="82">R184/R183*10</f>
        <v>9.9047619047619051</v>
      </c>
      <c r="S185" s="52"/>
      <c r="T185" s="52">
        <f t="shared" ref="T185:U185" si="83">T184/T183*10</f>
        <v>10</v>
      </c>
      <c r="U185" s="52">
        <f t="shared" si="83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12695</v>
      </c>
      <c r="D186" s="14">
        <f t="shared" si="59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7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customHeight="1" x14ac:dyDescent="0.2">
      <c r="A188" s="49" t="s">
        <v>194</v>
      </c>
      <c r="B188" s="22"/>
      <c r="C188" s="18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18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4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4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4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85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5"/>
        <v>1.1732036905939913</v>
      </c>
      <c r="E199" s="152"/>
      <c r="F199" s="152"/>
      <c r="G199" s="102"/>
      <c r="H199" s="102">
        <f t="shared" ref="H199" si="86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87">O198/O197*10</f>
        <v>5.2</v>
      </c>
      <c r="P199" s="102"/>
      <c r="Q199" s="102"/>
      <c r="R199" s="102">
        <f t="shared" ref="R199:T199" si="88">R198/R197*10</f>
        <v>16.700000000000003</v>
      </c>
      <c r="S199" s="102">
        <f t="shared" si="88"/>
        <v>11.210191082802549</v>
      </c>
      <c r="T199" s="102">
        <f t="shared" si="88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57905</v>
      </c>
      <c r="C200" s="25">
        <f>SUM(E200:Y200)</f>
        <v>74897</v>
      </c>
      <c r="D200" s="14">
        <f t="shared" ref="D200:D204" si="89">C200/B200</f>
        <v>1.2934461618167687</v>
      </c>
      <c r="E200" s="88">
        <v>7500</v>
      </c>
      <c r="F200" s="88">
        <v>2113</v>
      </c>
      <c r="G200" s="88">
        <v>3910</v>
      </c>
      <c r="H200" s="88">
        <v>2735</v>
      </c>
      <c r="I200" s="88">
        <v>1725</v>
      </c>
      <c r="J200" s="88">
        <v>5900</v>
      </c>
      <c r="K200" s="88">
        <v>3537</v>
      </c>
      <c r="L200" s="88">
        <v>5051</v>
      </c>
      <c r="M200" s="88">
        <v>2080</v>
      </c>
      <c r="N200" s="88">
        <v>1375</v>
      </c>
      <c r="O200" s="88">
        <v>1763</v>
      </c>
      <c r="P200" s="88">
        <v>4410</v>
      </c>
      <c r="Q200" s="88">
        <v>5229</v>
      </c>
      <c r="R200" s="88">
        <v>2540</v>
      </c>
      <c r="S200" s="88">
        <v>7127</v>
      </c>
      <c r="T200" s="88">
        <v>1528</v>
      </c>
      <c r="U200" s="88">
        <v>2800</v>
      </c>
      <c r="V200" s="88">
        <v>1210</v>
      </c>
      <c r="W200" s="88">
        <v>5298</v>
      </c>
      <c r="X200" s="88">
        <v>4656</v>
      </c>
      <c r="Y200" s="88">
        <v>2410</v>
      </c>
    </row>
    <row r="201" spans="1:25" s="44" customFormat="1" ht="30" customHeight="1" x14ac:dyDescent="0.2">
      <c r="A201" s="12" t="s">
        <v>119</v>
      </c>
      <c r="B201" s="165">
        <f>B200/B203</f>
        <v>0.55147619047619045</v>
      </c>
      <c r="C201" s="165">
        <f>C200/C203</f>
        <v>0.71330476190476189</v>
      </c>
      <c r="D201" s="14">
        <f t="shared" si="89"/>
        <v>1.293446161816769</v>
      </c>
      <c r="E201" s="160">
        <f>E200/E203</f>
        <v>1.0071169598496039</v>
      </c>
      <c r="F201" s="160">
        <f t="shared" ref="F201:Y201" si="90">F200/F203</f>
        <v>0.51713166911404795</v>
      </c>
      <c r="G201" s="160">
        <f t="shared" si="90"/>
        <v>0.71155595996360332</v>
      </c>
      <c r="H201" s="160">
        <f t="shared" si="90"/>
        <v>0.40220588235294119</v>
      </c>
      <c r="I201" s="160">
        <f t="shared" si="90"/>
        <v>0.51171759121922278</v>
      </c>
      <c r="J201" s="160">
        <f t="shared" si="90"/>
        <v>1</v>
      </c>
      <c r="K201" s="160">
        <f t="shared" si="90"/>
        <v>0.82274947662247033</v>
      </c>
      <c r="L201" s="160">
        <f t="shared" si="90"/>
        <v>1</v>
      </c>
      <c r="M201" s="160">
        <f t="shared" si="90"/>
        <v>0.46007520460075202</v>
      </c>
      <c r="N201" s="160">
        <f t="shared" si="90"/>
        <v>0.61686855091969495</v>
      </c>
      <c r="O201" s="160">
        <f t="shared" si="90"/>
        <v>0.51852941176470591</v>
      </c>
      <c r="P201" s="160">
        <f t="shared" si="90"/>
        <v>0.62526584432156529</v>
      </c>
      <c r="Q201" s="160">
        <f t="shared" si="90"/>
        <v>0.7313286713286713</v>
      </c>
      <c r="R201" s="160">
        <f t="shared" si="90"/>
        <v>0.49716187120767275</v>
      </c>
      <c r="S201" s="160">
        <f t="shared" si="90"/>
        <v>0.93005350384966723</v>
      </c>
      <c r="T201" s="160">
        <f t="shared" si="90"/>
        <v>0.37405140758873928</v>
      </c>
      <c r="U201" s="160">
        <f t="shared" si="90"/>
        <v>0.85028849073792889</v>
      </c>
      <c r="V201" s="160">
        <f t="shared" si="90"/>
        <v>0.55000000000000004</v>
      </c>
      <c r="W201" s="160">
        <f t="shared" si="90"/>
        <v>0.86852459016393446</v>
      </c>
      <c r="X201" s="160">
        <f t="shared" si="90"/>
        <v>0.67468482828575571</v>
      </c>
      <c r="Y201" s="160">
        <f t="shared" si="90"/>
        <v>0.84650509308043553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9969</v>
      </c>
      <c r="D202" s="14"/>
      <c r="E202" s="9"/>
      <c r="F202" s="9"/>
      <c r="G202" s="9">
        <v>1360</v>
      </c>
      <c r="H202" s="9">
        <v>500</v>
      </c>
      <c r="I202" s="9">
        <v>395</v>
      </c>
      <c r="J202" s="9">
        <v>3290</v>
      </c>
      <c r="K202" s="9">
        <v>425</v>
      </c>
      <c r="L202" s="9">
        <v>10</v>
      </c>
      <c r="M202" s="9">
        <v>416</v>
      </c>
      <c r="N202" s="9">
        <v>135</v>
      </c>
      <c r="O202" s="9">
        <v>573</v>
      </c>
      <c r="P202" s="9"/>
      <c r="Q202" s="9"/>
      <c r="R202" s="9"/>
      <c r="S202" s="9"/>
      <c r="T202" s="9"/>
      <c r="U202" s="9">
        <v>165</v>
      </c>
      <c r="V202" s="9"/>
      <c r="W202" s="9"/>
      <c r="X202" s="9">
        <v>2700</v>
      </c>
      <c r="Y202" s="9"/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9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100</v>
      </c>
      <c r="C204" s="25">
        <f>SUM(E204:Y204)</f>
        <v>640</v>
      </c>
      <c r="D204" s="14">
        <f t="shared" si="89"/>
        <v>6.4</v>
      </c>
      <c r="E204" s="88"/>
      <c r="F204" s="88"/>
      <c r="G204" s="88"/>
      <c r="H204" s="88">
        <v>80</v>
      </c>
      <c r="I204" s="88"/>
      <c r="J204" s="88">
        <v>40</v>
      </c>
      <c r="K204" s="88">
        <v>100</v>
      </c>
      <c r="L204" s="88"/>
      <c r="M204" s="88"/>
      <c r="N204" s="88"/>
      <c r="O204" s="88"/>
      <c r="P204" s="88"/>
      <c r="Q204" s="88"/>
      <c r="R204" s="88"/>
      <c r="S204" s="88">
        <v>420</v>
      </c>
      <c r="T204" s="88"/>
      <c r="U204" s="88"/>
      <c r="V204" s="88"/>
      <c r="W204" s="88"/>
      <c r="X204" s="88"/>
      <c r="Y204" s="88"/>
    </row>
    <row r="205" spans="1:25" s="11" customFormat="1" ht="30" customHeight="1" x14ac:dyDescent="0.2">
      <c r="A205" s="12" t="s">
        <v>52</v>
      </c>
      <c r="B205" s="79"/>
      <c r="C205" s="79">
        <f>C204/C203</f>
        <v>6.0952380952380954E-3</v>
      </c>
      <c r="D205" s="14"/>
      <c r="E205" s="15"/>
      <c r="F205" s="15"/>
      <c r="G205" s="15"/>
      <c r="H205" s="15"/>
      <c r="I205" s="15"/>
      <c r="J205" s="15"/>
      <c r="K205" s="15">
        <f t="shared" ref="K205:S205" si="91">K204/K203</f>
        <v>2.3261223540358224E-2</v>
      </c>
      <c r="L205" s="15"/>
      <c r="M205" s="15"/>
      <c r="N205" s="15"/>
      <c r="O205" s="15"/>
      <c r="P205" s="15"/>
      <c r="Q205" s="15"/>
      <c r="R205" s="15"/>
      <c r="S205" s="15">
        <f t="shared" si="91"/>
        <v>5.480882161033538E-2</v>
      </c>
      <c r="T205" s="15"/>
      <c r="U205" s="15"/>
      <c r="V205" s="15"/>
      <c r="W205" s="15"/>
      <c r="X205" s="15"/>
      <c r="Y205" s="15"/>
    </row>
    <row r="206" spans="1:25" s="11" customFormat="1" ht="30" customHeight="1" x14ac:dyDescent="0.2">
      <c r="A206" s="10" t="s">
        <v>123</v>
      </c>
      <c r="B206" s="24"/>
      <c r="C206" s="24">
        <f>SUM(E206:Y206)</f>
        <v>540</v>
      </c>
      <c r="D206" s="14"/>
      <c r="E206" s="9"/>
      <c r="F206" s="9"/>
      <c r="G206" s="9"/>
      <c r="H206" s="9">
        <v>80</v>
      </c>
      <c r="I206" s="9"/>
      <c r="J206" s="9">
        <v>40</v>
      </c>
      <c r="K206" s="9"/>
      <c r="L206" s="9"/>
      <c r="M206" s="9"/>
      <c r="N206" s="9"/>
      <c r="O206" s="9"/>
      <c r="P206" s="9"/>
      <c r="Q206" s="9"/>
      <c r="R206" s="9"/>
      <c r="S206" s="9">
        <v>420</v>
      </c>
      <c r="T206" s="9"/>
      <c r="U206" s="9"/>
      <c r="V206" s="9"/>
      <c r="W206" s="9"/>
      <c r="X206" s="9"/>
      <c r="Y206" s="9"/>
    </row>
    <row r="207" spans="1:25" s="11" customFormat="1" ht="30" customHeight="1" x14ac:dyDescent="0.2">
      <c r="A207" s="10" t="s">
        <v>124</v>
      </c>
      <c r="B207" s="24">
        <v>100</v>
      </c>
      <c r="C207" s="24">
        <f>SUM(E207:Y207)</f>
        <v>100</v>
      </c>
      <c r="D207" s="14">
        <f t="shared" ref="D207:D209" si="92">C207/B207</f>
        <v>1</v>
      </c>
      <c r="E207" s="9"/>
      <c r="F207" s="9"/>
      <c r="G207" s="9"/>
      <c r="H207" s="9"/>
      <c r="I207" s="9"/>
      <c r="J207" s="9"/>
      <c r="K207" s="9">
        <v>100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2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2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82829</v>
      </c>
      <c r="C210" s="25">
        <f>SUM(E210:Y210)</f>
        <v>86667.9</v>
      </c>
      <c r="D210" s="14">
        <f t="shared" ref="D210:D226" si="93">C210/B210</f>
        <v>1.046347293822212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93"/>
        <v>1.0382582606539861</v>
      </c>
      <c r="E211" s="66">
        <f t="shared" ref="E211:Y211" si="94">E210/E209</f>
        <v>1.0038071221339471</v>
      </c>
      <c r="F211" s="66">
        <f t="shared" si="94"/>
        <v>1.205217632440619</v>
      </c>
      <c r="G211" s="66">
        <f t="shared" si="94"/>
        <v>1.0006675089994517</v>
      </c>
      <c r="H211" s="66">
        <f t="shared" si="94"/>
        <v>0.77369224365200495</v>
      </c>
      <c r="I211" s="66">
        <f t="shared" si="94"/>
        <v>0.90046507441709933</v>
      </c>
      <c r="J211" s="66">
        <f t="shared" si="94"/>
        <v>1</v>
      </c>
      <c r="K211" s="66">
        <f t="shared" si="94"/>
        <v>1.1207714195384129</v>
      </c>
      <c r="L211" s="66">
        <f t="shared" si="94"/>
        <v>1.3202894666309299</v>
      </c>
      <c r="M211" s="66">
        <f t="shared" si="94"/>
        <v>0.95905397795833014</v>
      </c>
      <c r="N211" s="66">
        <f t="shared" si="94"/>
        <v>0.99985477781004939</v>
      </c>
      <c r="O211" s="66">
        <f t="shared" si="94"/>
        <v>1.0470753831717234</v>
      </c>
      <c r="P211" s="66">
        <f t="shared" si="94"/>
        <v>1.0189191264944575</v>
      </c>
      <c r="Q211" s="66">
        <f t="shared" si="94"/>
        <v>0.97840886986967512</v>
      </c>
      <c r="R211" s="66">
        <f t="shared" si="94"/>
        <v>0.82616892911010553</v>
      </c>
      <c r="S211" s="66">
        <f t="shared" si="94"/>
        <v>1.2597204221440474</v>
      </c>
      <c r="T211" s="66">
        <f t="shared" si="94"/>
        <v>1</v>
      </c>
      <c r="U211" s="66">
        <f t="shared" si="94"/>
        <v>1.2243159799850953</v>
      </c>
      <c r="V211" s="66">
        <f t="shared" si="94"/>
        <v>0.99980732177263976</v>
      </c>
      <c r="W211" s="66">
        <f t="shared" si="94"/>
        <v>0.97430145803871859</v>
      </c>
      <c r="X211" s="66">
        <f t="shared" si="94"/>
        <v>0.99994816534104314</v>
      </c>
      <c r="Y211" s="66">
        <f t="shared" si="94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3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98103</v>
      </c>
      <c r="C216" s="25">
        <f>SUM(E216:Y216)</f>
        <v>92560</v>
      </c>
      <c r="D216" s="14">
        <f t="shared" si="93"/>
        <v>0.94349816009704091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3644</v>
      </c>
      <c r="J216" s="24">
        <v>5260</v>
      </c>
      <c r="K216" s="24">
        <v>3550</v>
      </c>
      <c r="L216" s="24">
        <v>5339</v>
      </c>
      <c r="M216" s="24">
        <v>2392</v>
      </c>
      <c r="N216" s="24">
        <v>4360</v>
      </c>
      <c r="O216" s="24">
        <v>2235</v>
      </c>
      <c r="P216" s="24">
        <v>4843</v>
      </c>
      <c r="Q216" s="24">
        <v>7589</v>
      </c>
      <c r="R216" s="24">
        <v>1606</v>
      </c>
      <c r="S216" s="24">
        <v>2459</v>
      </c>
      <c r="T216" s="24">
        <v>2460</v>
      </c>
      <c r="U216" s="24">
        <v>2400</v>
      </c>
      <c r="V216" s="24">
        <v>787</v>
      </c>
      <c r="W216" s="24">
        <v>5874</v>
      </c>
      <c r="X216" s="24">
        <v>6179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3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44146.35</v>
      </c>
      <c r="C218" s="25">
        <f>C216*0.45</f>
        <v>41652</v>
      </c>
      <c r="D218" s="14">
        <f t="shared" si="93"/>
        <v>0.94349816009704091</v>
      </c>
      <c r="E218" s="24">
        <f>E216*0.45</f>
        <v>1125</v>
      </c>
      <c r="F218" s="24">
        <f t="shared" ref="F218:X218" si="95">F216*0.45</f>
        <v>1206</v>
      </c>
      <c r="G218" s="24">
        <f t="shared" si="95"/>
        <v>5854.5</v>
      </c>
      <c r="H218" s="24">
        <f t="shared" si="95"/>
        <v>2809.35</v>
      </c>
      <c r="I218" s="24">
        <f t="shared" si="95"/>
        <v>1639.8</v>
      </c>
      <c r="J218" s="24">
        <f t="shared" si="95"/>
        <v>2367</v>
      </c>
      <c r="K218" s="24">
        <f t="shared" si="95"/>
        <v>1597.5</v>
      </c>
      <c r="L218" s="24">
        <f t="shared" si="95"/>
        <v>2402.5500000000002</v>
      </c>
      <c r="M218" s="24">
        <f t="shared" si="95"/>
        <v>1076.4000000000001</v>
      </c>
      <c r="N218" s="24">
        <f t="shared" si="95"/>
        <v>1962</v>
      </c>
      <c r="O218" s="24">
        <f t="shared" si="95"/>
        <v>1005.75</v>
      </c>
      <c r="P218" s="24">
        <f t="shared" si="95"/>
        <v>2179.35</v>
      </c>
      <c r="Q218" s="24">
        <f t="shared" si="95"/>
        <v>3415.05</v>
      </c>
      <c r="R218" s="24">
        <f t="shared" si="95"/>
        <v>722.7</v>
      </c>
      <c r="S218" s="24">
        <f t="shared" si="95"/>
        <v>1106.55</v>
      </c>
      <c r="T218" s="24">
        <f t="shared" si="95"/>
        <v>1107</v>
      </c>
      <c r="U218" s="24">
        <f t="shared" si="95"/>
        <v>1080</v>
      </c>
      <c r="V218" s="24">
        <f t="shared" si="95"/>
        <v>354.15000000000003</v>
      </c>
      <c r="W218" s="24">
        <f t="shared" si="95"/>
        <v>2643.3</v>
      </c>
      <c r="X218" s="24">
        <f t="shared" si="95"/>
        <v>2780.55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0.85099999999999998</v>
      </c>
      <c r="C219" s="46">
        <f>C216/C217</f>
        <v>0.87632307521727348</v>
      </c>
      <c r="D219" s="14">
        <f t="shared" si="93"/>
        <v>1.029756845143682</v>
      </c>
      <c r="E219" s="66">
        <f t="shared" ref="E219:Y219" si="96">E216/E217</f>
        <v>0.9840453448094888</v>
      </c>
      <c r="F219" s="66">
        <f t="shared" si="96"/>
        <v>0.8757597542644272</v>
      </c>
      <c r="G219" s="66">
        <f t="shared" si="96"/>
        <v>1.0086637575043109</v>
      </c>
      <c r="H219" s="66">
        <f t="shared" si="96"/>
        <v>0.69366666666666665</v>
      </c>
      <c r="I219" s="66">
        <f t="shared" si="96"/>
        <v>0.54502916055577888</v>
      </c>
      <c r="J219" s="66">
        <f t="shared" si="96"/>
        <v>1.1458080706131453</v>
      </c>
      <c r="K219" s="66">
        <f t="shared" si="96"/>
        <v>0.62404644921281471</v>
      </c>
      <c r="L219" s="66">
        <f t="shared" si="96"/>
        <v>0.70023467938808492</v>
      </c>
      <c r="M219" s="66">
        <f t="shared" si="96"/>
        <v>0.4770097645813231</v>
      </c>
      <c r="N219" s="66">
        <f t="shared" si="96"/>
        <v>1.0487061467649821</v>
      </c>
      <c r="O219" s="66">
        <f t="shared" si="96"/>
        <v>0.71577353501813934</v>
      </c>
      <c r="P219" s="66">
        <f t="shared" si="96"/>
        <v>0.9393115154975733</v>
      </c>
      <c r="Q219" s="66">
        <f t="shared" si="96"/>
        <v>2.7103571428571427</v>
      </c>
      <c r="R219" s="66">
        <f t="shared" si="96"/>
        <v>0.50173562899194668</v>
      </c>
      <c r="S219" s="66">
        <f t="shared" si="96"/>
        <v>0.50791373246709615</v>
      </c>
      <c r="T219" s="66">
        <f t="shared" si="96"/>
        <v>0.74003658067000389</v>
      </c>
      <c r="U219" s="66">
        <f t="shared" si="96"/>
        <v>0.99585429545152759</v>
      </c>
      <c r="V219" s="66">
        <f t="shared" si="96"/>
        <v>0.69500456271525723</v>
      </c>
      <c r="W219" s="66">
        <f t="shared" si="96"/>
        <v>1.0083081570996979</v>
      </c>
      <c r="X219" s="66">
        <f t="shared" si="96"/>
        <v>1.1141363144608727</v>
      </c>
      <c r="Y219" s="66">
        <f t="shared" si="96"/>
        <v>1.020916622255075</v>
      </c>
    </row>
    <row r="220" spans="1:35" s="111" customFormat="1" ht="30" customHeight="1" outlineLevel="1" x14ac:dyDescent="0.2">
      <c r="A220" s="49" t="s">
        <v>134</v>
      </c>
      <c r="B220" s="22">
        <v>258837</v>
      </c>
      <c r="C220" s="25">
        <f>SUM(E220:Y220)</f>
        <v>286040</v>
      </c>
      <c r="D220" s="14">
        <f t="shared" si="93"/>
        <v>1.1050970301772931</v>
      </c>
      <c r="E220" s="24">
        <v>570</v>
      </c>
      <c r="F220" s="24">
        <v>8600</v>
      </c>
      <c r="G220" s="24">
        <v>27210</v>
      </c>
      <c r="H220" s="24">
        <v>20200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9784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37570</v>
      </c>
      <c r="U220" s="24">
        <v>4500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3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77651.099999999991</v>
      </c>
      <c r="C222" s="25">
        <f>C220*0.3</f>
        <v>85812</v>
      </c>
      <c r="D222" s="14">
        <f t="shared" si="93"/>
        <v>1.1050970301772931</v>
      </c>
      <c r="E222" s="24">
        <f>E220*0.3</f>
        <v>171</v>
      </c>
      <c r="F222" s="24">
        <f t="shared" ref="F222:Y222" si="97">F220*0.3</f>
        <v>2580</v>
      </c>
      <c r="G222" s="24">
        <f t="shared" si="97"/>
        <v>8163</v>
      </c>
      <c r="H222" s="24">
        <f t="shared" si="97"/>
        <v>6060</v>
      </c>
      <c r="I222" s="24">
        <f t="shared" si="97"/>
        <v>3067.7999999999997</v>
      </c>
      <c r="J222" s="24">
        <f t="shared" si="97"/>
        <v>3045</v>
      </c>
      <c r="K222" s="24">
        <f t="shared" si="97"/>
        <v>1426.2</v>
      </c>
      <c r="L222" s="24">
        <f t="shared" si="97"/>
        <v>5115</v>
      </c>
      <c r="M222" s="24">
        <f t="shared" si="97"/>
        <v>2935.2</v>
      </c>
      <c r="N222" s="24">
        <f t="shared" si="97"/>
        <v>3990</v>
      </c>
      <c r="O222" s="24">
        <f t="shared" si="97"/>
        <v>2922</v>
      </c>
      <c r="P222" s="24">
        <f t="shared" si="97"/>
        <v>6495</v>
      </c>
      <c r="Q222" s="24">
        <f t="shared" si="97"/>
        <v>572.4</v>
      </c>
      <c r="R222" s="24">
        <f t="shared" si="97"/>
        <v>1155</v>
      </c>
      <c r="S222" s="24">
        <f t="shared" si="97"/>
        <v>3390</v>
      </c>
      <c r="T222" s="24">
        <f t="shared" si="97"/>
        <v>11271</v>
      </c>
      <c r="U222" s="24">
        <f t="shared" si="97"/>
        <v>1350</v>
      </c>
      <c r="V222" s="24">
        <f t="shared" si="97"/>
        <v>330</v>
      </c>
      <c r="W222" s="24">
        <f t="shared" si="97"/>
        <v>2967.2999999999997</v>
      </c>
      <c r="X222" s="24">
        <f t="shared" si="97"/>
        <v>13010.1</v>
      </c>
      <c r="Y222" s="24">
        <f t="shared" si="97"/>
        <v>5796</v>
      </c>
    </row>
    <row r="223" spans="1:35" s="56" customFormat="1" ht="30" customHeight="1" collapsed="1" x14ac:dyDescent="0.2">
      <c r="A223" s="12" t="s">
        <v>133</v>
      </c>
      <c r="B223" s="8">
        <v>0.90500000000000003</v>
      </c>
      <c r="C223" s="8">
        <f>C220/C221</f>
        <v>0.94864124486777257</v>
      </c>
      <c r="D223" s="14">
        <f t="shared" si="93"/>
        <v>1.0482223700196382</v>
      </c>
      <c r="E223" s="160">
        <f t="shared" ref="E223:Y223" si="98">E220/E221</f>
        <v>0.78512396694214881</v>
      </c>
      <c r="F223" s="160">
        <f t="shared" si="98"/>
        <v>1.0407842188067289</v>
      </c>
      <c r="G223" s="160">
        <f t="shared" si="98"/>
        <v>1.0196357640710485</v>
      </c>
      <c r="H223" s="87">
        <f t="shared" si="98"/>
        <v>1.0505512793842313</v>
      </c>
      <c r="I223" s="87">
        <f t="shared" si="98"/>
        <v>1.124230430958663</v>
      </c>
      <c r="J223" s="87">
        <f t="shared" si="98"/>
        <v>0.84576285309557542</v>
      </c>
      <c r="K223" s="87">
        <f t="shared" si="98"/>
        <v>1.3582857142857143</v>
      </c>
      <c r="L223" s="87">
        <f t="shared" si="98"/>
        <v>0.90140100449378802</v>
      </c>
      <c r="M223" s="87">
        <f t="shared" si="98"/>
        <v>0.70739642831320948</v>
      </c>
      <c r="N223" s="87">
        <f t="shared" si="98"/>
        <v>0.93065565740675948</v>
      </c>
      <c r="O223" s="87">
        <f t="shared" si="98"/>
        <v>1.2873380914618029</v>
      </c>
      <c r="P223" s="87">
        <f t="shared" si="98"/>
        <v>1.4295146913172665</v>
      </c>
      <c r="Q223" s="87">
        <f t="shared" si="98"/>
        <v>0.57993920972644375</v>
      </c>
      <c r="R223" s="87">
        <f t="shared" si="98"/>
        <v>1.02803738317757</v>
      </c>
      <c r="S223" s="87">
        <f t="shared" si="98"/>
        <v>1.0796866042423083</v>
      </c>
      <c r="T223" s="87">
        <f t="shared" si="98"/>
        <v>0.62789337344363672</v>
      </c>
      <c r="U223" s="87">
        <f t="shared" si="98"/>
        <v>1.0893246187363834</v>
      </c>
      <c r="V223" s="87">
        <f t="shared" si="98"/>
        <v>1.9434628975265018</v>
      </c>
      <c r="W223" s="87">
        <f t="shared" si="98"/>
        <v>1.3315831987075928</v>
      </c>
      <c r="X223" s="87">
        <f t="shared" si="98"/>
        <v>1.0176463686495365</v>
      </c>
      <c r="Y223" s="87">
        <f t="shared" si="98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14352</v>
      </c>
      <c r="C224" s="25">
        <f>SUM(E224:Y224)</f>
        <v>12110</v>
      </c>
      <c r="D224" s="8">
        <f t="shared" si="93"/>
        <v>0.84378483835005569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/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3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2300.9</v>
      </c>
      <c r="D226" s="8">
        <f t="shared" si="93"/>
        <v>2.7101295641931684</v>
      </c>
      <c r="E226" s="159"/>
      <c r="F226" s="159">
        <f t="shared" ref="F226:Y226" si="99">F224*0.19</f>
        <v>0</v>
      </c>
      <c r="G226" s="159">
        <f t="shared" si="99"/>
        <v>0</v>
      </c>
      <c r="H226" s="159">
        <f t="shared" si="99"/>
        <v>190</v>
      </c>
      <c r="I226" s="159">
        <f t="shared" si="99"/>
        <v>731.5</v>
      </c>
      <c r="J226" s="159">
        <f t="shared" si="99"/>
        <v>106.4</v>
      </c>
      <c r="K226" s="159">
        <f t="shared" si="99"/>
        <v>570</v>
      </c>
      <c r="L226" s="159">
        <f t="shared" si="99"/>
        <v>0</v>
      </c>
      <c r="M226" s="159">
        <f t="shared" si="99"/>
        <v>0</v>
      </c>
      <c r="N226" s="159">
        <f t="shared" si="99"/>
        <v>0</v>
      </c>
      <c r="O226" s="159">
        <f t="shared" si="99"/>
        <v>0</v>
      </c>
      <c r="P226" s="159">
        <f t="shared" si="99"/>
        <v>608</v>
      </c>
      <c r="Q226" s="159">
        <f t="shared" si="99"/>
        <v>0</v>
      </c>
      <c r="R226" s="159">
        <f t="shared" si="99"/>
        <v>0</v>
      </c>
      <c r="S226" s="159">
        <f t="shared" si="99"/>
        <v>95</v>
      </c>
      <c r="T226" s="159">
        <f t="shared" si="99"/>
        <v>0</v>
      </c>
      <c r="U226" s="159">
        <f t="shared" si="99"/>
        <v>0</v>
      </c>
      <c r="V226" s="159"/>
      <c r="W226" s="159">
        <f t="shared" si="99"/>
        <v>0</v>
      </c>
      <c r="X226" s="159">
        <f t="shared" si="99"/>
        <v>0</v>
      </c>
      <c r="Y226" s="159">
        <f t="shared" si="99"/>
        <v>0</v>
      </c>
    </row>
    <row r="227" spans="1:25" s="56" customFormat="1" ht="30" customHeight="1" collapsed="1" x14ac:dyDescent="0.2">
      <c r="A227" s="12" t="s">
        <v>137</v>
      </c>
      <c r="B227" s="8">
        <v>5.3999999999999999E-2</v>
      </c>
      <c r="C227" s="8">
        <f>C224/C225</f>
        <v>4.5210015642441419E-2</v>
      </c>
      <c r="D227" s="8">
        <f>C227/B227</f>
        <v>0.83722251189706332</v>
      </c>
      <c r="E227" s="160"/>
      <c r="F227" s="160"/>
      <c r="G227" s="160"/>
      <c r="H227" s="160">
        <f>H224/H225</f>
        <v>3.9840637450199202E-2</v>
      </c>
      <c r="I227" s="160">
        <f t="shared" ref="I227:S227" si="100">I224/I225</f>
        <v>0.55023581534943544</v>
      </c>
      <c r="J227" s="160">
        <f t="shared" si="100"/>
        <v>0.42682926829268292</v>
      </c>
      <c r="K227" s="160">
        <f t="shared" si="100"/>
        <v>0.81037277147487841</v>
      </c>
      <c r="L227" s="160"/>
      <c r="M227" s="160"/>
      <c r="N227" s="160"/>
      <c r="O227" s="160"/>
      <c r="P227" s="160">
        <f t="shared" si="100"/>
        <v>0.20545746388443017</v>
      </c>
      <c r="Q227" s="160"/>
      <c r="R227" s="160"/>
      <c r="S227" s="160">
        <f t="shared" si="100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100</v>
      </c>
      <c r="C228" s="25">
        <f>SUM(E228:Y228)</f>
        <v>12</v>
      </c>
      <c r="D228" s="8">
        <f t="shared" ref="D228:D233" si="101">C228/B228</f>
        <v>0.12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70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1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1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129773.3</v>
      </c>
      <c r="D233" s="8">
        <f t="shared" si="101"/>
        <v>1.8428472024992901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2">G231+G229+G226+G222+G218</f>
        <v>14017.5</v>
      </c>
      <c r="H233" s="159">
        <f>H231+H229+H226+H222+H218</f>
        <v>9059.35</v>
      </c>
      <c r="I233" s="159">
        <f t="shared" si="102"/>
        <v>5439.0999999999995</v>
      </c>
      <c r="J233" s="159">
        <f t="shared" si="102"/>
        <v>5518.4</v>
      </c>
      <c r="K233" s="159">
        <f t="shared" si="102"/>
        <v>3593.7</v>
      </c>
      <c r="L233" s="159">
        <f t="shared" si="102"/>
        <v>7517.55</v>
      </c>
      <c r="M233" s="159">
        <f t="shared" si="102"/>
        <v>4011.6</v>
      </c>
      <c r="N233" s="159">
        <f t="shared" si="102"/>
        <v>5952</v>
      </c>
      <c r="O233" s="159">
        <f>O231+O229+O226+O222+O218</f>
        <v>3927.75</v>
      </c>
      <c r="P233" s="156">
        <f t="shared" si="102"/>
        <v>9290.75</v>
      </c>
      <c r="Q233" s="159">
        <f t="shared" si="102"/>
        <v>3987.4500000000003</v>
      </c>
      <c r="R233" s="159">
        <f t="shared" si="102"/>
        <v>1877.7</v>
      </c>
      <c r="S233" s="159">
        <f t="shared" si="102"/>
        <v>4591.55</v>
      </c>
      <c r="T233" s="159">
        <f t="shared" si="102"/>
        <v>12378</v>
      </c>
      <c r="U233" s="159">
        <f t="shared" si="102"/>
        <v>2430</v>
      </c>
      <c r="V233" s="159">
        <f t="shared" si="102"/>
        <v>684.15000000000009</v>
      </c>
      <c r="W233" s="159">
        <f t="shared" si="102"/>
        <v>5610.6</v>
      </c>
      <c r="X233" s="159">
        <f t="shared" si="102"/>
        <v>15790.650000000001</v>
      </c>
      <c r="Y233" s="159">
        <f t="shared" si="102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17.600000000000001</v>
      </c>
      <c r="C235" s="47">
        <f>C233/C234*10</f>
        <v>17.616922784535191</v>
      </c>
      <c r="D235" s="8">
        <f>C235/B235</f>
        <v>1.0009615218485903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3">G233/G234*10</f>
        <v>21.711351702987777</v>
      </c>
      <c r="H235" s="155">
        <f>H233/H234*10</f>
        <v>12.312914537349135</v>
      </c>
      <c r="I235" s="155">
        <f t="shared" si="103"/>
        <v>20.444669974439933</v>
      </c>
      <c r="J235" s="155">
        <f t="shared" si="103"/>
        <v>19.634241798904149</v>
      </c>
      <c r="K235" s="155">
        <f>K233/K234*10</f>
        <v>28.694506547428933</v>
      </c>
      <c r="L235" s="155">
        <f>L233/L234*10</f>
        <v>11.963001273074475</v>
      </c>
      <c r="M235" s="155">
        <f>M233/M234*10</f>
        <v>13.061144754834928</v>
      </c>
      <c r="N235" s="155">
        <f t="shared" si="103"/>
        <v>19.851911146688014</v>
      </c>
      <c r="O235" s="155">
        <f>O233/O234*10</f>
        <v>19.623051558752998</v>
      </c>
      <c r="P235" s="155">
        <f t="shared" si="103"/>
        <v>24.987225001344736</v>
      </c>
      <c r="Q235" s="155">
        <f t="shared" si="103"/>
        <v>18.84072009072009</v>
      </c>
      <c r="R235" s="155">
        <f t="shared" si="103"/>
        <v>13.035962232713134</v>
      </c>
      <c r="S235" s="155">
        <f t="shared" si="103"/>
        <v>21.49702701437333</v>
      </c>
      <c r="T235" s="155">
        <f t="shared" si="103"/>
        <v>13.032766172506738</v>
      </c>
      <c r="U235" s="155">
        <f t="shared" si="103"/>
        <v>18.037410926365794</v>
      </c>
      <c r="V235" s="155">
        <f t="shared" si="103"/>
        <v>23.160121868652681</v>
      </c>
      <c r="W235" s="155">
        <f t="shared" si="103"/>
        <v>25.682504806371877</v>
      </c>
      <c r="X235" s="155">
        <f t="shared" si="103"/>
        <v>19.821314253436267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</row>
    <row r="246" spans="1:25" ht="20.25" hidden="1" customHeight="1" x14ac:dyDescent="0.25">
      <c r="A246" s="182"/>
      <c r="B246" s="183"/>
      <c r="C246" s="183"/>
      <c r="D246" s="183"/>
      <c r="E246" s="183"/>
      <c r="F246" s="183"/>
      <c r="G246" s="183"/>
      <c r="H246" s="183"/>
      <c r="I246" s="183"/>
      <c r="J246" s="183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24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2023-08-07T07:31:25Z</cp:lastPrinted>
  <dcterms:created xsi:type="dcterms:W3CDTF">2017-06-08T05:54:08Z</dcterms:created>
  <dcterms:modified xsi:type="dcterms:W3CDTF">2023-08-09T12:07:06Z</dcterms:modified>
</cp:coreProperties>
</file>