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'-'!$3:$3</definedName>
    <definedName name="_xlnm.Print_Area" localSheetId="0">'-'!$A$1:$D$109</definedName>
  </definedNames>
  <calcPr calcId="152511"/>
</workbook>
</file>

<file path=xl/calcChain.xml><?xml version="1.0" encoding="utf-8"?>
<calcChain xmlns="http://schemas.openxmlformats.org/spreadsheetml/2006/main">
  <c r="D92" i="18" l="1"/>
  <c r="B90" i="18"/>
  <c r="C90" i="18"/>
  <c r="C72" i="18"/>
  <c r="B72" i="18"/>
  <c r="D76" i="18"/>
  <c r="D7" i="18" l="1"/>
  <c r="D8" i="18"/>
  <c r="D10" i="18"/>
  <c r="D11" i="18"/>
  <c r="D12" i="18"/>
  <c r="D15" i="18"/>
  <c r="D16" i="18"/>
  <c r="D17" i="18"/>
  <c r="D18" i="18"/>
  <c r="D19" i="18"/>
  <c r="D22" i="18"/>
  <c r="D23" i="18"/>
  <c r="D24" i="18"/>
  <c r="D25" i="18"/>
  <c r="D26" i="18"/>
  <c r="D27" i="18"/>
  <c r="D28" i="18"/>
  <c r="D31" i="18"/>
  <c r="D36" i="18"/>
  <c r="D38" i="18"/>
  <c r="D39" i="18"/>
  <c r="D41" i="18"/>
  <c r="D44" i="18"/>
  <c r="C33" i="18"/>
  <c r="C29" i="18"/>
  <c r="C14" i="18"/>
  <c r="C9" i="18" l="1"/>
  <c r="C6" i="18"/>
  <c r="B6" i="18"/>
  <c r="C5" i="18" l="1"/>
  <c r="D6" i="18"/>
  <c r="B86" i="18"/>
  <c r="B81" i="18"/>
  <c r="B79" i="18"/>
  <c r="B69" i="18"/>
  <c r="B64" i="18"/>
  <c r="B59" i="18"/>
  <c r="B55" i="18"/>
  <c r="B47" i="18"/>
  <c r="B43" i="18" l="1"/>
  <c r="D43" i="18" s="1"/>
  <c r="B42" i="18"/>
  <c r="D42" i="18" s="1"/>
  <c r="B40" i="18"/>
  <c r="D40" i="18" s="1"/>
  <c r="C21" i="18"/>
  <c r="C20" i="18" s="1"/>
  <c r="C37" i="18"/>
  <c r="B21" i="18"/>
  <c r="B33" i="18"/>
  <c r="D33" i="18" s="1"/>
  <c r="B32" i="18"/>
  <c r="D32" i="18" s="1"/>
  <c r="B30" i="18"/>
  <c r="D30" i="18" s="1"/>
  <c r="B14" i="18"/>
  <c r="D14" i="18" s="1"/>
  <c r="B13" i="18"/>
  <c r="D13" i="18" s="1"/>
  <c r="C4" i="18" l="1"/>
  <c r="C45" i="18"/>
  <c r="B9" i="18"/>
  <c r="B29" i="18"/>
  <c r="D21" i="18"/>
  <c r="B37" i="18"/>
  <c r="D37" i="18" s="1"/>
  <c r="D53" i="18"/>
  <c r="D89" i="18"/>
  <c r="D91" i="18"/>
  <c r="C104" i="18"/>
  <c r="D29" i="18" l="1"/>
  <c r="B20" i="18"/>
  <c r="D20" i="18" s="1"/>
  <c r="D9" i="18"/>
  <c r="B5" i="18"/>
  <c r="D102" i="18" l="1"/>
  <c r="D103" i="18"/>
  <c r="D104" i="18" l="1"/>
  <c r="C86" i="18" l="1"/>
  <c r="C81" i="18"/>
  <c r="C79" i="18"/>
  <c r="C69" i="18"/>
  <c r="C64" i="18"/>
  <c r="C59" i="18"/>
  <c r="C55" i="18"/>
  <c r="D90" i="18" l="1"/>
  <c r="C47" i="18" l="1"/>
  <c r="C99" i="18" l="1"/>
  <c r="B99" i="18"/>
  <c r="D96" i="18"/>
  <c r="D94" i="18"/>
  <c r="D88" i="18"/>
  <c r="D87" i="18"/>
  <c r="D85" i="18"/>
  <c r="D84" i="18"/>
  <c r="D83" i="18"/>
  <c r="D82" i="18"/>
  <c r="D80" i="18"/>
  <c r="D78" i="18"/>
  <c r="D77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1" i="18"/>
  <c r="D50" i="18"/>
  <c r="D49" i="18"/>
  <c r="D48" i="18"/>
  <c r="B95" i="18" l="1"/>
  <c r="D59" i="18"/>
  <c r="D69" i="18"/>
  <c r="D81" i="18"/>
  <c r="C95" i="18"/>
  <c r="C108" i="18" s="1"/>
  <c r="D55" i="18"/>
  <c r="D64" i="18"/>
  <c r="D72" i="18"/>
  <c r="D79" i="18"/>
  <c r="D86" i="18"/>
  <c r="D47" i="18"/>
  <c r="D5" i="18" l="1"/>
  <c r="B4" i="18"/>
  <c r="D4" i="18" s="1"/>
  <c r="D95" i="18"/>
  <c r="B45" i="18"/>
  <c r="D45" i="18" s="1"/>
  <c r="C97" i="18" l="1"/>
  <c r="B97" i="18"/>
  <c r="D97" i="18" l="1"/>
</calcChain>
</file>

<file path=xl/sharedStrings.xml><?xml version="1.0" encoding="utf-8"?>
<sst xmlns="http://schemas.openxmlformats.org/spreadsheetml/2006/main" count="110" uniqueCount="109">
  <si>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</si>
  <si>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</si>
  <si>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</si>
  <si>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</si>
  <si>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</si>
  <si>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</si>
  <si>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</si>
  <si>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</si>
  <si>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</si>
  <si>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</si>
  <si>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</si>
  <si>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</si>
  <si>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</si>
  <si>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</si>
  <si>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</si>
  <si>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</si>
  <si>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</si>
  <si>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</si>
  <si>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</si>
  <si>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</si>
  <si>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</si>
  <si>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</si>
  <si>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</si>
  <si>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</si>
  <si>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</si>
  <si>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</si>
  <si>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</si>
  <si>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</si>
  <si>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</si>
  <si>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</si>
  <si>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</si>
  <si>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</si>
  <si>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</si>
  <si>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</si>
  <si>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</si>
  <si>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</si>
  <si>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</si>
  <si>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</si>
  <si>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</si>
  <si>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</si>
  <si>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</si>
  <si>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</si>
  <si>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</si>
  <si>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</si>
  <si>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</si>
  <si>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</si>
  <si>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</si>
  <si>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</si>
  <si>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</si>
  <si>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</si>
  <si>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</si>
  <si>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</si>
  <si>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</si>
  <si>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</si>
  <si>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</si>
  <si>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</si>
  <si>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</si>
  <si>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</si>
  <si>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</si>
  <si>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</si>
  <si>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</si>
  <si>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</si>
  <si>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</si>
  <si>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</si>
  <si>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</si>
  <si>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</si>
  <si>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</si>
  <si>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</si>
  <si>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</si>
  <si>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</si>
  <si>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</si>
  <si>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</si>
  <si>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</si>
  <si>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</si>
  <si>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</si>
  <si>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</si>
  <si>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</si>
  <si>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</si>
  <si>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</si>
  <si>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</si>
  <si>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</si>
  <si>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</si>
  <si>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</si>
  <si>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</si>
  <si>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</si>
  <si>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</si>
  <si>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</si>
  <si>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</si>
  <si>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</si>
  <si>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</si>
  <si>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</si>
  <si>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</si>
  <si>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</si>
  <si>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</si>
  <si>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</si>
  <si>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Дефицит/профицит без учета возврата МБТ</t>
  </si>
  <si>
    <t>Остатки на 1 января года</t>
  </si>
  <si>
    <t>% исп</t>
  </si>
  <si>
    <t>Инициативные платежи, зачисляемые в бюджеты ГО</t>
  </si>
  <si>
    <t xml:space="preserve">Доходы от возврата остатков субсидий прошлых лет </t>
  </si>
  <si>
    <t>Уточненный план</t>
  </si>
  <si>
    <t>остаток на начало года</t>
  </si>
  <si>
    <t>остаток на конец года</t>
  </si>
  <si>
    <t xml:space="preserve"> Сводка об исполнении бюджета города Новочебоксарска за 2023 год                                                        </t>
  </si>
  <si>
    <t xml:space="preserve">Исполнено </t>
  </si>
  <si>
    <t>Профессиональная подготовка, переподготовка и повышение квалификации</t>
  </si>
  <si>
    <t>Периодическая печать и издательства</t>
  </si>
  <si>
    <t>Наименование</t>
  </si>
  <si>
    <t>Прочие безвозмездные поступления в бюджеты ГО (инициативное бюджетирование прошлых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</si>
</sst>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164" fontId="2" fillId="2" borderId="5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2" borderId="8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wrapText="1"/>
    </xf>
    <xf numFmtId="4" fontId="2" fillId="0" borderId="5" xfId="0" applyNumberFormat="1" applyFont="1" applyBorder="1"/>
    <xf numFmtId="4" fontId="3" fillId="0" borderId="5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 shrinkToFit="1"/>
    </xf>
    <xf numFmtId="4" fontId="3" fillId="0" borderId="1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1" applyNumberFormat="1" applyFont="1" applyFill="1" applyAlignment="1">
      <alignment wrapText="1"/>
    </xf>
    <xf numFmtId="4" fontId="2" fillId="0" borderId="0" xfId="1" applyNumberFormat="1" applyFont="1" applyFill="1" applyAlignment="1">
      <alignment horizontal="right"/>
    </xf>
    <xf numFmtId="4" fontId="8" fillId="0" borderId="5" xfId="1" applyNumberFormat="1" applyFont="1" applyFill="1" applyBorder="1" applyAlignment="1"/>
    <xf numFmtId="4" fontId="7" fillId="0" borderId="5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3" fillId="0" borderId="17" xfId="0" applyNumberFormat="1" applyFont="1" applyBorder="1" applyAlignment="1">
      <alignment wrapText="1"/>
    </xf>
    <xf numFmtId="4" fontId="3" fillId="0" borderId="5" xfId="0" applyNumberFormat="1" applyFont="1" applyFill="1" applyBorder="1"/>
    <xf numFmtId="4" fontId="4" fillId="0" borderId="5" xfId="0" applyNumberFormat="1" applyFont="1" applyBorder="1"/>
    <xf numFmtId="4" fontId="5" fillId="0" borderId="5" xfId="0" applyNumberFormat="1" applyFont="1" applyBorder="1"/>
    <xf numFmtId="4" fontId="4" fillId="0" borderId="8" xfId="0" applyNumberFormat="1" applyFont="1" applyBorder="1"/>
    <xf numFmtId="4" fontId="3" fillId="0" borderId="24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 shrinkToFit="1"/>
    </xf>
    <xf numFmtId="4" fontId="3" fillId="0" borderId="25" xfId="0" applyNumberFormat="1" applyFont="1" applyFill="1" applyBorder="1"/>
    <xf numFmtId="4" fontId="4" fillId="0" borderId="25" xfId="0" applyNumberFormat="1" applyFont="1" applyBorder="1"/>
    <xf numFmtId="4" fontId="2" fillId="0" borderId="25" xfId="0" applyNumberFormat="1" applyFont="1" applyFill="1" applyBorder="1"/>
    <xf numFmtId="4" fontId="3" fillId="0" borderId="25" xfId="0" applyNumberFormat="1" applyFont="1" applyBorder="1" applyAlignment="1">
      <alignment wrapText="1"/>
    </xf>
    <xf numFmtId="4" fontId="3" fillId="0" borderId="25" xfId="0" applyNumberFormat="1" applyFont="1" applyFill="1" applyBorder="1" applyAlignment="1">
      <alignment horizontal="right"/>
    </xf>
    <xf numFmtId="4" fontId="7" fillId="0" borderId="25" xfId="1" applyNumberFormat="1" applyFont="1" applyFill="1" applyBorder="1" applyAlignment="1">
      <alignment wrapText="1"/>
    </xf>
    <xf numFmtId="0" fontId="4" fillId="0" borderId="25" xfId="0" applyFont="1" applyBorder="1"/>
    <xf numFmtId="4" fontId="2" fillId="0" borderId="23" xfId="0" applyNumberFormat="1" applyFont="1" applyFill="1" applyBorder="1"/>
    <xf numFmtId="4" fontId="2" fillId="0" borderId="26" xfId="0" applyNumberFormat="1" applyFont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2" fillId="0" borderId="16" xfId="0" applyNumberFormat="1" applyFont="1" applyBorder="1" applyAlignment="1">
      <alignment horizontal="right"/>
    </xf>
    <xf numFmtId="43" fontId="5" fillId="0" borderId="0" xfId="1" applyFont="1"/>
    <xf numFmtId="43" fontId="5" fillId="0" borderId="0" xfId="0" applyNumberFormat="1" applyFont="1"/>
    <xf numFmtId="4" fontId="4" fillId="0" borderId="0" xfId="1" applyNumberFormat="1" applyFont="1" applyAlignment="1"/>
    <xf numFmtId="0" fontId="2" fillId="0" borderId="33" xfId="0" applyFont="1" applyBorder="1" applyAlignment="1">
      <alignment wrapText="1"/>
    </xf>
    <xf numFmtId="4" fontId="2" fillId="0" borderId="19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wrapText="1"/>
    </xf>
    <xf numFmtId="164" fontId="2" fillId="0" borderId="19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wrapText="1"/>
    </xf>
    <xf numFmtId="4" fontId="2" fillId="0" borderId="25" xfId="0" applyNumberFormat="1" applyFont="1" applyBorder="1"/>
    <xf numFmtId="4" fontId="3" fillId="0" borderId="25" xfId="0" applyNumberFormat="1" applyFont="1" applyBorder="1" applyAlignment="1">
      <alignment horizontal="right"/>
    </xf>
    <xf numFmtId="4" fontId="2" fillId="0" borderId="35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4" fontId="2" fillId="0" borderId="22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 shrinkToFit="1"/>
    </xf>
    <xf numFmtId="0" fontId="3" fillId="0" borderId="31" xfId="0" applyFont="1" applyBorder="1" applyAlignment="1">
      <alignment wrapText="1" shrinkToFit="1"/>
    </xf>
    <xf numFmtId="0" fontId="2" fillId="0" borderId="31" xfId="0" applyFont="1" applyBorder="1" applyAlignment="1">
      <alignment wrapText="1" shrinkToFit="1"/>
    </xf>
    <xf numFmtId="0" fontId="2" fillId="0" borderId="31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1" xfId="0" applyFont="1" applyBorder="1" applyAlignment="1">
      <alignment horizontal="center" wrapText="1"/>
    </xf>
    <xf numFmtId="0" fontId="4" fillId="0" borderId="31" xfId="0" applyFont="1" applyBorder="1"/>
    <xf numFmtId="0" fontId="2" fillId="0" borderId="29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2" borderId="31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8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164" fontId="3" fillId="0" borderId="20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6" fillId="0" borderId="0" xfId="0" applyFont="1" applyAlignment="1">
      <alignment horizontal="center" wrapText="1"/>
    </xf>
    <xf numFmtId="0" fontId="2" fillId="0" borderId="34" xfId="0" applyFont="1" applyBorder="1" applyAlignment="1">
      <alignment horizontal="right"/>
    </xf>
    <xf numFmtId="0" fontId="0" fillId="0" borderId="34" xfId="0" applyBorder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Normal="100" workbookViewId="0">
      <selection activeCell="C2" sqref="C2:D2"/>
    </sheetView>
  </sheetViews>
  <sheetFormatPr defaultColWidth="9.140625" defaultRowHeight="15.75" x14ac:dyDescent="0.25"/>
  <cols>
    <col min="1" max="1" width="71.28515625" style="2" customWidth="1"/>
    <col min="2" max="3" width="18.140625" style="2" customWidth="1"/>
    <col min="4" max="4" width="9.28515625" style="2" customWidth="1"/>
    <col min="5" max="5" width="9.140625" style="2"/>
    <col min="6" max="6" width="17.85546875" style="2" customWidth="1"/>
    <col min="7" max="7" width="9.140625" style="2"/>
    <col min="8" max="8" width="19.85546875" style="2" customWidth="1"/>
    <col min="9" max="10" width="9.140625" style="2"/>
    <col min="11" max="11" width="17.5703125" style="2" bestFit="1" customWidth="1"/>
    <col min="12" max="12" width="9.140625" style="2"/>
    <col min="13" max="13" width="14.5703125" style="2" bestFit="1" customWidth="1"/>
    <col min="14" max="16384" width="9.140625" style="2"/>
  </cols>
  <sheetData>
    <row r="1" spans="1:4" ht="27.75" customHeight="1" x14ac:dyDescent="0.3">
      <c r="A1" s="108" t="s">
        <v>103</v>
      </c>
      <c r="B1" s="108"/>
      <c r="C1" s="108"/>
      <c r="D1" s="108"/>
    </row>
    <row r="2" spans="1:4" ht="16.5" thickBot="1" x14ac:dyDescent="0.3">
      <c r="A2" s="1"/>
      <c r="B2" s="1"/>
      <c r="C2" s="109" t="s">
        <v>0</v>
      </c>
      <c r="D2" s="110"/>
    </row>
    <row r="3" spans="1:4" ht="32.25" thickBot="1" x14ac:dyDescent="0.3">
      <c r="A3" s="86" t="s">
        <v>107</v>
      </c>
      <c r="B3" s="56" t="s">
        <v>100</v>
      </c>
      <c r="C3" s="57" t="s">
        <v>104</v>
      </c>
      <c r="D3" s="87" t="s">
        <v>97</v>
      </c>
    </row>
    <row r="4" spans="1:4" ht="30.75" customHeight="1" thickBot="1" x14ac:dyDescent="0.3">
      <c r="A4" s="66" t="s">
        <v>1</v>
      </c>
      <c r="B4" s="36">
        <f>B5+B20</f>
        <v>929727856</v>
      </c>
      <c r="C4" s="31">
        <f>C5+C20</f>
        <v>947064918.0999999</v>
      </c>
      <c r="D4" s="88">
        <f>C4/B4*100</f>
        <v>101.86474590259023</v>
      </c>
    </row>
    <row r="5" spans="1:4" ht="29.25" customHeight="1" x14ac:dyDescent="0.25">
      <c r="A5" s="67" t="s">
        <v>2</v>
      </c>
      <c r="B5" s="37">
        <f>B6+B8+B9+B14+B18+B19</f>
        <v>735852400</v>
      </c>
      <c r="C5" s="21">
        <f>C6+C8+C9+C14+C18+C19</f>
        <v>747242304.95999992</v>
      </c>
      <c r="D5" s="89">
        <f t="shared" ref="D5" si="0">C5/B5*100</f>
        <v>101.54785184637569</v>
      </c>
    </row>
    <row r="6" spans="1:4" ht="21.75" customHeight="1" x14ac:dyDescent="0.25">
      <c r="A6" s="68" t="s">
        <v>3</v>
      </c>
      <c r="B6" s="38">
        <f>B7</f>
        <v>480100000</v>
      </c>
      <c r="C6" s="32">
        <f>C7</f>
        <v>490117343.67000002</v>
      </c>
      <c r="D6" s="90">
        <f>C6/B6*100</f>
        <v>102.08651190793586</v>
      </c>
    </row>
    <row r="7" spans="1:4" x14ac:dyDescent="0.25">
      <c r="A7" s="69" t="s">
        <v>4</v>
      </c>
      <c r="B7" s="39">
        <v>480100000</v>
      </c>
      <c r="C7" s="33">
        <v>490117343.67000002</v>
      </c>
      <c r="D7" s="91">
        <f t="shared" ref="D7:D45" si="1">C7/B7*100</f>
        <v>102.08651190793586</v>
      </c>
    </row>
    <row r="8" spans="1:4" x14ac:dyDescent="0.25">
      <c r="A8" s="68" t="s">
        <v>5</v>
      </c>
      <c r="B8" s="38">
        <v>3114400</v>
      </c>
      <c r="C8" s="34">
        <v>3195045.18</v>
      </c>
      <c r="D8" s="90">
        <f t="shared" si="1"/>
        <v>102.58942910351914</v>
      </c>
    </row>
    <row r="9" spans="1:4" x14ac:dyDescent="0.25">
      <c r="A9" s="68" t="s">
        <v>6</v>
      </c>
      <c r="B9" s="38">
        <f>B10+B11+B12+B13</f>
        <v>90197000</v>
      </c>
      <c r="C9" s="32">
        <f>C10+C11+C12+C13</f>
        <v>88579921.25</v>
      </c>
      <c r="D9" s="90">
        <f t="shared" si="1"/>
        <v>98.207170138696412</v>
      </c>
    </row>
    <row r="10" spans="1:4" ht="32.25" customHeight="1" x14ac:dyDescent="0.25">
      <c r="A10" s="69" t="s">
        <v>92</v>
      </c>
      <c r="B10" s="40">
        <v>80150000</v>
      </c>
      <c r="C10" s="33">
        <v>79802409.480000004</v>
      </c>
      <c r="D10" s="91">
        <f t="shared" si="1"/>
        <v>99.566324990642556</v>
      </c>
    </row>
    <row r="11" spans="1:4" ht="18.75" customHeight="1" x14ac:dyDescent="0.25">
      <c r="A11" s="69" t="s">
        <v>7</v>
      </c>
      <c r="B11" s="40">
        <v>-209000</v>
      </c>
      <c r="C11" s="33">
        <v>-214141.42</v>
      </c>
      <c r="D11" s="91">
        <f t="shared" si="1"/>
        <v>102.460009569378</v>
      </c>
    </row>
    <row r="12" spans="1:4" ht="20.25" customHeight="1" x14ac:dyDescent="0.25">
      <c r="A12" s="69" t="s">
        <v>8</v>
      </c>
      <c r="B12" s="40">
        <v>-385000</v>
      </c>
      <c r="C12" s="33">
        <v>-384688</v>
      </c>
      <c r="D12" s="91">
        <f t="shared" si="1"/>
        <v>99.918961038961044</v>
      </c>
    </row>
    <row r="13" spans="1:4" ht="31.5" x14ac:dyDescent="0.25">
      <c r="A13" s="69" t="s">
        <v>9</v>
      </c>
      <c r="B13" s="40">
        <f>10941000-300000</f>
        <v>10641000</v>
      </c>
      <c r="C13" s="33">
        <v>9376341.1899999995</v>
      </c>
      <c r="D13" s="91">
        <f t="shared" si="1"/>
        <v>88.115225918616673</v>
      </c>
    </row>
    <row r="14" spans="1:4" ht="16.5" x14ac:dyDescent="0.25">
      <c r="A14" s="68" t="s">
        <v>10</v>
      </c>
      <c r="B14" s="38">
        <f>B15+B16+B17</f>
        <v>148995000</v>
      </c>
      <c r="C14" s="27">
        <f>C15+C16+C17</f>
        <v>151974386.03</v>
      </c>
      <c r="D14" s="90">
        <f t="shared" si="1"/>
        <v>101.99965504211551</v>
      </c>
    </row>
    <row r="15" spans="1:4" ht="16.5" x14ac:dyDescent="0.25">
      <c r="A15" s="69" t="s">
        <v>11</v>
      </c>
      <c r="B15" s="40">
        <v>44300000</v>
      </c>
      <c r="C15" s="28">
        <v>46977234.359999999</v>
      </c>
      <c r="D15" s="91">
        <f t="shared" si="1"/>
        <v>106.04341841986455</v>
      </c>
    </row>
    <row r="16" spans="1:4" ht="16.5" x14ac:dyDescent="0.25">
      <c r="A16" s="69" t="s">
        <v>12</v>
      </c>
      <c r="B16" s="40">
        <v>10366000</v>
      </c>
      <c r="C16" s="28">
        <v>10727702.26</v>
      </c>
      <c r="D16" s="91">
        <f t="shared" si="1"/>
        <v>103.48931371792398</v>
      </c>
    </row>
    <row r="17" spans="1:4" ht="16.5" x14ac:dyDescent="0.25">
      <c r="A17" s="70" t="s">
        <v>13</v>
      </c>
      <c r="B17" s="40">
        <v>94329000</v>
      </c>
      <c r="C17" s="28">
        <v>94269449.409999996</v>
      </c>
      <c r="D17" s="91">
        <f t="shared" si="1"/>
        <v>99.936869266079356</v>
      </c>
    </row>
    <row r="18" spans="1:4" ht="33" customHeight="1" x14ac:dyDescent="0.25">
      <c r="A18" s="71" t="s">
        <v>14</v>
      </c>
      <c r="B18" s="38">
        <v>128000</v>
      </c>
      <c r="C18" s="27">
        <v>100366.8</v>
      </c>
      <c r="D18" s="90">
        <f t="shared" si="1"/>
        <v>78.411562500000002</v>
      </c>
    </row>
    <row r="19" spans="1:4" ht="21.75" customHeight="1" x14ac:dyDescent="0.25">
      <c r="A19" s="71" t="s">
        <v>15</v>
      </c>
      <c r="B19" s="38">
        <v>13318000</v>
      </c>
      <c r="C19" s="27">
        <v>13275242.029999999</v>
      </c>
      <c r="D19" s="90">
        <f t="shared" si="1"/>
        <v>99.678946012914849</v>
      </c>
    </row>
    <row r="20" spans="1:4" ht="30.2" customHeight="1" x14ac:dyDescent="0.25">
      <c r="A20" s="72" t="s">
        <v>16</v>
      </c>
      <c r="B20" s="41">
        <f>B21+B27+B28+B29+B32+B33</f>
        <v>193875456</v>
      </c>
      <c r="C20" s="20">
        <f>C21+C27+C28+C29+C32+C33</f>
        <v>199822613.13999999</v>
      </c>
      <c r="D20" s="90">
        <f t="shared" si="1"/>
        <v>103.06751419839341</v>
      </c>
    </row>
    <row r="21" spans="1:4" ht="33.75" customHeight="1" x14ac:dyDescent="0.25">
      <c r="A21" s="71" t="s">
        <v>17</v>
      </c>
      <c r="B21" s="41">
        <f>B22+B23+B24+B25+B26</f>
        <v>136150947.59999999</v>
      </c>
      <c r="C21" s="20">
        <f>C22+C23+C24+C25+C26</f>
        <v>141854374</v>
      </c>
      <c r="D21" s="90">
        <f t="shared" si="1"/>
        <v>104.18904642276614</v>
      </c>
    </row>
    <row r="22" spans="1:4" ht="50.25" customHeight="1" x14ac:dyDescent="0.25">
      <c r="A22" s="70" t="s">
        <v>18</v>
      </c>
      <c r="B22" s="40">
        <v>1180105.6000000001</v>
      </c>
      <c r="C22" s="29">
        <v>1180105.6000000001</v>
      </c>
      <c r="D22" s="91">
        <f t="shared" si="1"/>
        <v>100</v>
      </c>
    </row>
    <row r="23" spans="1:4" ht="23.25" customHeight="1" x14ac:dyDescent="0.25">
      <c r="A23" s="70" t="s">
        <v>19</v>
      </c>
      <c r="B23" s="40">
        <v>112500000</v>
      </c>
      <c r="C23" s="29">
        <v>117289013.27</v>
      </c>
      <c r="D23" s="91">
        <f t="shared" si="1"/>
        <v>104.25690068444445</v>
      </c>
    </row>
    <row r="24" spans="1:4" ht="20.25" customHeight="1" x14ac:dyDescent="0.25">
      <c r="A24" s="70" t="s">
        <v>20</v>
      </c>
      <c r="B24" s="40">
        <v>3700000</v>
      </c>
      <c r="C24" s="29">
        <v>3759117.04</v>
      </c>
      <c r="D24" s="91">
        <f t="shared" si="1"/>
        <v>101.59775783783785</v>
      </c>
    </row>
    <row r="25" spans="1:4" ht="37.5" customHeight="1" x14ac:dyDescent="0.25">
      <c r="A25" s="70" t="s">
        <v>21</v>
      </c>
      <c r="B25" s="40">
        <v>470842</v>
      </c>
      <c r="C25" s="29">
        <v>470842</v>
      </c>
      <c r="D25" s="91">
        <f t="shared" si="1"/>
        <v>100</v>
      </c>
    </row>
    <row r="26" spans="1:4" ht="31.5" x14ac:dyDescent="0.25">
      <c r="A26" s="70" t="s">
        <v>22</v>
      </c>
      <c r="B26" s="40">
        <v>18300000</v>
      </c>
      <c r="C26" s="29">
        <v>19155296.09</v>
      </c>
      <c r="D26" s="91">
        <f t="shared" si="1"/>
        <v>104.67374912568306</v>
      </c>
    </row>
    <row r="27" spans="1:4" ht="21" customHeight="1" x14ac:dyDescent="0.25">
      <c r="A27" s="71" t="s">
        <v>23</v>
      </c>
      <c r="B27" s="38">
        <v>19795000</v>
      </c>
      <c r="C27" s="27">
        <v>19790026.43</v>
      </c>
      <c r="D27" s="90">
        <f t="shared" si="1"/>
        <v>99.974874614801706</v>
      </c>
    </row>
    <row r="28" spans="1:4" ht="30.75" customHeight="1" x14ac:dyDescent="0.25">
      <c r="A28" s="71" t="s">
        <v>24</v>
      </c>
      <c r="B28" s="38">
        <v>4150000</v>
      </c>
      <c r="C28" s="30">
        <v>4173249.7</v>
      </c>
      <c r="D28" s="90">
        <f t="shared" si="1"/>
        <v>100.56023373493976</v>
      </c>
    </row>
    <row r="29" spans="1:4" ht="17.25" customHeight="1" x14ac:dyDescent="0.25">
      <c r="A29" s="71" t="s">
        <v>25</v>
      </c>
      <c r="B29" s="42">
        <f>B30+B31</f>
        <v>21846351.710000001</v>
      </c>
      <c r="C29" s="27">
        <f>C30+C31</f>
        <v>21762006.200000003</v>
      </c>
      <c r="D29" s="90">
        <f t="shared" si="1"/>
        <v>99.613914894717226</v>
      </c>
    </row>
    <row r="30" spans="1:4" ht="21.75" customHeight="1" x14ac:dyDescent="0.25">
      <c r="A30" s="70" t="s">
        <v>26</v>
      </c>
      <c r="B30" s="40">
        <f>1971000-44</f>
        <v>1970956</v>
      </c>
      <c r="C30" s="29">
        <v>1875534.69</v>
      </c>
      <c r="D30" s="91">
        <f t="shared" si="1"/>
        <v>95.158628097227933</v>
      </c>
    </row>
    <row r="31" spans="1:4" ht="18.75" customHeight="1" x14ac:dyDescent="0.25">
      <c r="A31" s="70" t="s">
        <v>27</v>
      </c>
      <c r="B31" s="43">
        <v>19875395.710000001</v>
      </c>
      <c r="C31" s="29">
        <v>19886471.510000002</v>
      </c>
      <c r="D31" s="91">
        <f t="shared" si="1"/>
        <v>100.05572618609261</v>
      </c>
    </row>
    <row r="32" spans="1:4" ht="21.75" customHeight="1" x14ac:dyDescent="0.25">
      <c r="A32" s="71" t="s">
        <v>28</v>
      </c>
      <c r="B32" s="38">
        <f>10300000+2294.53</f>
        <v>10302294.529999999</v>
      </c>
      <c r="C32" s="30">
        <v>10612094.65</v>
      </c>
      <c r="D32" s="90">
        <f t="shared" si="1"/>
        <v>103.00709826435141</v>
      </c>
    </row>
    <row r="33" spans="1:8" ht="21.75" customHeight="1" x14ac:dyDescent="0.25">
      <c r="A33" s="71" t="s">
        <v>29</v>
      </c>
      <c r="B33" s="38">
        <f>B34+B35+B36</f>
        <v>1630862.16</v>
      </c>
      <c r="C33" s="27">
        <f>C34+C35+C36</f>
        <v>1630862.16</v>
      </c>
      <c r="D33" s="90">
        <f t="shared" si="1"/>
        <v>100</v>
      </c>
    </row>
    <row r="34" spans="1:8" ht="21.2" customHeight="1" x14ac:dyDescent="0.25">
      <c r="A34" s="70" t="s">
        <v>30</v>
      </c>
      <c r="B34" s="40">
        <v>0</v>
      </c>
      <c r="C34" s="29">
        <v>0</v>
      </c>
      <c r="D34" s="91">
        <v>0</v>
      </c>
    </row>
    <row r="35" spans="1:8" ht="21.2" hidden="1" customHeight="1" x14ac:dyDescent="0.25">
      <c r="A35" s="70" t="s">
        <v>29</v>
      </c>
      <c r="B35" s="40">
        <v>0</v>
      </c>
      <c r="C35" s="28">
        <v>0</v>
      </c>
      <c r="D35" s="91">
        <v>0</v>
      </c>
    </row>
    <row r="36" spans="1:8" ht="24" customHeight="1" x14ac:dyDescent="0.25">
      <c r="A36" s="73" t="s">
        <v>98</v>
      </c>
      <c r="B36" s="40">
        <v>1630862.16</v>
      </c>
      <c r="C36" s="28">
        <v>1630862.16</v>
      </c>
      <c r="D36" s="91">
        <f t="shared" si="1"/>
        <v>100</v>
      </c>
    </row>
    <row r="37" spans="1:8" ht="30.2" customHeight="1" x14ac:dyDescent="0.25">
      <c r="A37" s="72" t="s">
        <v>31</v>
      </c>
      <c r="B37" s="41">
        <f>B38+B40+B41+B42+B43</f>
        <v>3586354929.4899998</v>
      </c>
      <c r="C37" s="20">
        <f t="shared" ref="C37" si="2">C38+C39+C40+C41+C42+C43</f>
        <v>3556282984.3599997</v>
      </c>
      <c r="D37" s="90">
        <f t="shared" si="1"/>
        <v>99.161489988547331</v>
      </c>
    </row>
    <row r="38" spans="1:8" ht="31.7" customHeight="1" x14ac:dyDescent="0.25">
      <c r="A38" s="70" t="s">
        <v>32</v>
      </c>
      <c r="B38" s="40">
        <v>75939500</v>
      </c>
      <c r="C38" s="33">
        <v>75939500</v>
      </c>
      <c r="D38" s="91">
        <f t="shared" si="1"/>
        <v>100</v>
      </c>
    </row>
    <row r="39" spans="1:8" ht="30.75" hidden="1" customHeight="1" x14ac:dyDescent="0.25">
      <c r="A39" s="70" t="s">
        <v>33</v>
      </c>
      <c r="B39" s="44"/>
      <c r="C39" s="33"/>
      <c r="D39" s="91" t="e">
        <f t="shared" si="1"/>
        <v>#DIV/0!</v>
      </c>
    </row>
    <row r="40" spans="1:8" ht="18.75" customHeight="1" x14ac:dyDescent="0.25">
      <c r="A40" s="70" t="s">
        <v>34</v>
      </c>
      <c r="B40" s="40">
        <f>3296275293.31+192879626.45</f>
        <v>3489154919.7599998</v>
      </c>
      <c r="C40" s="33">
        <v>3460228034.48</v>
      </c>
      <c r="D40" s="91">
        <f t="shared" si="1"/>
        <v>99.170948669656966</v>
      </c>
    </row>
    <row r="41" spans="1:8" ht="29.25" customHeight="1" x14ac:dyDescent="0.25">
      <c r="A41" s="70" t="s">
        <v>108</v>
      </c>
      <c r="B41" s="40">
        <v>-9071.92</v>
      </c>
      <c r="C41" s="33">
        <v>-9071.92</v>
      </c>
      <c r="D41" s="91">
        <f t="shared" si="1"/>
        <v>100</v>
      </c>
    </row>
    <row r="42" spans="1:8" ht="47.25" customHeight="1" x14ac:dyDescent="0.25">
      <c r="A42" s="70" t="s">
        <v>35</v>
      </c>
      <c r="B42" s="40">
        <f>-1909597.72-2386-841068</f>
        <v>-2753051.7199999997</v>
      </c>
      <c r="C42" s="33">
        <v>-3898111.57</v>
      </c>
      <c r="D42" s="91">
        <f t="shared" si="1"/>
        <v>141.59238425059445</v>
      </c>
    </row>
    <row r="43" spans="1:8" ht="19.5" customHeight="1" thickBot="1" x14ac:dyDescent="0.3">
      <c r="A43" s="74" t="s">
        <v>99</v>
      </c>
      <c r="B43" s="45">
        <f>24022615.35+18+0.02</f>
        <v>24022633.370000001</v>
      </c>
      <c r="C43" s="35">
        <v>24022633.370000001</v>
      </c>
      <c r="D43" s="92">
        <f t="shared" si="1"/>
        <v>100</v>
      </c>
    </row>
    <row r="44" spans="1:8" ht="50.25" hidden="1" customHeight="1" thickBot="1" x14ac:dyDescent="0.3">
      <c r="A44" s="75" t="s">
        <v>36</v>
      </c>
      <c r="B44" s="46"/>
      <c r="C44" s="17"/>
      <c r="D44" s="93" t="e">
        <f t="shared" si="1"/>
        <v>#DIV/0!</v>
      </c>
    </row>
    <row r="45" spans="1:8" ht="29.25" customHeight="1" thickBot="1" x14ac:dyDescent="0.3">
      <c r="A45" s="76" t="s">
        <v>37</v>
      </c>
      <c r="B45" s="47">
        <f>B5+B20+B37</f>
        <v>4516082785.4899998</v>
      </c>
      <c r="C45" s="16">
        <f>C5+C20+C37</f>
        <v>4503347902.4599991</v>
      </c>
      <c r="D45" s="90">
        <f t="shared" si="1"/>
        <v>99.71801041666204</v>
      </c>
      <c r="F45" s="4"/>
      <c r="H45" s="4"/>
    </row>
    <row r="46" spans="1:8" ht="19.5" customHeight="1" x14ac:dyDescent="0.25">
      <c r="A46" s="77" t="s">
        <v>38</v>
      </c>
      <c r="B46" s="106"/>
      <c r="C46" s="106"/>
      <c r="D46" s="107"/>
    </row>
    <row r="47" spans="1:8" ht="24" customHeight="1" x14ac:dyDescent="0.25">
      <c r="A47" s="78" t="s">
        <v>39</v>
      </c>
      <c r="B47" s="41">
        <f>B48+B49+B50+B51+B52+B53+B54</f>
        <v>163664120.63</v>
      </c>
      <c r="C47" s="20">
        <f>C48+C49+C50+C51+C52+C53+C54</f>
        <v>159494340.81999999</v>
      </c>
      <c r="D47" s="94">
        <f t="shared" ref="D47:D104" si="3">C47/B47*100</f>
        <v>97.452233394864379</v>
      </c>
    </row>
    <row r="48" spans="1:8" ht="49.7" customHeight="1" x14ac:dyDescent="0.25">
      <c r="A48" s="79" t="s">
        <v>40</v>
      </c>
      <c r="B48" s="58">
        <v>3124561.89</v>
      </c>
      <c r="C48" s="12">
        <v>3055956.51</v>
      </c>
      <c r="D48" s="95">
        <f t="shared" si="3"/>
        <v>97.804320016205523</v>
      </c>
    </row>
    <row r="49" spans="1:4" ht="46.5" customHeight="1" x14ac:dyDescent="0.25">
      <c r="A49" s="79" t="s">
        <v>41</v>
      </c>
      <c r="B49" s="58">
        <v>72461185.040000007</v>
      </c>
      <c r="C49" s="12">
        <v>71197557.959999993</v>
      </c>
      <c r="D49" s="95">
        <f t="shared" si="3"/>
        <v>98.25613246691664</v>
      </c>
    </row>
    <row r="50" spans="1:4" x14ac:dyDescent="0.25">
      <c r="A50" s="79" t="s">
        <v>42</v>
      </c>
      <c r="B50" s="58">
        <v>12400</v>
      </c>
      <c r="C50" s="12">
        <v>12400</v>
      </c>
      <c r="D50" s="95">
        <f t="shared" si="3"/>
        <v>100</v>
      </c>
    </row>
    <row r="51" spans="1:4" ht="30.2" customHeight="1" x14ac:dyDescent="0.25">
      <c r="A51" s="79" t="s">
        <v>43</v>
      </c>
      <c r="B51" s="58">
        <v>9436636.5</v>
      </c>
      <c r="C51" s="12">
        <v>9431210.7200000007</v>
      </c>
      <c r="D51" s="95">
        <f t="shared" si="3"/>
        <v>99.942503030608421</v>
      </c>
    </row>
    <row r="52" spans="1:4" ht="19.5" customHeight="1" x14ac:dyDescent="0.25">
      <c r="A52" s="79" t="s">
        <v>44</v>
      </c>
      <c r="B52" s="58">
        <v>0</v>
      </c>
      <c r="C52" s="12">
        <v>0</v>
      </c>
      <c r="D52" s="95">
        <v>0</v>
      </c>
    </row>
    <row r="53" spans="1:4" x14ac:dyDescent="0.25">
      <c r="A53" s="79" t="s">
        <v>45</v>
      </c>
      <c r="B53" s="58">
        <v>50000.24</v>
      </c>
      <c r="C53" s="12">
        <v>0</v>
      </c>
      <c r="D53" s="95">
        <f t="shared" si="3"/>
        <v>0</v>
      </c>
    </row>
    <row r="54" spans="1:4" x14ac:dyDescent="0.25">
      <c r="A54" s="79" t="s">
        <v>46</v>
      </c>
      <c r="B54" s="58">
        <v>78579336.959999993</v>
      </c>
      <c r="C54" s="12">
        <v>75797215.629999995</v>
      </c>
      <c r="D54" s="95">
        <f t="shared" si="3"/>
        <v>96.459474669000826</v>
      </c>
    </row>
    <row r="55" spans="1:4" ht="19.5" customHeight="1" x14ac:dyDescent="0.25">
      <c r="A55" s="78" t="s">
        <v>47</v>
      </c>
      <c r="B55" s="41">
        <f>B56+B57+B58</f>
        <v>29070200.859999999</v>
      </c>
      <c r="C55" s="20">
        <f>C56+C57+C58</f>
        <v>27010405.370000001</v>
      </c>
      <c r="D55" s="94">
        <f t="shared" si="3"/>
        <v>92.914409157611857</v>
      </c>
    </row>
    <row r="56" spans="1:4" x14ac:dyDescent="0.25">
      <c r="A56" s="79" t="s">
        <v>48</v>
      </c>
      <c r="B56" s="58">
        <v>4272300</v>
      </c>
      <c r="C56" s="12">
        <v>4272300</v>
      </c>
      <c r="D56" s="95">
        <f t="shared" si="3"/>
        <v>100</v>
      </c>
    </row>
    <row r="57" spans="1:4" ht="18.75" customHeight="1" x14ac:dyDescent="0.25">
      <c r="A57" s="79" t="s">
        <v>93</v>
      </c>
      <c r="B57" s="58">
        <v>24797900.859999999</v>
      </c>
      <c r="C57" s="12">
        <v>22738105.370000001</v>
      </c>
      <c r="D57" s="95">
        <f t="shared" si="3"/>
        <v>91.69366995364301</v>
      </c>
    </row>
    <row r="58" spans="1:4" ht="32.25" customHeight="1" x14ac:dyDescent="0.25">
      <c r="A58" s="79" t="s">
        <v>49</v>
      </c>
      <c r="B58" s="58">
        <v>0</v>
      </c>
      <c r="C58" s="12">
        <v>0</v>
      </c>
      <c r="D58" s="95">
        <v>0</v>
      </c>
    </row>
    <row r="59" spans="1:4" x14ac:dyDescent="0.25">
      <c r="A59" s="78" t="s">
        <v>50</v>
      </c>
      <c r="B59" s="41">
        <f>B60+B61+B62+B63</f>
        <v>291138128.53000003</v>
      </c>
      <c r="C59" s="20">
        <f>C60+C61+C62+C63</f>
        <v>280177841.07999998</v>
      </c>
      <c r="D59" s="94">
        <f t="shared" si="3"/>
        <v>96.235365149408565</v>
      </c>
    </row>
    <row r="60" spans="1:4" x14ac:dyDescent="0.25">
      <c r="A60" s="79" t="s">
        <v>51</v>
      </c>
      <c r="B60" s="58">
        <v>450200</v>
      </c>
      <c r="C60" s="13">
        <v>434124.3</v>
      </c>
      <c r="D60" s="95">
        <f t="shared" si="3"/>
        <v>96.429209240337627</v>
      </c>
    </row>
    <row r="61" spans="1:4" x14ac:dyDescent="0.25">
      <c r="A61" s="79" t="s">
        <v>52</v>
      </c>
      <c r="B61" s="58">
        <v>30400276.629999999</v>
      </c>
      <c r="C61" s="13">
        <v>30395576.629999999</v>
      </c>
      <c r="D61" s="95">
        <f t="shared" si="3"/>
        <v>99.984539614368643</v>
      </c>
    </row>
    <row r="62" spans="1:4" x14ac:dyDescent="0.25">
      <c r="A62" s="79" t="s">
        <v>53</v>
      </c>
      <c r="B62" s="59">
        <v>259490620.90000001</v>
      </c>
      <c r="C62" s="12">
        <v>248653408.28</v>
      </c>
      <c r="D62" s="95">
        <f t="shared" si="3"/>
        <v>95.823659220355268</v>
      </c>
    </row>
    <row r="63" spans="1:4" ht="20.25" customHeight="1" x14ac:dyDescent="0.25">
      <c r="A63" s="79" t="s">
        <v>54</v>
      </c>
      <c r="B63" s="58">
        <v>797031</v>
      </c>
      <c r="C63" s="14">
        <v>694731.87</v>
      </c>
      <c r="D63" s="95">
        <f t="shared" si="3"/>
        <v>87.164974762587661</v>
      </c>
    </row>
    <row r="64" spans="1:4" x14ac:dyDescent="0.25">
      <c r="A64" s="78" t="s">
        <v>55</v>
      </c>
      <c r="B64" s="41">
        <f>B65+B66+B68+B67</f>
        <v>1443952518.3600001</v>
      </c>
      <c r="C64" s="20">
        <f>C65+C66+C68+C67</f>
        <v>374388926.19</v>
      </c>
      <c r="D64" s="94">
        <f t="shared" si="3"/>
        <v>25.928063522145468</v>
      </c>
    </row>
    <row r="65" spans="1:10" x14ac:dyDescent="0.25">
      <c r="A65" s="79" t="s">
        <v>56</v>
      </c>
      <c r="B65" s="58">
        <v>36142782.399999999</v>
      </c>
      <c r="C65" s="14">
        <v>32286816.34</v>
      </c>
      <c r="D65" s="95">
        <f t="shared" si="3"/>
        <v>89.331297138872188</v>
      </c>
    </row>
    <row r="66" spans="1:10" x14ac:dyDescent="0.25">
      <c r="A66" s="79" t="s">
        <v>57</v>
      </c>
      <c r="B66" s="58">
        <v>1040877999</v>
      </c>
      <c r="C66" s="12">
        <v>1787999</v>
      </c>
      <c r="D66" s="95">
        <f t="shared" si="3"/>
        <v>0.17177796069450788</v>
      </c>
    </row>
    <row r="67" spans="1:10" x14ac:dyDescent="0.25">
      <c r="A67" s="79" t="s">
        <v>58</v>
      </c>
      <c r="B67" s="58">
        <v>228587408.22999999</v>
      </c>
      <c r="C67" s="14">
        <v>215865310.84999999</v>
      </c>
      <c r="D67" s="95">
        <f t="shared" si="3"/>
        <v>94.434471487948585</v>
      </c>
    </row>
    <row r="68" spans="1:10" ht="17.45" customHeight="1" x14ac:dyDescent="0.25">
      <c r="A68" s="79" t="s">
        <v>59</v>
      </c>
      <c r="B68" s="58">
        <v>138344328.72999999</v>
      </c>
      <c r="C68" s="14">
        <v>124448800</v>
      </c>
      <c r="D68" s="95">
        <f t="shared" si="3"/>
        <v>89.955837830461974</v>
      </c>
    </row>
    <row r="69" spans="1:10" x14ac:dyDescent="0.25">
      <c r="A69" s="78" t="s">
        <v>60</v>
      </c>
      <c r="B69" s="41">
        <f>B70+B71</f>
        <v>16125742</v>
      </c>
      <c r="C69" s="20">
        <f>C70+C71</f>
        <v>15371765.6</v>
      </c>
      <c r="D69" s="94">
        <f t="shared" si="3"/>
        <v>95.32439251477544</v>
      </c>
    </row>
    <row r="70" spans="1:10" ht="22.5" customHeight="1" x14ac:dyDescent="0.25">
      <c r="A70" s="79" t="s">
        <v>61</v>
      </c>
      <c r="B70" s="58">
        <v>16125742</v>
      </c>
      <c r="C70" s="12">
        <v>15371765.6</v>
      </c>
      <c r="D70" s="95">
        <f t="shared" si="3"/>
        <v>95.32439251477544</v>
      </c>
    </row>
    <row r="71" spans="1:10" ht="19.5" hidden="1" customHeight="1" x14ac:dyDescent="0.25">
      <c r="A71" s="79" t="s">
        <v>62</v>
      </c>
      <c r="B71" s="58"/>
      <c r="C71" s="12"/>
      <c r="D71" s="95" t="e">
        <f t="shared" si="3"/>
        <v>#DIV/0!</v>
      </c>
    </row>
    <row r="72" spans="1:10" x14ac:dyDescent="0.25">
      <c r="A72" s="78" t="s">
        <v>63</v>
      </c>
      <c r="B72" s="41">
        <f>B73+B74+B75+B76+B77+B78</f>
        <v>2051535916.5900002</v>
      </c>
      <c r="C72" s="20">
        <f>C73+C74+C75+C76+C77+C78</f>
        <v>2040819745.96</v>
      </c>
      <c r="D72" s="94">
        <f t="shared" si="3"/>
        <v>99.477651327313225</v>
      </c>
      <c r="F72" s="4"/>
      <c r="H72" s="3"/>
      <c r="J72" s="3"/>
    </row>
    <row r="73" spans="1:10" x14ac:dyDescent="0.25">
      <c r="A73" s="79" t="s">
        <v>64</v>
      </c>
      <c r="B73" s="58">
        <v>829100315.73000002</v>
      </c>
      <c r="C73" s="12">
        <v>823908767.57000005</v>
      </c>
      <c r="D73" s="95">
        <f t="shared" si="3"/>
        <v>99.373833532383955</v>
      </c>
    </row>
    <row r="74" spans="1:10" x14ac:dyDescent="0.25">
      <c r="A74" s="79" t="s">
        <v>65</v>
      </c>
      <c r="B74" s="58">
        <v>957727101.95000005</v>
      </c>
      <c r="C74" s="12">
        <v>953591232.51999998</v>
      </c>
      <c r="D74" s="96">
        <f t="shared" si="3"/>
        <v>99.568157837281717</v>
      </c>
    </row>
    <row r="75" spans="1:10" ht="15" customHeight="1" x14ac:dyDescent="0.25">
      <c r="A75" s="79" t="s">
        <v>66</v>
      </c>
      <c r="B75" s="58">
        <v>227168669.00999999</v>
      </c>
      <c r="C75" s="12">
        <v>226047095.22</v>
      </c>
      <c r="D75" s="96">
        <f t="shared" si="3"/>
        <v>99.506281480237661</v>
      </c>
    </row>
    <row r="76" spans="1:10" ht="30.75" customHeight="1" x14ac:dyDescent="0.25">
      <c r="A76" s="79" t="s">
        <v>105</v>
      </c>
      <c r="B76" s="58">
        <v>130000</v>
      </c>
      <c r="C76" s="12">
        <v>101500</v>
      </c>
      <c r="D76" s="96">
        <f t="shared" si="3"/>
        <v>78.07692307692308</v>
      </c>
    </row>
    <row r="77" spans="1:10" x14ac:dyDescent="0.25">
      <c r="A77" s="79" t="s">
        <v>67</v>
      </c>
      <c r="B77" s="58">
        <v>260000</v>
      </c>
      <c r="C77" s="12">
        <v>259999.1</v>
      </c>
      <c r="D77" s="96">
        <f t="shared" si="3"/>
        <v>99.999653846153848</v>
      </c>
    </row>
    <row r="78" spans="1:10" x14ac:dyDescent="0.25">
      <c r="A78" s="79" t="s">
        <v>68</v>
      </c>
      <c r="B78" s="58">
        <v>37149829.899999999</v>
      </c>
      <c r="C78" s="12">
        <v>36911151.549999997</v>
      </c>
      <c r="D78" s="96">
        <f t="shared" si="3"/>
        <v>99.357525052893976</v>
      </c>
    </row>
    <row r="79" spans="1:10" x14ac:dyDescent="0.25">
      <c r="A79" s="78" t="s">
        <v>69</v>
      </c>
      <c r="B79" s="41">
        <f>B80</f>
        <v>172892184.37</v>
      </c>
      <c r="C79" s="20">
        <f>C80</f>
        <v>149304252.22</v>
      </c>
      <c r="D79" s="97">
        <f t="shared" si="3"/>
        <v>86.356854570406512</v>
      </c>
      <c r="F79" s="4"/>
    </row>
    <row r="80" spans="1:10" x14ac:dyDescent="0.25">
      <c r="A80" s="79" t="s">
        <v>70</v>
      </c>
      <c r="B80" s="58">
        <v>172892184.37</v>
      </c>
      <c r="C80" s="12">
        <v>149304252.22</v>
      </c>
      <c r="D80" s="96">
        <f t="shared" si="3"/>
        <v>86.356854570406512</v>
      </c>
    </row>
    <row r="81" spans="1:8" x14ac:dyDescent="0.25">
      <c r="A81" s="78" t="s">
        <v>71</v>
      </c>
      <c r="B81" s="41">
        <f>B82+B83+B84+B85</f>
        <v>118114666.73</v>
      </c>
      <c r="C81" s="20">
        <f>C82+C83+C84+C85</f>
        <v>116951072.97</v>
      </c>
      <c r="D81" s="97">
        <f t="shared" si="3"/>
        <v>99.014860904057002</v>
      </c>
    </row>
    <row r="82" spans="1:8" x14ac:dyDescent="0.25">
      <c r="A82" s="79" t="s">
        <v>72</v>
      </c>
      <c r="B82" s="58">
        <v>1119000</v>
      </c>
      <c r="C82" s="12">
        <v>1119000</v>
      </c>
      <c r="D82" s="96">
        <f t="shared" si="3"/>
        <v>100</v>
      </c>
    </row>
    <row r="83" spans="1:8" x14ac:dyDescent="0.25">
      <c r="A83" s="79" t="s">
        <v>73</v>
      </c>
      <c r="B83" s="58">
        <v>1408873</v>
      </c>
      <c r="C83" s="12">
        <v>1390813</v>
      </c>
      <c r="D83" s="96">
        <f t="shared" si="3"/>
        <v>98.718124344777706</v>
      </c>
    </row>
    <row r="84" spans="1:8" x14ac:dyDescent="0.25">
      <c r="A84" s="79" t="s">
        <v>74</v>
      </c>
      <c r="B84" s="58">
        <v>113483977.73</v>
      </c>
      <c r="C84" s="12">
        <v>112545674.59</v>
      </c>
      <c r="D84" s="96">
        <f t="shared" si="3"/>
        <v>99.173184480515474</v>
      </c>
    </row>
    <row r="85" spans="1:8" ht="18.75" customHeight="1" x14ac:dyDescent="0.25">
      <c r="A85" s="79" t="s">
        <v>75</v>
      </c>
      <c r="B85" s="58">
        <v>2102816</v>
      </c>
      <c r="C85" s="12">
        <v>1895585.38</v>
      </c>
      <c r="D85" s="96">
        <f t="shared" si="3"/>
        <v>90.14509020285179</v>
      </c>
    </row>
    <row r="86" spans="1:8" x14ac:dyDescent="0.25">
      <c r="A86" s="78" t="s">
        <v>76</v>
      </c>
      <c r="B86" s="41">
        <f>B87+B88+B89</f>
        <v>357165520.40999997</v>
      </c>
      <c r="C86" s="20">
        <f>C87+C88+C89</f>
        <v>357165495.59999996</v>
      </c>
      <c r="D86" s="97">
        <f t="shared" si="3"/>
        <v>99.999993053640793</v>
      </c>
    </row>
    <row r="87" spans="1:8" x14ac:dyDescent="0.25">
      <c r="A87" s="79" t="s">
        <v>77</v>
      </c>
      <c r="B87" s="58">
        <v>23266348.149999999</v>
      </c>
      <c r="C87" s="12">
        <v>23266348.149999999</v>
      </c>
      <c r="D87" s="96">
        <f t="shared" si="3"/>
        <v>100</v>
      </c>
    </row>
    <row r="88" spans="1:8" x14ac:dyDescent="0.25">
      <c r="A88" s="79" t="s">
        <v>78</v>
      </c>
      <c r="B88" s="58">
        <v>333899172.25999999</v>
      </c>
      <c r="C88" s="12">
        <v>333899147.44999999</v>
      </c>
      <c r="D88" s="96">
        <f t="shared" si="3"/>
        <v>99.999992569613198</v>
      </c>
    </row>
    <row r="89" spans="1:8" hidden="1" x14ac:dyDescent="0.25">
      <c r="A89" s="79" t="s">
        <v>79</v>
      </c>
      <c r="B89" s="58"/>
      <c r="C89" s="12"/>
      <c r="D89" s="96" t="e">
        <f t="shared" si="3"/>
        <v>#DIV/0!</v>
      </c>
    </row>
    <row r="90" spans="1:8" x14ac:dyDescent="0.25">
      <c r="A90" s="78" t="s">
        <v>80</v>
      </c>
      <c r="B90" s="60">
        <f t="shared" ref="B90:C90" si="4">B91+B92</f>
        <v>1263000</v>
      </c>
      <c r="C90" s="15">
        <f t="shared" si="4"/>
        <v>1041352.1</v>
      </c>
      <c r="D90" s="97">
        <f t="shared" si="3"/>
        <v>82.450680918448143</v>
      </c>
    </row>
    <row r="91" spans="1:8" x14ac:dyDescent="0.25">
      <c r="A91" s="79" t="s">
        <v>81</v>
      </c>
      <c r="B91" s="58">
        <v>250000</v>
      </c>
      <c r="C91" s="12">
        <v>248240</v>
      </c>
      <c r="D91" s="96">
        <f t="shared" si="3"/>
        <v>99.295999999999992</v>
      </c>
    </row>
    <row r="92" spans="1:8" x14ac:dyDescent="0.25">
      <c r="A92" s="80" t="s">
        <v>106</v>
      </c>
      <c r="B92" s="61">
        <v>1013000</v>
      </c>
      <c r="C92" s="48">
        <v>793112.1</v>
      </c>
      <c r="D92" s="98">
        <f t="shared" si="3"/>
        <v>78.293395853899312</v>
      </c>
    </row>
    <row r="93" spans="1:8" ht="16.5" thickBot="1" x14ac:dyDescent="0.3">
      <c r="A93" s="81" t="s">
        <v>82</v>
      </c>
      <c r="B93" s="62">
        <v>0</v>
      </c>
      <c r="C93" s="23">
        <v>0</v>
      </c>
      <c r="D93" s="99">
        <v>0</v>
      </c>
    </row>
    <row r="94" spans="1:8" ht="16.5" hidden="1" thickBot="1" x14ac:dyDescent="0.3">
      <c r="A94" s="82" t="s">
        <v>91</v>
      </c>
      <c r="B94" s="63"/>
      <c r="C94" s="22"/>
      <c r="D94" s="100" t="e">
        <f t="shared" si="3"/>
        <v>#DIV/0!</v>
      </c>
    </row>
    <row r="95" spans="1:8" ht="30.75" customHeight="1" thickBot="1" x14ac:dyDescent="0.3">
      <c r="A95" s="83" t="s">
        <v>83</v>
      </c>
      <c r="B95" s="47">
        <f>B47+B55+B59+B64+B69+B72+B79+B81+B86+B90+B93+B94</f>
        <v>4644921998.4800005</v>
      </c>
      <c r="C95" s="16">
        <f>C47+C55+C59+C64+C69+C72+C79+C81+C86+C90+C93+C94</f>
        <v>3521725197.9099994</v>
      </c>
      <c r="D95" s="101">
        <f t="shared" si="3"/>
        <v>75.818823202250655</v>
      </c>
      <c r="F95" s="4"/>
      <c r="H95" s="4"/>
    </row>
    <row r="96" spans="1:8" ht="7.5" hidden="1" customHeight="1" x14ac:dyDescent="0.25">
      <c r="A96" s="84"/>
      <c r="B96" s="46"/>
      <c r="C96" s="17"/>
      <c r="D96" s="100" t="e">
        <f t="shared" si="3"/>
        <v>#DIV/0!</v>
      </c>
    </row>
    <row r="97" spans="1:13" ht="21.2" customHeight="1" thickBot="1" x14ac:dyDescent="0.3">
      <c r="A97" s="83" t="s">
        <v>84</v>
      </c>
      <c r="B97" s="47">
        <f>B45-B95</f>
        <v>-128839212.99000072</v>
      </c>
      <c r="C97" s="18">
        <f>C45-C95</f>
        <v>981622704.54999971</v>
      </c>
      <c r="D97" s="101">
        <f t="shared" si="3"/>
        <v>-761.89747031921411</v>
      </c>
      <c r="F97" s="4"/>
      <c r="H97" s="4"/>
    </row>
    <row r="98" spans="1:13" x14ac:dyDescent="0.25">
      <c r="A98" s="85" t="s">
        <v>94</v>
      </c>
      <c r="B98" s="64"/>
      <c r="C98" s="19"/>
      <c r="D98" s="102"/>
    </row>
    <row r="99" spans="1:13" x14ac:dyDescent="0.25">
      <c r="A99" s="78" t="s">
        <v>85</v>
      </c>
      <c r="B99" s="41">
        <f>B100+B101</f>
        <v>0</v>
      </c>
      <c r="C99" s="20">
        <f>C100+C101</f>
        <v>0</v>
      </c>
      <c r="D99" s="103">
        <v>0</v>
      </c>
    </row>
    <row r="100" spans="1:13" hidden="1" x14ac:dyDescent="0.25">
      <c r="A100" s="79" t="s">
        <v>86</v>
      </c>
      <c r="B100" s="58">
        <v>0</v>
      </c>
      <c r="C100" s="12">
        <v>0</v>
      </c>
      <c r="D100" s="104">
        <v>0</v>
      </c>
    </row>
    <row r="101" spans="1:13" hidden="1" x14ac:dyDescent="0.25">
      <c r="A101" s="79" t="s">
        <v>87</v>
      </c>
      <c r="B101" s="58">
        <v>0</v>
      </c>
      <c r="C101" s="12">
        <v>0</v>
      </c>
      <c r="D101" s="104">
        <v>0</v>
      </c>
    </row>
    <row r="102" spans="1:13" ht="31.5" hidden="1" x14ac:dyDescent="0.25">
      <c r="A102" s="79" t="s">
        <v>88</v>
      </c>
      <c r="B102" s="58">
        <v>0</v>
      </c>
      <c r="C102" s="12">
        <v>0</v>
      </c>
      <c r="D102" s="104" t="e">
        <f t="shared" si="3"/>
        <v>#DIV/0!</v>
      </c>
    </row>
    <row r="103" spans="1:13" ht="31.5" hidden="1" x14ac:dyDescent="0.25">
      <c r="A103" s="79" t="s">
        <v>89</v>
      </c>
      <c r="B103" s="58">
        <v>0</v>
      </c>
      <c r="C103" s="12">
        <v>0</v>
      </c>
      <c r="D103" s="104" t="e">
        <f t="shared" si="3"/>
        <v>#DIV/0!</v>
      </c>
    </row>
    <row r="104" spans="1:13" ht="23.25" customHeight="1" thickBot="1" x14ac:dyDescent="0.3">
      <c r="A104" s="81" t="s">
        <v>90</v>
      </c>
      <c r="B104" s="65">
        <v>128839212.98999999</v>
      </c>
      <c r="C104" s="23">
        <f t="shared" ref="C104" si="5">C106-C107</f>
        <v>-981622704.55000007</v>
      </c>
      <c r="D104" s="105">
        <f t="shared" si="3"/>
        <v>-761.89747031921854</v>
      </c>
      <c r="F104" s="4"/>
    </row>
    <row r="105" spans="1:13" ht="17.45" hidden="1" customHeight="1" x14ac:dyDescent="0.25">
      <c r="A105" s="52" t="s">
        <v>96</v>
      </c>
      <c r="B105" s="54"/>
      <c r="C105" s="53"/>
      <c r="D105" s="55"/>
    </row>
    <row r="106" spans="1:13" ht="15.75" hidden="1" customHeight="1" x14ac:dyDescent="0.25">
      <c r="A106" s="9" t="s">
        <v>101</v>
      </c>
      <c r="C106" s="25">
        <v>128846269.88</v>
      </c>
      <c r="D106" s="8">
        <v>0</v>
      </c>
    </row>
    <row r="107" spans="1:13" ht="15.75" hidden="1" customHeight="1" x14ac:dyDescent="0.25">
      <c r="A107" s="9" t="s">
        <v>102</v>
      </c>
      <c r="C107" s="26">
        <v>1110468974.4300001</v>
      </c>
      <c r="D107" s="8">
        <v>0</v>
      </c>
    </row>
    <row r="108" spans="1:13" s="7" customFormat="1" ht="25.5" hidden="1" customHeight="1" thickBot="1" x14ac:dyDescent="0.3">
      <c r="A108" s="10" t="s">
        <v>95</v>
      </c>
      <c r="B108" s="23">
        <v>40820000</v>
      </c>
      <c r="C108" s="23">
        <f>C45-C42-C95+86481485.14-1045734518</f>
        <v>26267783.259999394</v>
      </c>
      <c r="D108" s="11">
        <v>0</v>
      </c>
      <c r="G108" s="2"/>
      <c r="H108" s="51"/>
      <c r="I108" s="2"/>
      <c r="K108" s="49"/>
      <c r="M108" s="50"/>
    </row>
    <row r="109" spans="1:13" s="7" customFormat="1" ht="23.25" customHeight="1" x14ac:dyDescent="0.25">
      <c r="A109" s="5"/>
      <c r="B109" s="24"/>
      <c r="C109" s="24"/>
      <c r="D109" s="6"/>
      <c r="G109" s="2"/>
      <c r="H109" s="51"/>
      <c r="I109" s="2"/>
    </row>
  </sheetData>
  <mergeCells count="3">
    <mergeCell ref="B46:D46"/>
    <mergeCell ref="A1:D1"/>
    <mergeCell ref="C2:D2"/>
  </mergeCells>
  <pageMargins left="1.1811023622047245" right="0.19685039370078741" top="0.62992125984251968" bottom="0.11811023622047245" header="0.31496062992125984" footer="0.23622047244094491"/>
  <pageSetup paperSize="9" scale="73" orientation="portrait" r:id="rId1"/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2024-01-18T05:40:34Z</dcterms:modified>
</cp:coreProperties>
</file>