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75" windowHeight="12435" activeTab="1"/>
  </bookViews>
  <sheets>
    <sheet name="Яровые" sheetId="3" r:id="rId1"/>
    <sheet name="Озимые" sheetId="2" r:id="rId2"/>
  </sheets>
  <definedNames>
    <definedName name="_xlnm.Print_Area" localSheetId="1">Озимые!$A$1:$V$30</definedName>
    <definedName name="_xlnm.Print_Area" localSheetId="0">Яровые!$A$1:$X$28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8" i="3" l="1"/>
  <c r="S28" i="3"/>
  <c r="Q28" i="3"/>
  <c r="M28" i="3"/>
  <c r="K28" i="3"/>
  <c r="I28" i="3"/>
  <c r="D28" i="3"/>
  <c r="X27" i="3"/>
  <c r="V27" i="3"/>
  <c r="U27" i="3"/>
  <c r="T27" i="3"/>
  <c r="R27" i="3"/>
  <c r="P27" i="3"/>
  <c r="G27" i="3"/>
  <c r="F27" i="3"/>
  <c r="E27" i="3"/>
  <c r="B27" i="3"/>
  <c r="C26" i="3"/>
  <c r="H26" i="3" s="1"/>
  <c r="H25" i="3"/>
  <c r="J25" i="3" s="1"/>
  <c r="D25" i="3"/>
  <c r="H24" i="3"/>
  <c r="J24" i="3" s="1"/>
  <c r="N24" i="3" s="1"/>
  <c r="D24" i="3"/>
  <c r="H23" i="3"/>
  <c r="J23" i="3" s="1"/>
  <c r="D23" i="3"/>
  <c r="C23" i="3"/>
  <c r="C22" i="3"/>
  <c r="H22" i="3" s="1"/>
  <c r="H21" i="3"/>
  <c r="J21" i="3" s="1"/>
  <c r="C21" i="3"/>
  <c r="D21" i="3" s="1"/>
  <c r="H20" i="3"/>
  <c r="J20" i="3" s="1"/>
  <c r="M20" i="3" s="1"/>
  <c r="D20" i="3"/>
  <c r="H19" i="3"/>
  <c r="J19" i="3" s="1"/>
  <c r="C19" i="3"/>
  <c r="D19" i="3" s="1"/>
  <c r="C18" i="3"/>
  <c r="H18" i="3" s="1"/>
  <c r="H17" i="3"/>
  <c r="J17" i="3" s="1"/>
  <c r="D17" i="3"/>
  <c r="W16" i="3"/>
  <c r="J16" i="3"/>
  <c r="Q16" i="3" s="1"/>
  <c r="I16" i="3"/>
  <c r="D16" i="3"/>
  <c r="C15" i="3"/>
  <c r="H15" i="3" s="1"/>
  <c r="W14" i="3"/>
  <c r="Q14" i="3"/>
  <c r="O14" i="3"/>
  <c r="M14" i="3"/>
  <c r="K14" i="3"/>
  <c r="J14" i="3"/>
  <c r="I14" i="3"/>
  <c r="C14" i="3"/>
  <c r="D14" i="3" s="1"/>
  <c r="H13" i="3"/>
  <c r="J13" i="3" s="1"/>
  <c r="D13" i="3"/>
  <c r="H12" i="3"/>
  <c r="J12" i="3" s="1"/>
  <c r="D12" i="3"/>
  <c r="J11" i="3"/>
  <c r="W11" i="3" s="1"/>
  <c r="H11" i="3"/>
  <c r="I11" i="3" s="1"/>
  <c r="C11" i="3"/>
  <c r="D11" i="3" s="1"/>
  <c r="H10" i="3"/>
  <c r="L10" i="3" s="1"/>
  <c r="D10" i="3"/>
  <c r="H9" i="3"/>
  <c r="J9" i="3" s="1"/>
  <c r="D9" i="3"/>
  <c r="C9" i="3"/>
  <c r="C8" i="3"/>
  <c r="H8" i="3" s="1"/>
  <c r="H7" i="3"/>
  <c r="J7" i="3" s="1"/>
  <c r="C7" i="3"/>
  <c r="D7" i="3" s="1"/>
  <c r="C6" i="3"/>
  <c r="C27" i="3" s="1"/>
  <c r="D27" i="3" s="1"/>
  <c r="U27" i="2"/>
  <c r="T27" i="2"/>
  <c r="S27" i="2"/>
  <c r="Q27" i="2"/>
  <c r="O27" i="2"/>
  <c r="M27" i="2" s="1"/>
  <c r="G27" i="2"/>
  <c r="F27" i="2"/>
  <c r="E27" i="2"/>
  <c r="C27" i="2"/>
  <c r="D27" i="2" s="1"/>
  <c r="B27" i="2"/>
  <c r="R26" i="2"/>
  <c r="N26" i="2"/>
  <c r="L26" i="2"/>
  <c r="J26" i="2"/>
  <c r="P26" i="2" s="1"/>
  <c r="I26" i="2"/>
  <c r="H26" i="2"/>
  <c r="D26" i="2"/>
  <c r="I25" i="2"/>
  <c r="J25" i="2" s="1"/>
  <c r="H25" i="2"/>
  <c r="D25" i="2"/>
  <c r="I24" i="2"/>
  <c r="J24" i="2" s="1"/>
  <c r="H24" i="2"/>
  <c r="D24" i="2"/>
  <c r="J23" i="2"/>
  <c r="P23" i="2" s="1"/>
  <c r="I23" i="2"/>
  <c r="H23" i="2"/>
  <c r="D23" i="2"/>
  <c r="J22" i="2"/>
  <c r="R22" i="2" s="1"/>
  <c r="I22" i="2"/>
  <c r="H22" i="2"/>
  <c r="D22" i="2"/>
  <c r="J21" i="2"/>
  <c r="R21" i="2" s="1"/>
  <c r="I21" i="2"/>
  <c r="H21" i="2"/>
  <c r="D21" i="2"/>
  <c r="J20" i="2"/>
  <c r="P20" i="2" s="1"/>
  <c r="I20" i="2"/>
  <c r="H20" i="2"/>
  <c r="D20" i="2"/>
  <c r="I19" i="2"/>
  <c r="J19" i="2" s="1"/>
  <c r="H19" i="2"/>
  <c r="D19" i="2"/>
  <c r="R18" i="2"/>
  <c r="P18" i="2"/>
  <c r="N18" i="2"/>
  <c r="L18" i="2"/>
  <c r="J18" i="2"/>
  <c r="H18" i="2"/>
  <c r="D18" i="2"/>
  <c r="J17" i="2"/>
  <c r="R17" i="2" s="1"/>
  <c r="I17" i="2"/>
  <c r="H17" i="2"/>
  <c r="D17" i="2"/>
  <c r="J16" i="2"/>
  <c r="R16" i="2" s="1"/>
  <c r="I16" i="2"/>
  <c r="H16" i="2"/>
  <c r="D16" i="2"/>
  <c r="I15" i="2"/>
  <c r="J15" i="2" s="1"/>
  <c r="H15" i="2"/>
  <c r="I14" i="2"/>
  <c r="J14" i="2" s="1"/>
  <c r="H14" i="2"/>
  <c r="D14" i="2"/>
  <c r="I13" i="2"/>
  <c r="J13" i="2" s="1"/>
  <c r="H13" i="2"/>
  <c r="D13" i="2"/>
  <c r="I12" i="2"/>
  <c r="J12" i="2" s="1"/>
  <c r="H12" i="2"/>
  <c r="D12" i="2"/>
  <c r="I11" i="2"/>
  <c r="J11" i="2" s="1"/>
  <c r="D11" i="2"/>
  <c r="R10" i="2"/>
  <c r="P10" i="2"/>
  <c r="N10" i="2"/>
  <c r="L10" i="2"/>
  <c r="K10" i="2"/>
  <c r="D10" i="2"/>
  <c r="R9" i="2"/>
  <c r="P9" i="2"/>
  <c r="N9" i="2"/>
  <c r="K9" i="2"/>
  <c r="K27" i="2" s="1"/>
  <c r="D9" i="2"/>
  <c r="J8" i="2"/>
  <c r="R8" i="2" s="1"/>
  <c r="I8" i="2"/>
  <c r="D8" i="2"/>
  <c r="I7" i="2"/>
  <c r="J7" i="2" s="1"/>
  <c r="D7" i="2"/>
  <c r="I6" i="2"/>
  <c r="J6" i="2" s="1"/>
  <c r="Q19" i="3" l="1"/>
  <c r="N19" i="3"/>
  <c r="O19" i="3" s="1"/>
  <c r="M19" i="3"/>
  <c r="K19" i="3"/>
  <c r="W19" i="3"/>
  <c r="N23" i="3"/>
  <c r="O23" i="3" s="1"/>
  <c r="M23" i="3"/>
  <c r="K23" i="3"/>
  <c r="Q23" i="3"/>
  <c r="W23" i="3"/>
  <c r="Q7" i="3"/>
  <c r="N7" i="3"/>
  <c r="O7" i="3" s="1"/>
  <c r="M7" i="3"/>
  <c r="K7" i="3"/>
  <c r="W7" i="3"/>
  <c r="L27" i="3"/>
  <c r="J8" i="3"/>
  <c r="N8" i="3" s="1"/>
  <c r="I8" i="3"/>
  <c r="W12" i="3"/>
  <c r="Q12" i="3"/>
  <c r="O12" i="3"/>
  <c r="M12" i="3"/>
  <c r="K12" i="3"/>
  <c r="Q21" i="3"/>
  <c r="N21" i="3"/>
  <c r="O21" i="3" s="1"/>
  <c r="M21" i="3"/>
  <c r="K21" i="3"/>
  <c r="W21" i="3"/>
  <c r="W25" i="3"/>
  <c r="Q25" i="3"/>
  <c r="O25" i="3"/>
  <c r="M25" i="3"/>
  <c r="K25" i="3"/>
  <c r="J15" i="3"/>
  <c r="N15" i="3" s="1"/>
  <c r="I15" i="3"/>
  <c r="N9" i="3"/>
  <c r="O9" i="3" s="1"/>
  <c r="M9" i="3"/>
  <c r="Q9" i="3"/>
  <c r="K9" i="3"/>
  <c r="W9" i="3"/>
  <c r="N17" i="3"/>
  <c r="O17" i="3" s="1"/>
  <c r="M17" i="3"/>
  <c r="K17" i="3"/>
  <c r="W17" i="3"/>
  <c r="Q17" i="3"/>
  <c r="J22" i="3"/>
  <c r="N22" i="3" s="1"/>
  <c r="I22" i="3"/>
  <c r="J26" i="3"/>
  <c r="I26" i="3"/>
  <c r="N13" i="3"/>
  <c r="O13" i="3" s="1"/>
  <c r="M13" i="3"/>
  <c r="K13" i="3"/>
  <c r="Q13" i="3"/>
  <c r="W13" i="3"/>
  <c r="J18" i="3"/>
  <c r="I18" i="3"/>
  <c r="I7" i="3"/>
  <c r="K11" i="3"/>
  <c r="I12" i="3"/>
  <c r="I19" i="3"/>
  <c r="I21" i="3"/>
  <c r="I25" i="3"/>
  <c r="D26" i="3"/>
  <c r="D6" i="3"/>
  <c r="D8" i="3"/>
  <c r="I9" i="3"/>
  <c r="M11" i="3"/>
  <c r="I13" i="3"/>
  <c r="D22" i="3"/>
  <c r="I23" i="3"/>
  <c r="H6" i="3"/>
  <c r="N11" i="3"/>
  <c r="O11" i="3" s="1"/>
  <c r="I17" i="3"/>
  <c r="I20" i="3"/>
  <c r="I10" i="3"/>
  <c r="D15" i="3"/>
  <c r="K16" i="3"/>
  <c r="D18" i="3"/>
  <c r="I24" i="3"/>
  <c r="J10" i="3"/>
  <c r="Q11" i="3"/>
  <c r="M16" i="3"/>
  <c r="O16" i="3"/>
  <c r="L12" i="2"/>
  <c r="P12" i="2"/>
  <c r="N12" i="2"/>
  <c r="R12" i="2"/>
  <c r="N6" i="2"/>
  <c r="L6" i="2"/>
  <c r="J27" i="2"/>
  <c r="R6" i="2"/>
  <c r="P6" i="2"/>
  <c r="L13" i="2"/>
  <c r="P13" i="2"/>
  <c r="N13" i="2"/>
  <c r="R13" i="2"/>
  <c r="P19" i="2"/>
  <c r="L19" i="2"/>
  <c r="P7" i="2"/>
  <c r="N7" i="2"/>
  <c r="R7" i="2"/>
  <c r="L7" i="2"/>
  <c r="N11" i="2"/>
  <c r="L11" i="2"/>
  <c r="P11" i="2"/>
  <c r="R11" i="2"/>
  <c r="L24" i="2"/>
  <c r="N24" i="2"/>
  <c r="R24" i="2"/>
  <c r="P24" i="2"/>
  <c r="P15" i="2"/>
  <c r="L15" i="2"/>
  <c r="L25" i="2"/>
  <c r="R25" i="2"/>
  <c r="M25" i="2"/>
  <c r="N25" i="2" s="1"/>
  <c r="P25" i="2"/>
  <c r="L14" i="2"/>
  <c r="P14" i="2"/>
  <c r="R14" i="2"/>
  <c r="N14" i="2"/>
  <c r="L21" i="2"/>
  <c r="L22" i="2"/>
  <c r="L23" i="2"/>
  <c r="L9" i="2"/>
  <c r="N20" i="2"/>
  <c r="N21" i="2"/>
  <c r="N22" i="2"/>
  <c r="H27" i="2"/>
  <c r="P27" i="2"/>
  <c r="R20" i="2"/>
  <c r="N8" i="2"/>
  <c r="N16" i="2"/>
  <c r="N17" i="2"/>
  <c r="P16" i="2"/>
  <c r="P17" i="2"/>
  <c r="L20" i="2"/>
  <c r="P21" i="2"/>
  <c r="P22" i="2"/>
  <c r="I27" i="2"/>
  <c r="L8" i="2"/>
  <c r="L16" i="2"/>
  <c r="L17" i="2"/>
  <c r="P8" i="2"/>
  <c r="H27" i="3" l="1"/>
  <c r="I27" i="3" s="1"/>
  <c r="J6" i="3"/>
  <c r="O26" i="3"/>
  <c r="M26" i="3"/>
  <c r="K26" i="3"/>
  <c r="Q26" i="3"/>
  <c r="W26" i="3"/>
  <c r="W18" i="3"/>
  <c r="Q18" i="3"/>
  <c r="K18" i="3"/>
  <c r="N18" i="3"/>
  <c r="O18" i="3" s="1"/>
  <c r="M18" i="3"/>
  <c r="K10" i="3"/>
  <c r="W10" i="3"/>
  <c r="Q10" i="3"/>
  <c r="O10" i="3"/>
  <c r="M10" i="3"/>
  <c r="V27" i="2"/>
  <c r="R27" i="2"/>
  <c r="L27" i="2"/>
  <c r="N27" i="2"/>
  <c r="N6" i="3" l="1"/>
  <c r="J27" i="3"/>
  <c r="N27" i="3" l="1"/>
  <c r="O27" i="3" s="1"/>
  <c r="K27" i="3"/>
  <c r="Q27" i="3"/>
  <c r="W27" i="3"/>
  <c r="S27" i="3"/>
  <c r="M27" i="3"/>
</calcChain>
</file>

<file path=xl/sharedStrings.xml><?xml version="1.0" encoding="utf-8"?>
<sst xmlns="http://schemas.openxmlformats.org/spreadsheetml/2006/main" count="110" uniqueCount="62">
  <si>
    <t>ОС</t>
  </si>
  <si>
    <t>ЭС</t>
  </si>
  <si>
    <t>Качество и количество семян  озимых культур  в сельскохозяйственных предприятиях Чувашской Республики по состоянию на  20 октября 2023 года.</t>
  </si>
  <si>
    <t>Наименование районов</t>
  </si>
  <si>
    <t>План засыпки, тонн</t>
  </si>
  <si>
    <t>Наличие  семян, тонн</t>
  </si>
  <si>
    <t>% к плану засыпки</t>
  </si>
  <si>
    <t>в том числе</t>
  </si>
  <si>
    <t>Поступ. семян на проверку, тонн</t>
  </si>
  <si>
    <t>Проверено, тонн.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</si>
  <si>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</si>
  <si>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</si>
  <si>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</si>
  <si>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</si>
  <si>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      по всхож.</t>
  </si>
  <si>
    <t>по  влаж.</t>
  </si>
  <si>
    <t>тонн</t>
  </si>
  <si>
    <t>н.н.до 10 %, тонн</t>
  </si>
  <si>
    <t>н.н. 10-20 %, тонн</t>
  </si>
  <si>
    <t>1-4 репр.</t>
  </si>
  <si>
    <t>5 репр. И не сорт.</t>
  </si>
  <si>
    <t>%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</si>
  <si>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</si>
  <si>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</si>
  <si>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</si>
  <si>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</si>
  <si>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</si>
  <si>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</si>
  <si>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</si>
  <si>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</si>
  <si>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</si>
  <si>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</si>
  <si>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</si>
  <si>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</si>
  <si>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</si>
  <si>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</si>
  <si>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</si>
  <si>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</si>
  <si>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</si>
  <si>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</si>
  <si>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</si>
  <si>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</si>
  <si>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</si>
  <si>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на 13.10.2023г</t>
  </si>
  <si>
    <t>по Республике на 17.10.2022</t>
  </si>
  <si>
    <t xml:space="preserve">Заместитель руководителя ФГБУ "Россельхозцентр" </t>
  </si>
  <si>
    <t>О.Н.Исаев</t>
  </si>
  <si>
    <t>Исп. Смелова Е.В., (8352) 51-41-68</t>
  </si>
  <si>
    <t xml:space="preserve">   Количество и качество семян яровых зерновых и зернобобовых культур в сельскохозяйственных предприятиях Чувашской Республики по состоянию на  20.10.2023г.</t>
  </si>
  <si>
    <t>Наличие семян, тонн</t>
  </si>
  <si>
    <t>% к плану засып.</t>
  </si>
  <si>
    <t>% к пост.</t>
  </si>
  <si>
    <t xml:space="preserve">       по всхож.</t>
  </si>
  <si>
    <t>по заселен. вредит.,   тонн</t>
  </si>
  <si>
    <t>1-4 репр</t>
  </si>
  <si>
    <t>Было на 05.10. 2022 г.</t>
  </si>
  <si>
    <t>Заместитель руководителя ФГБУ  "Россельхозцентр" по Чувашской Республике</t>
  </si>
  <si>
    <t>О.Н. Исаев</t>
  </si>
  <si>
    <t>Е.В. Смелова</t>
  </si>
  <si>
    <t>(8352) 51-41-68</t>
  </si>
  <si>
    <t xml:space="preserve">  </t>
  </si>
  <si>
    <t>Мариинско-Посадский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</si>
</sst>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3"/>
      <name val="Arial Cyr"/>
      <family val="2"/>
      <charset val="204"/>
    </font>
    <font>
      <sz val="13"/>
      <name val="Arial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Arial Cyr"/>
      <family val="2"/>
      <charset val="204"/>
    </font>
    <font>
      <b/>
      <sz val="13"/>
      <color indexed="8"/>
      <name val="Arial"/>
      <family val="2"/>
      <charset val="1"/>
    </font>
    <font>
      <b/>
      <sz val="13"/>
      <name val="Arial"/>
      <family val="2"/>
      <charset val="1"/>
    </font>
    <font>
      <b/>
      <sz val="12"/>
      <name val="Arial"/>
      <family val="2"/>
      <charset val="1"/>
    </font>
    <font>
      <sz val="14"/>
      <color indexed="8"/>
      <name val="Arial"/>
      <family val="2"/>
      <charset val="1"/>
    </font>
    <font>
      <sz val="13"/>
      <name val="Arial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sz val="13"/>
      <color indexed="8"/>
      <name val="Arial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204"/>
    </font>
    <font>
      <sz val="10"/>
      <name val="Arial"/>
      <family val="2"/>
      <charset val="1"/>
    </font>
    <font>
      <sz val="9"/>
      <name val="Arial Black"/>
      <family val="2"/>
      <charset val="1"/>
    </font>
    <font>
      <sz val="10"/>
      <name val="Arial Black"/>
      <family val="2"/>
      <charset val="1"/>
    </font>
    <font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3">
    <xf numFmtId="0" fontId="0" fillId="0" borderId="0" xfId="0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3" borderId="3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/>
    </xf>
    <xf numFmtId="0" fontId="8" fillId="3" borderId="10" xfId="0" applyFont="1" applyFill="1" applyBorder="1"/>
    <xf numFmtId="0" fontId="7" fillId="3" borderId="11" xfId="0" applyFont="1" applyFill="1" applyBorder="1" applyAlignment="1">
      <alignment horizontal="center"/>
    </xf>
    <xf numFmtId="1" fontId="7" fillId="3" borderId="11" xfId="0" applyNumberFormat="1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" fontId="7" fillId="3" borderId="6" xfId="1" applyNumberFormat="1" applyFont="1" applyFill="1" applyBorder="1" applyAlignment="1" applyProtection="1">
      <alignment horizontal="center"/>
    </xf>
    <xf numFmtId="0" fontId="7" fillId="2" borderId="9" xfId="0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center"/>
    </xf>
    <xf numFmtId="1" fontId="7" fillId="2" borderId="6" xfId="1" applyNumberFormat="1" applyFont="1" applyFill="1" applyBorder="1" applyAlignment="1" applyProtection="1">
      <alignment horizontal="center"/>
    </xf>
    <xf numFmtId="0" fontId="7" fillId="2" borderId="6" xfId="0" applyFont="1" applyFill="1" applyBorder="1" applyAlignment="1">
      <alignment horizontal="center"/>
    </xf>
    <xf numFmtId="1" fontId="7" fillId="2" borderId="9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0" fontId="8" fillId="4" borderId="10" xfId="0" applyFont="1" applyFill="1" applyBorder="1"/>
    <xf numFmtId="164" fontId="7" fillId="2" borderId="9" xfId="0" applyNumberFormat="1" applyFont="1" applyFill="1" applyBorder="1" applyAlignment="1">
      <alignment horizontal="center"/>
    </xf>
    <xf numFmtId="0" fontId="9" fillId="3" borderId="10" xfId="0" applyFont="1" applyFill="1" applyBorder="1"/>
    <xf numFmtId="1" fontId="7" fillId="3" borderId="9" xfId="0" applyNumberFormat="1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7" fillId="2" borderId="13" xfId="0" applyNumberFormat="1" applyFont="1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" fontId="7" fillId="3" borderId="8" xfId="1" applyNumberFormat="1" applyFont="1" applyFill="1" applyBorder="1" applyAlignment="1" applyProtection="1">
      <alignment horizontal="center"/>
    </xf>
    <xf numFmtId="1" fontId="7" fillId="3" borderId="7" xfId="0" applyNumberFormat="1" applyFont="1" applyFill="1" applyBorder="1" applyAlignment="1">
      <alignment horizontal="center"/>
    </xf>
    <xf numFmtId="1" fontId="7" fillId="3" borderId="14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" fontId="6" fillId="3" borderId="1" xfId="1" applyNumberFormat="1" applyFont="1" applyFill="1" applyBorder="1" applyAlignment="1" applyProtection="1">
      <alignment horizontal="center"/>
    </xf>
    <xf numFmtId="1" fontId="6" fillId="2" borderId="1" xfId="1" applyNumberFormat="1" applyFont="1" applyFill="1" applyBorder="1" applyAlignment="1" applyProtection="1">
      <alignment horizontal="center"/>
    </xf>
    <xf numFmtId="0" fontId="2" fillId="3" borderId="15" xfId="0" applyFont="1" applyFill="1" applyBorder="1"/>
    <xf numFmtId="0" fontId="6" fillId="2" borderId="16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6" fillId="2" borderId="18" xfId="0" applyNumberFormat="1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1" fontId="1" fillId="3" borderId="9" xfId="1" applyNumberFormat="1" applyFont="1" applyFill="1" applyBorder="1" applyAlignment="1" applyProtection="1">
      <alignment horizontal="center"/>
    </xf>
    <xf numFmtId="164" fontId="1" fillId="2" borderId="17" xfId="0" applyNumberFormat="1" applyFont="1" applyFill="1" applyBorder="1" applyAlignment="1">
      <alignment horizontal="center"/>
    </xf>
    <xf numFmtId="1" fontId="1" fillId="2" borderId="17" xfId="1" applyNumberFormat="1" applyFont="1" applyFill="1" applyBorder="1" applyAlignment="1" applyProtection="1">
      <alignment horizontal="center"/>
    </xf>
    <xf numFmtId="1" fontId="8" fillId="3" borderId="9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1" fontId="6" fillId="2" borderId="9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6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1" fontId="1" fillId="3" borderId="0" xfId="1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/>
    </xf>
    <xf numFmtId="1" fontId="1" fillId="2" borderId="0" xfId="1" applyNumberFormat="1" applyFont="1" applyFill="1" applyBorder="1" applyAlignment="1" applyProtection="1">
      <alignment horizontal="center"/>
    </xf>
    <xf numFmtId="1" fontId="8" fillId="3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0" fillId="0" borderId="0" xfId="0" applyFill="1"/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/>
    <xf numFmtId="0" fontId="5" fillId="5" borderId="0" xfId="0" applyFont="1" applyFill="1"/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wrapText="1"/>
    </xf>
    <xf numFmtId="0" fontId="16" fillId="4" borderId="1" xfId="0" applyFont="1" applyFill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 wrapText="1"/>
    </xf>
    <xf numFmtId="164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1" fontId="16" fillId="5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 wrapText="1"/>
    </xf>
    <xf numFmtId="0" fontId="18" fillId="2" borderId="1" xfId="0" applyFont="1" applyFill="1" applyBorder="1"/>
    <xf numFmtId="0" fontId="16" fillId="4" borderId="1" xfId="0" applyFont="1" applyFill="1" applyBorder="1" applyAlignment="1">
      <alignment horizontal="center"/>
    </xf>
    <xf numFmtId="1" fontId="16" fillId="5" borderId="1" xfId="1" applyNumberFormat="1" applyFont="1" applyFill="1" applyBorder="1" applyAlignment="1" applyProtection="1">
      <alignment horizontal="center"/>
    </xf>
    <xf numFmtId="0" fontId="15" fillId="2" borderId="1" xfId="0" applyFont="1" applyFill="1" applyBorder="1"/>
    <xf numFmtId="1" fontId="16" fillId="0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1" fontId="16" fillId="0" borderId="1" xfId="1" applyNumberFormat="1" applyFont="1" applyFill="1" applyBorder="1" applyAlignment="1" applyProtection="1">
      <alignment horizontal="center"/>
    </xf>
    <xf numFmtId="164" fontId="19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/>
    </xf>
    <xf numFmtId="0" fontId="20" fillId="2" borderId="1" xfId="0" applyFont="1" applyFill="1" applyBorder="1"/>
    <xf numFmtId="0" fontId="13" fillId="4" borderId="1" xfId="0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1" fontId="13" fillId="0" borderId="1" xfId="1" applyNumberFormat="1" applyFont="1" applyFill="1" applyBorder="1" applyAlignment="1" applyProtection="1">
      <alignment horizontal="center"/>
    </xf>
    <xf numFmtId="0" fontId="21" fillId="0" borderId="1" xfId="0" applyFont="1" applyFill="1" applyBorder="1" applyAlignment="1">
      <alignment horizontal="center" wrapText="1"/>
    </xf>
    <xf numFmtId="1" fontId="21" fillId="0" borderId="1" xfId="1" applyNumberFormat="1" applyFont="1" applyFill="1" applyBorder="1" applyAlignment="1" applyProtection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20" fillId="5" borderId="1" xfId="0" applyFont="1" applyFill="1" applyBorder="1"/>
    <xf numFmtId="0" fontId="22" fillId="0" borderId="0" xfId="0" applyFont="1" applyFill="1"/>
    <xf numFmtId="1" fontId="22" fillId="0" borderId="0" xfId="0" applyNumberFormat="1" applyFont="1" applyFill="1"/>
    <xf numFmtId="0" fontId="22" fillId="0" borderId="0" xfId="0" applyFont="1"/>
    <xf numFmtId="0" fontId="22" fillId="5" borderId="0" xfId="0" applyFont="1" applyFill="1"/>
    <xf numFmtId="0" fontId="22" fillId="0" borderId="0" xfId="0" applyFont="1" applyFill="1" applyBorder="1"/>
    <xf numFmtId="0" fontId="18" fillId="5" borderId="0" xfId="0" applyFont="1" applyFill="1"/>
    <xf numFmtId="0" fontId="18" fillId="0" borderId="0" xfId="0" applyFont="1" applyFill="1"/>
    <xf numFmtId="0" fontId="16" fillId="5" borderId="0" xfId="0" applyFont="1" applyFill="1"/>
    <xf numFmtId="0" fontId="23" fillId="5" borderId="0" xfId="0" applyFont="1" applyFill="1"/>
    <xf numFmtId="0" fontId="24" fillId="0" borderId="0" xfId="0" applyFont="1" applyFill="1"/>
    <xf numFmtId="0" fontId="24" fillId="5" borderId="0" xfId="0" applyFont="1" applyFill="1"/>
    <xf numFmtId="0" fontId="25" fillId="5" borderId="0" xfId="0" applyFont="1" applyFill="1"/>
    <xf numFmtId="0" fontId="13" fillId="0" borderId="1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1" fillId="5" borderId="0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438150</xdr:colOff>
      <xdr:row>7</xdr:row>
      <xdr:rowOff>200025</xdr:rowOff>
    </xdr:from>
    <xdr:to>
      <xdr:col>12</xdr:col>
      <xdr:colOff>552450</xdr:colOff>
      <xdr:row>8</xdr:row>
      <xdr:rowOff>57150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2782550" y="22955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4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5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6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7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7</xdr:row>
      <xdr:rowOff>200025</xdr:rowOff>
    </xdr:from>
    <xdr:to>
      <xdr:col>12</xdr:col>
      <xdr:colOff>552450</xdr:colOff>
      <xdr:row>8</xdr:row>
      <xdr:rowOff>57150</xdr:rowOff>
    </xdr:to>
    <xdr:sp macro="" textlink="">
      <xdr:nvSpPr>
        <xdr:cNvPr id="8" name="Text 2"/>
        <xdr:cNvSpPr txBox="1">
          <a:spLocks noChangeArrowheads="1"/>
        </xdr:cNvSpPr>
      </xdr:nvSpPr>
      <xdr:spPr bwMode="auto">
        <a:xfrm>
          <a:off x="12782550" y="22955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9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10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438150</xdr:colOff>
      <xdr:row>8</xdr:row>
      <xdr:rowOff>200025</xdr:rowOff>
    </xdr:from>
    <xdr:to>
      <xdr:col>12</xdr:col>
      <xdr:colOff>552450</xdr:colOff>
      <xdr:row>9</xdr:row>
      <xdr:rowOff>57150</xdr:rowOff>
    </xdr:to>
    <xdr:sp macro="" textlink="">
      <xdr:nvSpPr>
        <xdr:cNvPr id="11" name="Text 2"/>
        <xdr:cNvSpPr txBox="1">
          <a:spLocks noChangeArrowheads="1"/>
        </xdr:cNvSpPr>
      </xdr:nvSpPr>
      <xdr:spPr bwMode="auto">
        <a:xfrm>
          <a:off x="12782550" y="2562225"/>
          <a:ext cx="11430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="60" zoomScaleNormal="100" workbookViewId="0">
      <selection activeCell="N19" sqref="N19"/>
    </sheetView>
  </sheetViews>
  <sheetFormatPr defaultRowHeight="15" x14ac:dyDescent="0.25"/>
  <cols>
    <col min="1" max="1" width="30.85546875" customWidth="1"/>
    <col min="3" max="3" width="14.42578125" customWidth="1"/>
    <col min="8" max="8" width="13.140625" customWidth="1"/>
    <col min="10" max="10" width="15.5703125" customWidth="1"/>
  </cols>
  <sheetData>
    <row r="1" spans="1:24" x14ac:dyDescent="0.25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4" ht="18.75" x14ac:dyDescent="0.3">
      <c r="A2" s="132" t="s">
        <v>48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77"/>
    </row>
    <row r="3" spans="1:24" ht="16.5" x14ac:dyDescent="0.25">
      <c r="A3" s="78"/>
      <c r="B3" s="79"/>
      <c r="C3" s="79"/>
      <c r="D3" s="79"/>
      <c r="E3" s="79"/>
      <c r="F3" s="79"/>
      <c r="G3" s="79"/>
      <c r="H3" s="79"/>
      <c r="I3" s="79"/>
      <c r="J3" s="80"/>
      <c r="K3" s="80"/>
      <c r="L3" s="79"/>
      <c r="M3" s="79"/>
      <c r="N3" s="79"/>
      <c r="O3" s="79"/>
      <c r="P3" s="79"/>
      <c r="Q3" s="81"/>
      <c r="R3" s="81"/>
      <c r="S3" s="81"/>
      <c r="T3" s="81"/>
      <c r="U3" s="81"/>
      <c r="V3" s="82"/>
      <c r="W3" s="82"/>
      <c r="X3" s="82"/>
    </row>
    <row r="4" spans="1:24" ht="16.5" x14ac:dyDescent="0.25">
      <c r="A4" s="133" t="s">
        <v>3</v>
      </c>
      <c r="B4" s="131" t="s">
        <v>4</v>
      </c>
      <c r="C4" s="131" t="s">
        <v>49</v>
      </c>
      <c r="D4" s="131" t="s">
        <v>6</v>
      </c>
      <c r="E4" s="131" t="s">
        <v>7</v>
      </c>
      <c r="F4" s="131"/>
      <c r="G4" s="131"/>
      <c r="H4" s="131" t="s">
        <v>8</v>
      </c>
      <c r="I4" s="131" t="s">
        <v>50</v>
      </c>
      <c r="J4" s="131" t="s">
        <v>9</v>
      </c>
      <c r="K4" s="134" t="s">
        <v>51</v>
      </c>
      <c r="L4" s="131" t="s">
        <v>10</v>
      </c>
      <c r="M4" s="131" t="s">
        <v>11</v>
      </c>
      <c r="N4" s="131" t="s">
        <v>12</v>
      </c>
      <c r="O4" s="131" t="s">
        <v>11</v>
      </c>
      <c r="P4" s="131" t="s">
        <v>13</v>
      </c>
      <c r="Q4" s="131" t="s">
        <v>11</v>
      </c>
      <c r="R4" s="128" t="s">
        <v>52</v>
      </c>
      <c r="S4" s="128"/>
      <c r="T4" s="128" t="s">
        <v>7</v>
      </c>
      <c r="U4" s="128"/>
      <c r="V4" s="129" t="s">
        <v>15</v>
      </c>
      <c r="W4" s="129"/>
      <c r="X4" s="130" t="s">
        <v>53</v>
      </c>
    </row>
    <row r="5" spans="1:24" ht="49.5" x14ac:dyDescent="0.25">
      <c r="A5" s="133"/>
      <c r="B5" s="131"/>
      <c r="C5" s="131"/>
      <c r="D5" s="131"/>
      <c r="E5" s="83" t="s">
        <v>0</v>
      </c>
      <c r="F5" s="83" t="s">
        <v>1</v>
      </c>
      <c r="G5" s="83" t="s">
        <v>54</v>
      </c>
      <c r="H5" s="131"/>
      <c r="I5" s="131"/>
      <c r="J5" s="131"/>
      <c r="K5" s="134"/>
      <c r="L5" s="131"/>
      <c r="M5" s="131"/>
      <c r="N5" s="131"/>
      <c r="O5" s="131"/>
      <c r="P5" s="131"/>
      <c r="Q5" s="131"/>
      <c r="R5" s="84" t="s">
        <v>16</v>
      </c>
      <c r="S5" s="84" t="s">
        <v>21</v>
      </c>
      <c r="T5" s="83" t="s">
        <v>17</v>
      </c>
      <c r="U5" s="83" t="s">
        <v>18</v>
      </c>
      <c r="V5" s="85" t="s">
        <v>16</v>
      </c>
      <c r="W5" s="85"/>
      <c r="X5" s="130"/>
    </row>
    <row r="6" spans="1:24" ht="36" x14ac:dyDescent="0.25">
      <c r="A6" s="86" t="s">
        <v>22</v>
      </c>
      <c r="B6" s="87">
        <v>2068</v>
      </c>
      <c r="C6" s="88">
        <f>E6+F6+G6</f>
        <v>0</v>
      </c>
      <c r="D6" s="89">
        <f t="shared" ref="D6:D26" si="0">C6/B6*100</f>
        <v>0</v>
      </c>
      <c r="E6" s="90">
        <v>0</v>
      </c>
      <c r="F6" s="90">
        <v>0</v>
      </c>
      <c r="G6" s="91">
        <v>0</v>
      </c>
      <c r="H6" s="88">
        <f t="shared" ref="H6:H26" si="1">C6</f>
        <v>0</v>
      </c>
      <c r="I6" s="89">
        <v>0</v>
      </c>
      <c r="J6" s="88">
        <f>H6</f>
        <v>0</v>
      </c>
      <c r="K6" s="92">
        <v>0</v>
      </c>
      <c r="L6" s="91">
        <v>0</v>
      </c>
      <c r="M6" s="89">
        <v>0</v>
      </c>
      <c r="N6" s="91">
        <f>J6-L6</f>
        <v>0</v>
      </c>
      <c r="O6" s="89">
        <v>0</v>
      </c>
      <c r="P6" s="91">
        <v>0</v>
      </c>
      <c r="Q6" s="89">
        <v>0</v>
      </c>
      <c r="R6" s="93">
        <v>0</v>
      </c>
      <c r="S6" s="92">
        <v>0</v>
      </c>
      <c r="T6" s="91">
        <v>0</v>
      </c>
      <c r="U6" s="91">
        <v>0</v>
      </c>
      <c r="V6" s="94">
        <v>0</v>
      </c>
      <c r="W6" s="92">
        <v>0</v>
      </c>
      <c r="X6" s="95">
        <v>0</v>
      </c>
    </row>
    <row r="7" spans="1:24" ht="18" x14ac:dyDescent="0.25">
      <c r="A7" s="96" t="s">
        <v>23</v>
      </c>
      <c r="B7" s="97">
        <v>1426</v>
      </c>
      <c r="C7" s="88">
        <f>E7+F7+G7</f>
        <v>483</v>
      </c>
      <c r="D7" s="92">
        <f t="shared" si="0"/>
        <v>33.87096774193548</v>
      </c>
      <c r="E7" s="90">
        <v>0</v>
      </c>
      <c r="F7" s="90">
        <v>0</v>
      </c>
      <c r="G7" s="92">
        <v>483</v>
      </c>
      <c r="H7" s="88">
        <f t="shared" si="1"/>
        <v>483</v>
      </c>
      <c r="I7" s="92">
        <f t="shared" ref="I7:I28" si="2">H7/B7*100</f>
        <v>33.87096774193548</v>
      </c>
      <c r="J7" s="88">
        <f>H7</f>
        <v>483</v>
      </c>
      <c r="K7" s="92">
        <f t="shared" ref="K7:K28" si="3">J7/H7*100</f>
        <v>100</v>
      </c>
      <c r="L7" s="94">
        <v>458</v>
      </c>
      <c r="M7" s="98">
        <f t="shared" ref="M7:M28" si="4">L7/J7*100</f>
        <v>94.824016563146998</v>
      </c>
      <c r="N7" s="91">
        <f t="shared" ref="N7:N27" si="5">J7-L7</f>
        <v>25</v>
      </c>
      <c r="O7" s="98">
        <f t="shared" ref="O7:O27" si="6">N7/J7*100</f>
        <v>5.1759834368530022</v>
      </c>
      <c r="P7" s="94">
        <v>25</v>
      </c>
      <c r="Q7" s="92">
        <f t="shared" ref="Q7:Q28" si="7">P7/J7*100</f>
        <v>5.1759834368530022</v>
      </c>
      <c r="R7" s="93">
        <v>0</v>
      </c>
      <c r="S7" s="92">
        <v>0</v>
      </c>
      <c r="T7" s="91">
        <v>0</v>
      </c>
      <c r="U7" s="91">
        <v>0</v>
      </c>
      <c r="V7" s="94">
        <v>0</v>
      </c>
      <c r="W7" s="92">
        <f t="shared" ref="W7:W28" si="8">V7/J7*100</f>
        <v>0</v>
      </c>
      <c r="X7" s="95">
        <v>0</v>
      </c>
    </row>
    <row r="8" spans="1:24" ht="18" x14ac:dyDescent="0.25">
      <c r="A8" s="96" t="s">
        <v>24</v>
      </c>
      <c r="B8" s="97">
        <v>3311</v>
      </c>
      <c r="C8" s="88">
        <f>E8+F8+G8</f>
        <v>0</v>
      </c>
      <c r="D8" s="92">
        <f t="shared" si="0"/>
        <v>0</v>
      </c>
      <c r="E8" s="90">
        <v>0</v>
      </c>
      <c r="F8" s="90">
        <v>0</v>
      </c>
      <c r="G8" s="92">
        <v>0</v>
      </c>
      <c r="H8" s="88">
        <f t="shared" si="1"/>
        <v>0</v>
      </c>
      <c r="I8" s="92">
        <f t="shared" si="2"/>
        <v>0</v>
      </c>
      <c r="J8" s="88">
        <f>H8</f>
        <v>0</v>
      </c>
      <c r="K8" s="92">
        <v>0</v>
      </c>
      <c r="L8" s="94">
        <v>0</v>
      </c>
      <c r="M8" s="98">
        <v>0</v>
      </c>
      <c r="N8" s="91">
        <f t="shared" si="5"/>
        <v>0</v>
      </c>
      <c r="O8" s="98">
        <v>0</v>
      </c>
      <c r="P8" s="94">
        <v>0</v>
      </c>
      <c r="Q8" s="92">
        <v>0</v>
      </c>
      <c r="R8" s="93">
        <v>0</v>
      </c>
      <c r="S8" s="92">
        <v>0</v>
      </c>
      <c r="T8" s="91">
        <v>0</v>
      </c>
      <c r="U8" s="91">
        <v>0</v>
      </c>
      <c r="V8" s="94">
        <v>0</v>
      </c>
      <c r="W8" s="92">
        <v>0</v>
      </c>
      <c r="X8" s="95">
        <v>0</v>
      </c>
    </row>
    <row r="9" spans="1:24" ht="18" x14ac:dyDescent="0.25">
      <c r="A9" s="99" t="s">
        <v>25</v>
      </c>
      <c r="B9" s="97">
        <v>3013</v>
      </c>
      <c r="C9" s="88">
        <f>E9+F9+G9</f>
        <v>306</v>
      </c>
      <c r="D9" s="100">
        <f t="shared" si="0"/>
        <v>10.155990706936608</v>
      </c>
      <c r="E9" s="101">
        <v>40</v>
      </c>
      <c r="F9" s="101">
        <v>40</v>
      </c>
      <c r="G9" s="100">
        <v>226</v>
      </c>
      <c r="H9" s="88">
        <f t="shared" si="1"/>
        <v>306</v>
      </c>
      <c r="I9" s="100">
        <f t="shared" si="2"/>
        <v>10.155990706936608</v>
      </c>
      <c r="J9" s="88">
        <f>H9</f>
        <v>306</v>
      </c>
      <c r="K9" s="100">
        <f t="shared" si="3"/>
        <v>100</v>
      </c>
      <c r="L9" s="93">
        <v>160</v>
      </c>
      <c r="M9" s="102">
        <f t="shared" si="4"/>
        <v>52.287581699346411</v>
      </c>
      <c r="N9" s="91">
        <f t="shared" si="5"/>
        <v>146</v>
      </c>
      <c r="O9" s="102">
        <f t="shared" si="6"/>
        <v>47.712418300653596</v>
      </c>
      <c r="P9" s="94">
        <v>146</v>
      </c>
      <c r="Q9" s="100">
        <f t="shared" si="7"/>
        <v>47.712418300653596</v>
      </c>
      <c r="R9" s="93">
        <v>0</v>
      </c>
      <c r="S9" s="92">
        <v>0</v>
      </c>
      <c r="T9" s="91">
        <v>0</v>
      </c>
      <c r="U9" s="91">
        <v>0</v>
      </c>
      <c r="V9" s="94">
        <v>0</v>
      </c>
      <c r="W9" s="100">
        <f t="shared" si="8"/>
        <v>0</v>
      </c>
      <c r="X9" s="95">
        <v>0</v>
      </c>
    </row>
    <row r="10" spans="1:24" ht="18" x14ac:dyDescent="0.25">
      <c r="A10" s="96" t="s">
        <v>26</v>
      </c>
      <c r="B10" s="97">
        <v>1381</v>
      </c>
      <c r="C10" s="88">
        <v>734</v>
      </c>
      <c r="D10" s="100">
        <f t="shared" si="0"/>
        <v>53.14989138305576</v>
      </c>
      <c r="E10" s="101">
        <v>0</v>
      </c>
      <c r="F10" s="101">
        <v>63</v>
      </c>
      <c r="G10" s="101">
        <v>671</v>
      </c>
      <c r="H10" s="88">
        <f>C10</f>
        <v>734</v>
      </c>
      <c r="I10" s="100">
        <f t="shared" si="2"/>
        <v>53.14989138305576</v>
      </c>
      <c r="J10" s="88">
        <f>H10</f>
        <v>734</v>
      </c>
      <c r="K10" s="100">
        <f t="shared" si="3"/>
        <v>100</v>
      </c>
      <c r="L10" s="101">
        <f>H10-N10</f>
        <v>734</v>
      </c>
      <c r="M10" s="102">
        <f t="shared" si="4"/>
        <v>100</v>
      </c>
      <c r="N10" s="91">
        <v>0</v>
      </c>
      <c r="O10" s="102">
        <f t="shared" si="6"/>
        <v>0</v>
      </c>
      <c r="P10" s="94">
        <v>0</v>
      </c>
      <c r="Q10" s="100">
        <f t="shared" si="7"/>
        <v>0</v>
      </c>
      <c r="R10" s="93">
        <v>0</v>
      </c>
      <c r="S10" s="92">
        <v>0</v>
      </c>
      <c r="T10" s="91">
        <v>0</v>
      </c>
      <c r="U10" s="91">
        <v>0</v>
      </c>
      <c r="V10" s="94">
        <v>0</v>
      </c>
      <c r="W10" s="100">
        <f t="shared" si="8"/>
        <v>0</v>
      </c>
      <c r="X10" s="95">
        <v>0</v>
      </c>
    </row>
    <row r="11" spans="1:24" ht="18" x14ac:dyDescent="0.25">
      <c r="A11" s="99" t="s">
        <v>27</v>
      </c>
      <c r="B11" s="97">
        <v>3235</v>
      </c>
      <c r="C11" s="88">
        <f t="shared" ref="C11:C26" si="9">E11+F11+G11</f>
        <v>153</v>
      </c>
      <c r="D11" s="100">
        <f t="shared" si="0"/>
        <v>4.7295208655332299</v>
      </c>
      <c r="E11" s="101">
        <v>0</v>
      </c>
      <c r="F11" s="101">
        <v>0</v>
      </c>
      <c r="G11" s="100">
        <v>153</v>
      </c>
      <c r="H11" s="88">
        <f t="shared" si="1"/>
        <v>153</v>
      </c>
      <c r="I11" s="100">
        <f t="shared" si="2"/>
        <v>4.7295208655332299</v>
      </c>
      <c r="J11" s="88">
        <f t="shared" ref="J11:J26" si="10">H11</f>
        <v>153</v>
      </c>
      <c r="K11" s="100">
        <f t="shared" si="3"/>
        <v>100</v>
      </c>
      <c r="L11" s="93">
        <v>153</v>
      </c>
      <c r="M11" s="102">
        <f t="shared" si="4"/>
        <v>100</v>
      </c>
      <c r="N11" s="91">
        <f t="shared" si="5"/>
        <v>0</v>
      </c>
      <c r="O11" s="102">
        <f t="shared" si="6"/>
        <v>0</v>
      </c>
      <c r="P11" s="94">
        <v>0</v>
      </c>
      <c r="Q11" s="100">
        <f t="shared" si="7"/>
        <v>0</v>
      </c>
      <c r="R11" s="93">
        <v>0</v>
      </c>
      <c r="S11" s="92">
        <v>0</v>
      </c>
      <c r="T11" s="91">
        <v>0</v>
      </c>
      <c r="U11" s="91">
        <v>0</v>
      </c>
      <c r="V11" s="94">
        <v>0</v>
      </c>
      <c r="W11" s="100">
        <f t="shared" si="8"/>
        <v>0</v>
      </c>
      <c r="X11" s="95">
        <v>0</v>
      </c>
    </row>
    <row r="12" spans="1:24" ht="18" x14ac:dyDescent="0.25">
      <c r="A12" s="99" t="s">
        <v>28</v>
      </c>
      <c r="B12" s="97">
        <v>2215</v>
      </c>
      <c r="C12" s="88">
        <v>1292</v>
      </c>
      <c r="D12" s="100">
        <f t="shared" si="0"/>
        <v>58.329571106094811</v>
      </c>
      <c r="E12" s="101">
        <v>0</v>
      </c>
      <c r="F12" s="101">
        <v>16</v>
      </c>
      <c r="G12" s="100">
        <v>1276</v>
      </c>
      <c r="H12" s="88">
        <f t="shared" si="1"/>
        <v>1292</v>
      </c>
      <c r="I12" s="100">
        <f t="shared" si="2"/>
        <v>58.329571106094811</v>
      </c>
      <c r="J12" s="88">
        <f t="shared" si="10"/>
        <v>1292</v>
      </c>
      <c r="K12" s="100">
        <f>J12/H12*100</f>
        <v>100</v>
      </c>
      <c r="L12" s="93">
        <v>1232</v>
      </c>
      <c r="M12" s="102">
        <f t="shared" si="4"/>
        <v>95.356037151702793</v>
      </c>
      <c r="N12" s="91">
        <v>60</v>
      </c>
      <c r="O12" s="102">
        <f t="shared" si="6"/>
        <v>4.643962848297214</v>
      </c>
      <c r="P12" s="94">
        <v>60</v>
      </c>
      <c r="Q12" s="100">
        <f t="shared" si="7"/>
        <v>4.643962848297214</v>
      </c>
      <c r="R12" s="93">
        <v>0</v>
      </c>
      <c r="S12" s="92">
        <v>0</v>
      </c>
      <c r="T12" s="91">
        <v>0</v>
      </c>
      <c r="U12" s="91">
        <v>0</v>
      </c>
      <c r="V12" s="94">
        <v>0</v>
      </c>
      <c r="W12" s="100">
        <f t="shared" si="8"/>
        <v>0</v>
      </c>
      <c r="X12" s="95">
        <v>0</v>
      </c>
    </row>
    <row r="13" spans="1:24" ht="18" x14ac:dyDescent="0.25">
      <c r="A13" s="99" t="s">
        <v>29</v>
      </c>
      <c r="B13" s="97">
        <v>2793</v>
      </c>
      <c r="C13" s="88">
        <v>828.5</v>
      </c>
      <c r="D13" s="100">
        <f t="shared" si="0"/>
        <v>29.66344432509846</v>
      </c>
      <c r="E13" s="103">
        <v>0</v>
      </c>
      <c r="F13" s="103">
        <v>30</v>
      </c>
      <c r="G13" s="104">
        <v>798.5</v>
      </c>
      <c r="H13" s="88">
        <f t="shared" si="1"/>
        <v>828.5</v>
      </c>
      <c r="I13" s="100">
        <f t="shared" si="2"/>
        <v>29.66344432509846</v>
      </c>
      <c r="J13" s="88">
        <f t="shared" si="10"/>
        <v>828.5</v>
      </c>
      <c r="K13" s="100">
        <f t="shared" si="3"/>
        <v>100</v>
      </c>
      <c r="L13" s="93">
        <v>738.5</v>
      </c>
      <c r="M13" s="102">
        <f t="shared" si="4"/>
        <v>89.136994568497286</v>
      </c>
      <c r="N13" s="91">
        <f t="shared" si="5"/>
        <v>90</v>
      </c>
      <c r="O13" s="102">
        <f t="shared" si="6"/>
        <v>10.863005431502716</v>
      </c>
      <c r="P13" s="94">
        <v>90</v>
      </c>
      <c r="Q13" s="100">
        <f t="shared" si="7"/>
        <v>10.863005431502716</v>
      </c>
      <c r="R13" s="93">
        <v>0</v>
      </c>
      <c r="S13" s="92">
        <v>0</v>
      </c>
      <c r="T13" s="91">
        <v>0</v>
      </c>
      <c r="U13" s="91">
        <v>0</v>
      </c>
      <c r="V13" s="94">
        <v>0</v>
      </c>
      <c r="W13" s="100">
        <f t="shared" si="8"/>
        <v>0</v>
      </c>
      <c r="X13" s="95">
        <v>0</v>
      </c>
    </row>
    <row r="14" spans="1:24" ht="18" x14ac:dyDescent="0.25">
      <c r="A14" s="99" t="s">
        <v>30</v>
      </c>
      <c r="B14" s="97">
        <v>2281</v>
      </c>
      <c r="C14" s="88">
        <f t="shared" si="9"/>
        <v>782.72</v>
      </c>
      <c r="D14" s="100">
        <f t="shared" si="0"/>
        <v>34.314774221832536</v>
      </c>
      <c r="E14" s="101">
        <v>13.4</v>
      </c>
      <c r="F14" s="88">
        <v>226.32</v>
      </c>
      <c r="G14" s="100">
        <v>543</v>
      </c>
      <c r="H14" s="88">
        <v>782.72</v>
      </c>
      <c r="I14" s="100">
        <f t="shared" si="2"/>
        <v>34.314774221832536</v>
      </c>
      <c r="J14" s="88">
        <f t="shared" si="10"/>
        <v>782.72</v>
      </c>
      <c r="K14" s="100">
        <f t="shared" si="3"/>
        <v>100</v>
      </c>
      <c r="L14" s="93">
        <v>722.72</v>
      </c>
      <c r="M14" s="102">
        <f t="shared" si="4"/>
        <v>92.334423548650861</v>
      </c>
      <c r="N14" s="91">
        <v>60</v>
      </c>
      <c r="O14" s="102">
        <f t="shared" si="6"/>
        <v>7.6655764513491418</v>
      </c>
      <c r="P14" s="94">
        <v>60</v>
      </c>
      <c r="Q14" s="100">
        <f t="shared" si="7"/>
        <v>7.6655764513491418</v>
      </c>
      <c r="R14" s="93">
        <v>0</v>
      </c>
      <c r="S14" s="92">
        <v>0</v>
      </c>
      <c r="T14" s="91">
        <v>0</v>
      </c>
      <c r="U14" s="91">
        <v>0</v>
      </c>
      <c r="V14" s="94">
        <v>0</v>
      </c>
      <c r="W14" s="100">
        <f t="shared" si="8"/>
        <v>0</v>
      </c>
      <c r="X14" s="95">
        <v>0</v>
      </c>
    </row>
    <row r="15" spans="1:24" ht="18" x14ac:dyDescent="0.25">
      <c r="A15" s="99" t="s">
        <v>31</v>
      </c>
      <c r="B15" s="97">
        <v>692</v>
      </c>
      <c r="C15" s="88">
        <f t="shared" si="9"/>
        <v>389.40000000000003</v>
      </c>
      <c r="D15" s="100">
        <f t="shared" si="0"/>
        <v>56.271676300578044</v>
      </c>
      <c r="E15" s="101">
        <v>0</v>
      </c>
      <c r="F15" s="101">
        <v>55.6</v>
      </c>
      <c r="G15" s="100">
        <v>333.8</v>
      </c>
      <c r="H15" s="88">
        <f t="shared" si="1"/>
        <v>389.40000000000003</v>
      </c>
      <c r="I15" s="100">
        <f t="shared" si="2"/>
        <v>56.271676300578044</v>
      </c>
      <c r="J15" s="88">
        <f t="shared" si="10"/>
        <v>389.40000000000003</v>
      </c>
      <c r="K15" s="100">
        <v>0</v>
      </c>
      <c r="L15" s="93">
        <v>234.9</v>
      </c>
      <c r="M15" s="102">
        <v>0</v>
      </c>
      <c r="N15" s="91">
        <f t="shared" si="5"/>
        <v>154.50000000000003</v>
      </c>
      <c r="O15" s="102">
        <v>0</v>
      </c>
      <c r="P15" s="94">
        <v>154.5</v>
      </c>
      <c r="Q15" s="100">
        <v>0</v>
      </c>
      <c r="R15" s="93">
        <v>0</v>
      </c>
      <c r="S15" s="92">
        <v>0</v>
      </c>
      <c r="T15" s="91">
        <v>0</v>
      </c>
      <c r="U15" s="91">
        <v>0</v>
      </c>
      <c r="V15" s="94">
        <v>0</v>
      </c>
      <c r="W15" s="100">
        <v>0</v>
      </c>
      <c r="X15" s="95">
        <v>0</v>
      </c>
    </row>
    <row r="16" spans="1:24" ht="18" x14ac:dyDescent="0.25">
      <c r="A16" s="99" t="s">
        <v>61</v>
      </c>
      <c r="B16" s="97">
        <v>1579</v>
      </c>
      <c r="C16" s="88">
        <v>1312</v>
      </c>
      <c r="D16" s="100">
        <f t="shared" si="0"/>
        <v>83.090563647878398</v>
      </c>
      <c r="E16" s="101">
        <v>0</v>
      </c>
      <c r="F16" s="101">
        <v>40</v>
      </c>
      <c r="G16" s="100">
        <v>1272</v>
      </c>
      <c r="H16" s="88">
        <v>1312</v>
      </c>
      <c r="I16" s="100">
        <f t="shared" si="2"/>
        <v>83.090563647878398</v>
      </c>
      <c r="J16" s="88">
        <f t="shared" si="10"/>
        <v>1312</v>
      </c>
      <c r="K16" s="100">
        <f t="shared" si="3"/>
        <v>100</v>
      </c>
      <c r="L16" s="93">
        <v>1092</v>
      </c>
      <c r="M16" s="102">
        <f t="shared" si="4"/>
        <v>83.231707317073173</v>
      </c>
      <c r="N16" s="91">
        <v>220</v>
      </c>
      <c r="O16" s="102">
        <f t="shared" si="6"/>
        <v>16.76829268292683</v>
      </c>
      <c r="P16" s="94">
        <v>220</v>
      </c>
      <c r="Q16" s="100">
        <f t="shared" si="7"/>
        <v>16.76829268292683</v>
      </c>
      <c r="R16" s="93">
        <v>0</v>
      </c>
      <c r="S16" s="92">
        <v>0</v>
      </c>
      <c r="T16" s="91">
        <v>0</v>
      </c>
      <c r="U16" s="91">
        <v>0</v>
      </c>
      <c r="V16" s="94">
        <v>0</v>
      </c>
      <c r="W16" s="100">
        <f t="shared" si="8"/>
        <v>0</v>
      </c>
      <c r="X16" s="95">
        <v>0</v>
      </c>
    </row>
    <row r="17" spans="1:24" ht="18" x14ac:dyDescent="0.25">
      <c r="A17" s="99" t="s">
        <v>32</v>
      </c>
      <c r="B17" s="97">
        <v>1997</v>
      </c>
      <c r="C17" s="88">
        <v>585</v>
      </c>
      <c r="D17" s="100">
        <f t="shared" si="0"/>
        <v>29.293940911367049</v>
      </c>
      <c r="E17" s="101">
        <v>0</v>
      </c>
      <c r="F17" s="101">
        <v>120</v>
      </c>
      <c r="G17" s="100">
        <v>465</v>
      </c>
      <c r="H17" s="88">
        <f t="shared" si="1"/>
        <v>585</v>
      </c>
      <c r="I17" s="100">
        <f t="shared" si="2"/>
        <v>29.293940911367049</v>
      </c>
      <c r="J17" s="88">
        <f t="shared" si="10"/>
        <v>585</v>
      </c>
      <c r="K17" s="100">
        <f t="shared" si="3"/>
        <v>100</v>
      </c>
      <c r="L17" s="93">
        <v>585</v>
      </c>
      <c r="M17" s="102">
        <f t="shared" si="4"/>
        <v>100</v>
      </c>
      <c r="N17" s="91">
        <f t="shared" si="5"/>
        <v>0</v>
      </c>
      <c r="O17" s="102">
        <f t="shared" si="6"/>
        <v>0</v>
      </c>
      <c r="P17" s="94">
        <v>0</v>
      </c>
      <c r="Q17" s="100">
        <f t="shared" si="7"/>
        <v>0</v>
      </c>
      <c r="R17" s="93">
        <v>0</v>
      </c>
      <c r="S17" s="92">
        <v>0</v>
      </c>
      <c r="T17" s="91">
        <v>0</v>
      </c>
      <c r="U17" s="91">
        <v>0</v>
      </c>
      <c r="V17" s="94">
        <v>0</v>
      </c>
      <c r="W17" s="100">
        <f t="shared" si="8"/>
        <v>0</v>
      </c>
      <c r="X17" s="95">
        <v>0</v>
      </c>
    </row>
    <row r="18" spans="1:24" ht="18" x14ac:dyDescent="0.25">
      <c r="A18" s="99" t="s">
        <v>33</v>
      </c>
      <c r="B18" s="97">
        <v>2796</v>
      </c>
      <c r="C18" s="88">
        <f t="shared" si="9"/>
        <v>240.6</v>
      </c>
      <c r="D18" s="100">
        <f t="shared" si="0"/>
        <v>8.6051502145922747</v>
      </c>
      <c r="E18" s="101">
        <v>0</v>
      </c>
      <c r="F18" s="101">
        <v>0</v>
      </c>
      <c r="G18" s="101">
        <v>240.6</v>
      </c>
      <c r="H18" s="88">
        <f t="shared" si="1"/>
        <v>240.6</v>
      </c>
      <c r="I18" s="100">
        <f t="shared" si="2"/>
        <v>8.6051502145922747</v>
      </c>
      <c r="J18" s="88">
        <f t="shared" si="10"/>
        <v>240.6</v>
      </c>
      <c r="K18" s="100">
        <f t="shared" si="3"/>
        <v>100</v>
      </c>
      <c r="L18" s="93">
        <v>80.599999999999994</v>
      </c>
      <c r="M18" s="102">
        <f t="shared" si="4"/>
        <v>33.499584372402325</v>
      </c>
      <c r="N18" s="91">
        <f t="shared" si="5"/>
        <v>160</v>
      </c>
      <c r="O18" s="102">
        <f t="shared" si="6"/>
        <v>66.500415627597675</v>
      </c>
      <c r="P18" s="94">
        <v>160</v>
      </c>
      <c r="Q18" s="100">
        <f t="shared" si="7"/>
        <v>66.500415627597675</v>
      </c>
      <c r="R18" s="93">
        <v>0</v>
      </c>
      <c r="S18" s="92">
        <v>0</v>
      </c>
      <c r="T18" s="91">
        <v>0</v>
      </c>
      <c r="U18" s="91">
        <v>0</v>
      </c>
      <c r="V18" s="94">
        <v>0</v>
      </c>
      <c r="W18" s="100">
        <f t="shared" si="8"/>
        <v>0</v>
      </c>
      <c r="X18" s="95">
        <v>0</v>
      </c>
    </row>
    <row r="19" spans="1:24" ht="18" x14ac:dyDescent="0.25">
      <c r="A19" s="99" t="s">
        <v>34</v>
      </c>
      <c r="B19" s="97">
        <v>3011</v>
      </c>
      <c r="C19" s="88">
        <f t="shared" si="9"/>
        <v>273</v>
      </c>
      <c r="D19" s="100">
        <f t="shared" si="0"/>
        <v>9.0667552308203252</v>
      </c>
      <c r="E19" s="101">
        <v>0</v>
      </c>
      <c r="F19" s="101">
        <v>0</v>
      </c>
      <c r="G19" s="100">
        <v>273</v>
      </c>
      <c r="H19" s="88">
        <f t="shared" si="1"/>
        <v>273</v>
      </c>
      <c r="I19" s="100">
        <f t="shared" si="2"/>
        <v>9.0667552308203252</v>
      </c>
      <c r="J19" s="88">
        <f t="shared" si="10"/>
        <v>273</v>
      </c>
      <c r="K19" s="100">
        <f t="shared" si="3"/>
        <v>100</v>
      </c>
      <c r="L19" s="93">
        <v>0</v>
      </c>
      <c r="M19" s="102">
        <f t="shared" si="4"/>
        <v>0</v>
      </c>
      <c r="N19" s="91">
        <f t="shared" si="5"/>
        <v>273</v>
      </c>
      <c r="O19" s="102">
        <f t="shared" si="6"/>
        <v>100</v>
      </c>
      <c r="P19" s="94">
        <v>273</v>
      </c>
      <c r="Q19" s="100">
        <f t="shared" si="7"/>
        <v>100</v>
      </c>
      <c r="R19" s="93">
        <v>0</v>
      </c>
      <c r="S19" s="92">
        <v>0</v>
      </c>
      <c r="T19" s="91">
        <v>0</v>
      </c>
      <c r="U19" s="91">
        <v>0</v>
      </c>
      <c r="V19" s="94">
        <v>0</v>
      </c>
      <c r="W19" s="100">
        <f t="shared" si="8"/>
        <v>0</v>
      </c>
      <c r="X19" s="95">
        <v>0</v>
      </c>
    </row>
    <row r="20" spans="1:24" ht="18" x14ac:dyDescent="0.25">
      <c r="A20" s="99" t="s">
        <v>35</v>
      </c>
      <c r="B20" s="97">
        <v>3199</v>
      </c>
      <c r="C20" s="88">
        <v>1752</v>
      </c>
      <c r="D20" s="100">
        <f t="shared" si="0"/>
        <v>54.76711472335105</v>
      </c>
      <c r="E20" s="101">
        <v>0</v>
      </c>
      <c r="F20" s="101">
        <v>0</v>
      </c>
      <c r="G20" s="100">
        <v>1752</v>
      </c>
      <c r="H20" s="88">
        <f t="shared" si="1"/>
        <v>1752</v>
      </c>
      <c r="I20" s="100">
        <f t="shared" si="2"/>
        <v>54.76711472335105</v>
      </c>
      <c r="J20" s="88">
        <f t="shared" si="10"/>
        <v>1752</v>
      </c>
      <c r="K20" s="100">
        <v>0</v>
      </c>
      <c r="L20" s="93">
        <v>1752</v>
      </c>
      <c r="M20" s="102">
        <f t="shared" si="4"/>
        <v>100</v>
      </c>
      <c r="N20" s="91">
        <v>0</v>
      </c>
      <c r="O20" s="102">
        <v>0</v>
      </c>
      <c r="P20" s="94">
        <v>0</v>
      </c>
      <c r="Q20" s="100">
        <v>0</v>
      </c>
      <c r="R20" s="93">
        <v>0</v>
      </c>
      <c r="S20" s="92">
        <v>0</v>
      </c>
      <c r="T20" s="91">
        <v>0</v>
      </c>
      <c r="U20" s="91">
        <v>0</v>
      </c>
      <c r="V20" s="94">
        <v>0</v>
      </c>
      <c r="W20" s="100">
        <v>0</v>
      </c>
      <c r="X20" s="95">
        <v>0</v>
      </c>
    </row>
    <row r="21" spans="1:24" ht="18" x14ac:dyDescent="0.25">
      <c r="A21" s="99" t="s">
        <v>36</v>
      </c>
      <c r="B21" s="97">
        <v>2334</v>
      </c>
      <c r="C21" s="88">
        <f t="shared" si="9"/>
        <v>250</v>
      </c>
      <c r="D21" s="100">
        <f t="shared" si="0"/>
        <v>10.711225364181661</v>
      </c>
      <c r="E21" s="101">
        <v>0</v>
      </c>
      <c r="F21" s="101">
        <v>0</v>
      </c>
      <c r="G21" s="100">
        <v>250</v>
      </c>
      <c r="H21" s="88">
        <f t="shared" si="1"/>
        <v>250</v>
      </c>
      <c r="I21" s="100">
        <f t="shared" si="2"/>
        <v>10.711225364181661</v>
      </c>
      <c r="J21" s="88">
        <f t="shared" si="10"/>
        <v>250</v>
      </c>
      <c r="K21" s="100">
        <f t="shared" si="3"/>
        <v>100</v>
      </c>
      <c r="L21" s="93">
        <v>60</v>
      </c>
      <c r="M21" s="102">
        <f t="shared" si="4"/>
        <v>24</v>
      </c>
      <c r="N21" s="91">
        <f t="shared" si="5"/>
        <v>190</v>
      </c>
      <c r="O21" s="102">
        <f t="shared" si="6"/>
        <v>76</v>
      </c>
      <c r="P21" s="93">
        <v>190</v>
      </c>
      <c r="Q21" s="100">
        <f t="shared" si="7"/>
        <v>76</v>
      </c>
      <c r="R21" s="93">
        <v>0</v>
      </c>
      <c r="S21" s="92">
        <v>0</v>
      </c>
      <c r="T21" s="91">
        <v>0</v>
      </c>
      <c r="U21" s="91">
        <v>0</v>
      </c>
      <c r="V21" s="94">
        <v>0</v>
      </c>
      <c r="W21" s="100">
        <f t="shared" si="8"/>
        <v>0</v>
      </c>
      <c r="X21" s="95">
        <v>0</v>
      </c>
    </row>
    <row r="22" spans="1:24" ht="18" x14ac:dyDescent="0.25">
      <c r="A22" s="99" t="s">
        <v>37</v>
      </c>
      <c r="B22" s="97">
        <v>2066</v>
      </c>
      <c r="C22" s="88">
        <f t="shared" si="9"/>
        <v>0</v>
      </c>
      <c r="D22" s="100">
        <f t="shared" si="0"/>
        <v>0</v>
      </c>
      <c r="E22" s="101">
        <v>0</v>
      </c>
      <c r="F22" s="101">
        <v>0</v>
      </c>
      <c r="G22" s="100">
        <v>0</v>
      </c>
      <c r="H22" s="88">
        <f t="shared" si="1"/>
        <v>0</v>
      </c>
      <c r="I22" s="100">
        <f t="shared" si="2"/>
        <v>0</v>
      </c>
      <c r="J22" s="88">
        <f t="shared" si="10"/>
        <v>0</v>
      </c>
      <c r="K22" s="100">
        <v>0</v>
      </c>
      <c r="L22" s="105">
        <v>0</v>
      </c>
      <c r="M22" s="102">
        <v>0</v>
      </c>
      <c r="N22" s="91">
        <f t="shared" si="5"/>
        <v>0</v>
      </c>
      <c r="O22" s="102">
        <v>0</v>
      </c>
      <c r="P22" s="93">
        <v>0</v>
      </c>
      <c r="Q22" s="100">
        <v>0</v>
      </c>
      <c r="R22" s="93">
        <v>0</v>
      </c>
      <c r="S22" s="92">
        <v>0</v>
      </c>
      <c r="T22" s="91">
        <v>0</v>
      </c>
      <c r="U22" s="91">
        <v>0</v>
      </c>
      <c r="V22" s="94">
        <v>0</v>
      </c>
      <c r="W22" s="100">
        <v>0</v>
      </c>
      <c r="X22" s="95">
        <v>0</v>
      </c>
    </row>
    <row r="23" spans="1:24" ht="18" x14ac:dyDescent="0.25">
      <c r="A23" s="99" t="s">
        <v>38</v>
      </c>
      <c r="B23" s="97">
        <v>685</v>
      </c>
      <c r="C23" s="88">
        <f t="shared" si="9"/>
        <v>65</v>
      </c>
      <c r="D23" s="100">
        <f t="shared" si="0"/>
        <v>9.4890510948905096</v>
      </c>
      <c r="E23" s="101">
        <v>20</v>
      </c>
      <c r="F23" s="101">
        <v>0</v>
      </c>
      <c r="G23" s="100">
        <v>45</v>
      </c>
      <c r="H23" s="88">
        <f t="shared" si="1"/>
        <v>65</v>
      </c>
      <c r="I23" s="100">
        <f t="shared" si="2"/>
        <v>9.4890510948905096</v>
      </c>
      <c r="J23" s="88">
        <f t="shared" si="10"/>
        <v>65</v>
      </c>
      <c r="K23" s="100">
        <f t="shared" si="3"/>
        <v>100</v>
      </c>
      <c r="L23" s="93">
        <v>65</v>
      </c>
      <c r="M23" s="102">
        <f t="shared" si="4"/>
        <v>100</v>
      </c>
      <c r="N23" s="91">
        <f t="shared" si="5"/>
        <v>0</v>
      </c>
      <c r="O23" s="102">
        <f t="shared" si="6"/>
        <v>0</v>
      </c>
      <c r="P23" s="93">
        <v>0</v>
      </c>
      <c r="Q23" s="100">
        <f t="shared" si="7"/>
        <v>0</v>
      </c>
      <c r="R23" s="93">
        <v>0</v>
      </c>
      <c r="S23" s="92">
        <v>0</v>
      </c>
      <c r="T23" s="91">
        <v>0</v>
      </c>
      <c r="U23" s="91">
        <v>0</v>
      </c>
      <c r="V23" s="94">
        <v>0</v>
      </c>
      <c r="W23" s="100">
        <f t="shared" si="8"/>
        <v>0</v>
      </c>
      <c r="X23" s="95">
        <v>0</v>
      </c>
    </row>
    <row r="24" spans="1:24" ht="18" x14ac:dyDescent="0.25">
      <c r="A24" s="99" t="s">
        <v>39</v>
      </c>
      <c r="B24" s="97">
        <v>1885</v>
      </c>
      <c r="C24" s="88">
        <v>611</v>
      </c>
      <c r="D24" s="100">
        <f t="shared" si="0"/>
        <v>32.41379310344827</v>
      </c>
      <c r="E24" s="101">
        <v>0</v>
      </c>
      <c r="F24" s="101">
        <v>0</v>
      </c>
      <c r="G24" s="100">
        <v>611</v>
      </c>
      <c r="H24" s="88">
        <f t="shared" si="1"/>
        <v>611</v>
      </c>
      <c r="I24" s="100">
        <f t="shared" si="2"/>
        <v>32.41379310344827</v>
      </c>
      <c r="J24" s="88">
        <f t="shared" si="10"/>
        <v>611</v>
      </c>
      <c r="K24" s="100">
        <v>0</v>
      </c>
      <c r="L24" s="93">
        <v>611</v>
      </c>
      <c r="M24" s="102">
        <v>0</v>
      </c>
      <c r="N24" s="91">
        <f t="shared" si="5"/>
        <v>0</v>
      </c>
      <c r="O24" s="102">
        <v>0</v>
      </c>
      <c r="P24" s="93">
        <v>0</v>
      </c>
      <c r="Q24" s="100">
        <v>0</v>
      </c>
      <c r="R24" s="93">
        <v>0</v>
      </c>
      <c r="S24" s="92">
        <v>0</v>
      </c>
      <c r="T24" s="91">
        <v>0</v>
      </c>
      <c r="U24" s="91">
        <v>0</v>
      </c>
      <c r="V24" s="94">
        <v>0</v>
      </c>
      <c r="W24" s="100">
        <v>0</v>
      </c>
      <c r="X24" s="95">
        <v>0</v>
      </c>
    </row>
    <row r="25" spans="1:24" ht="18" x14ac:dyDescent="0.25">
      <c r="A25" s="99" t="s">
        <v>40</v>
      </c>
      <c r="B25" s="97">
        <v>3999</v>
      </c>
      <c r="C25" s="88">
        <v>345</v>
      </c>
      <c r="D25" s="100">
        <f t="shared" si="0"/>
        <v>8.6271567891972989</v>
      </c>
      <c r="E25" s="101">
        <v>120</v>
      </c>
      <c r="F25" s="101">
        <v>120</v>
      </c>
      <c r="G25" s="100">
        <v>105</v>
      </c>
      <c r="H25" s="88">
        <f t="shared" si="1"/>
        <v>345</v>
      </c>
      <c r="I25" s="100">
        <f t="shared" si="2"/>
        <v>8.6271567891972989</v>
      </c>
      <c r="J25" s="88">
        <f t="shared" si="10"/>
        <v>345</v>
      </c>
      <c r="K25" s="100">
        <f t="shared" si="3"/>
        <v>100</v>
      </c>
      <c r="L25" s="93">
        <v>345</v>
      </c>
      <c r="M25" s="102">
        <f t="shared" si="4"/>
        <v>100</v>
      </c>
      <c r="N25" s="91">
        <v>0</v>
      </c>
      <c r="O25" s="102">
        <f t="shared" si="6"/>
        <v>0</v>
      </c>
      <c r="P25" s="93">
        <v>0</v>
      </c>
      <c r="Q25" s="100">
        <f t="shared" si="7"/>
        <v>0</v>
      </c>
      <c r="R25" s="93">
        <v>0</v>
      </c>
      <c r="S25" s="92">
        <v>0</v>
      </c>
      <c r="T25" s="91">
        <v>0</v>
      </c>
      <c r="U25" s="91">
        <v>0</v>
      </c>
      <c r="V25" s="94">
        <v>0</v>
      </c>
      <c r="W25" s="100">
        <f t="shared" si="8"/>
        <v>0</v>
      </c>
      <c r="X25" s="95">
        <v>0</v>
      </c>
    </row>
    <row r="26" spans="1:24" ht="18" x14ac:dyDescent="0.25">
      <c r="A26" s="99" t="s">
        <v>41</v>
      </c>
      <c r="B26" s="97">
        <v>2145</v>
      </c>
      <c r="C26" s="88">
        <f t="shared" si="9"/>
        <v>967</v>
      </c>
      <c r="D26" s="100">
        <f t="shared" si="0"/>
        <v>45.081585081585082</v>
      </c>
      <c r="E26" s="101">
        <v>0</v>
      </c>
      <c r="F26" s="101">
        <v>0</v>
      </c>
      <c r="G26" s="100">
        <v>967</v>
      </c>
      <c r="H26" s="88">
        <f t="shared" si="1"/>
        <v>967</v>
      </c>
      <c r="I26" s="100">
        <f t="shared" si="2"/>
        <v>45.081585081585082</v>
      </c>
      <c r="J26" s="88">
        <f t="shared" si="10"/>
        <v>967</v>
      </c>
      <c r="K26" s="100">
        <f t="shared" si="3"/>
        <v>100</v>
      </c>
      <c r="L26" s="93">
        <v>787</v>
      </c>
      <c r="M26" s="102">
        <f t="shared" si="4"/>
        <v>81.385729058945188</v>
      </c>
      <c r="N26" s="91">
        <v>180</v>
      </c>
      <c r="O26" s="102">
        <f t="shared" si="6"/>
        <v>18.614270941054809</v>
      </c>
      <c r="P26" s="93">
        <v>180</v>
      </c>
      <c r="Q26" s="100">
        <f t="shared" si="7"/>
        <v>18.614270941054809</v>
      </c>
      <c r="R26" s="93">
        <v>0</v>
      </c>
      <c r="S26" s="92">
        <v>0</v>
      </c>
      <c r="T26" s="91">
        <v>0</v>
      </c>
      <c r="U26" s="91">
        <v>0</v>
      </c>
      <c r="V26" s="94">
        <v>0</v>
      </c>
      <c r="W26" s="100">
        <f t="shared" si="8"/>
        <v>0</v>
      </c>
      <c r="X26" s="95">
        <v>0</v>
      </c>
    </row>
    <row r="27" spans="1:24" ht="18" x14ac:dyDescent="0.25">
      <c r="A27" s="106" t="s">
        <v>42</v>
      </c>
      <c r="B27" s="107">
        <f>SUM(B6:B26)</f>
        <v>48111</v>
      </c>
      <c r="C27" s="108">
        <f>SUM(C6:C26)</f>
        <v>11369.220000000001</v>
      </c>
      <c r="D27" s="109">
        <f>C27/B27*100</f>
        <v>23.631227785745466</v>
      </c>
      <c r="E27" s="110">
        <f t="shared" ref="E27:J27" si="11">SUM(E6:E26)</f>
        <v>193.4</v>
      </c>
      <c r="F27" s="110">
        <f t="shared" si="11"/>
        <v>710.92000000000007</v>
      </c>
      <c r="G27" s="110">
        <f t="shared" si="11"/>
        <v>10464.900000000001</v>
      </c>
      <c r="H27" s="84">
        <f t="shared" si="11"/>
        <v>11369.220000000001</v>
      </c>
      <c r="I27" s="110">
        <f>H27/B27*100</f>
        <v>23.631227785745466</v>
      </c>
      <c r="J27" s="108">
        <f t="shared" si="11"/>
        <v>11369.220000000001</v>
      </c>
      <c r="K27" s="110">
        <f>J27/H27*100</f>
        <v>100</v>
      </c>
      <c r="L27" s="84">
        <f>SUM(L6:L26)</f>
        <v>9810.7200000000012</v>
      </c>
      <c r="M27" s="111">
        <f>L27/J27*100</f>
        <v>86.291935594526265</v>
      </c>
      <c r="N27" s="112">
        <f t="shared" si="5"/>
        <v>1558.5</v>
      </c>
      <c r="O27" s="113">
        <f t="shared" si="6"/>
        <v>13.708064405473724</v>
      </c>
      <c r="P27" s="84">
        <f>SUM(P6:P26)</f>
        <v>1558.5</v>
      </c>
      <c r="Q27" s="110">
        <f t="shared" si="7"/>
        <v>13.708064405473724</v>
      </c>
      <c r="R27" s="84">
        <f>SUM(R6:R26)</f>
        <v>0</v>
      </c>
      <c r="S27" s="114">
        <f>R27/J27*100</f>
        <v>0</v>
      </c>
      <c r="T27" s="110">
        <f>SUM(T6:T26)</f>
        <v>0</v>
      </c>
      <c r="U27" s="110">
        <f>SUM(U6:U26)</f>
        <v>0</v>
      </c>
      <c r="V27" s="84">
        <f>SUM(V6:V26)</f>
        <v>0</v>
      </c>
      <c r="W27" s="110">
        <f t="shared" si="8"/>
        <v>0</v>
      </c>
      <c r="X27" s="110">
        <f>SUM(X6:X26)</f>
        <v>0</v>
      </c>
    </row>
    <row r="28" spans="1:24" ht="18" x14ac:dyDescent="0.25">
      <c r="A28" s="115" t="s">
        <v>55</v>
      </c>
      <c r="B28" s="84">
        <v>48111</v>
      </c>
      <c r="C28" s="84">
        <v>35904</v>
      </c>
      <c r="D28" s="110">
        <f>C28/B28*100</f>
        <v>74.627424081810815</v>
      </c>
      <c r="E28" s="110">
        <v>1145</v>
      </c>
      <c r="F28" s="110">
        <v>3084</v>
      </c>
      <c r="G28" s="110">
        <v>24022</v>
      </c>
      <c r="H28" s="84">
        <v>9250.42</v>
      </c>
      <c r="I28" s="110">
        <f t="shared" si="2"/>
        <v>19.227245328511152</v>
      </c>
      <c r="J28" s="84">
        <v>6849.22</v>
      </c>
      <c r="K28" s="110">
        <f t="shared" si="3"/>
        <v>74.042259702802681</v>
      </c>
      <c r="L28" s="84">
        <v>4420.22</v>
      </c>
      <c r="M28" s="110">
        <f t="shared" si="4"/>
        <v>64.536107761175728</v>
      </c>
      <c r="N28" s="84">
        <v>2429</v>
      </c>
      <c r="O28" s="110">
        <v>99</v>
      </c>
      <c r="P28" s="84">
        <v>2429</v>
      </c>
      <c r="Q28" s="110">
        <f t="shared" si="7"/>
        <v>35.463892238824272</v>
      </c>
      <c r="R28" s="84">
        <v>0</v>
      </c>
      <c r="S28" s="110">
        <f>R28/J28*100</f>
        <v>0</v>
      </c>
      <c r="T28" s="84">
        <v>0</v>
      </c>
      <c r="U28" s="84">
        <v>0</v>
      </c>
      <c r="V28" s="84">
        <v>0</v>
      </c>
      <c r="W28" s="114">
        <f t="shared" si="8"/>
        <v>0</v>
      </c>
      <c r="X28" s="84">
        <v>0</v>
      </c>
    </row>
    <row r="29" spans="1:24" x14ac:dyDescent="0.25">
      <c r="A29" s="116"/>
      <c r="B29" s="116"/>
      <c r="C29" s="116"/>
      <c r="D29" s="117"/>
      <c r="E29" s="116"/>
      <c r="F29" s="116"/>
      <c r="G29" s="116"/>
      <c r="H29" s="116"/>
      <c r="I29" s="117"/>
      <c r="J29" s="116">
        <v>0</v>
      </c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1:24" x14ac:dyDescent="0.25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</row>
    <row r="31" spans="1:24" x14ac:dyDescent="0.25">
      <c r="A31" s="119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9"/>
      <c r="W31" s="119"/>
      <c r="X31" s="119"/>
    </row>
    <row r="32" spans="1:24" x14ac:dyDescent="0.25">
      <c r="A32" s="119"/>
      <c r="B32" s="116"/>
      <c r="C32" s="116"/>
      <c r="D32" s="116"/>
      <c r="E32" s="116"/>
      <c r="F32" s="116"/>
      <c r="G32" s="116"/>
      <c r="H32" s="116"/>
      <c r="I32" s="116"/>
      <c r="J32" s="120"/>
      <c r="K32" s="116"/>
      <c r="L32" s="120"/>
      <c r="M32" s="116"/>
      <c r="N32" s="116"/>
      <c r="O32" s="116"/>
      <c r="P32" s="116"/>
      <c r="Q32" s="116"/>
      <c r="R32" s="116"/>
      <c r="S32" s="116"/>
      <c r="T32" s="116"/>
      <c r="U32" s="116"/>
      <c r="V32" s="119"/>
      <c r="W32" s="119"/>
      <c r="X32" s="119"/>
    </row>
    <row r="33" spans="1:24" ht="18" x14ac:dyDescent="0.25">
      <c r="A33" s="121" t="s">
        <v>56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 t="s">
        <v>57</v>
      </c>
      <c r="U33" s="122"/>
      <c r="V33" s="121"/>
      <c r="W33" s="121"/>
      <c r="X33" s="123"/>
    </row>
    <row r="34" spans="1:24" x14ac:dyDescent="0.25">
      <c r="A34" s="119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9"/>
      <c r="W34" s="119"/>
      <c r="X34" s="119"/>
    </row>
    <row r="35" spans="1:24" x14ac:dyDescent="0.25">
      <c r="A35" s="119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9"/>
      <c r="W35" s="119"/>
      <c r="X35" s="119"/>
    </row>
    <row r="36" spans="1:24" x14ac:dyDescent="0.25">
      <c r="A36" s="119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9"/>
      <c r="W36" s="119"/>
      <c r="X36" s="119"/>
    </row>
    <row r="37" spans="1:24" ht="15.75" x14ac:dyDescent="0.3">
      <c r="A37" s="124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6"/>
      <c r="W37" s="126"/>
      <c r="X37" s="126"/>
    </row>
    <row r="38" spans="1:24" x14ac:dyDescent="0.25">
      <c r="A38" s="127" t="s">
        <v>58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</row>
    <row r="39" spans="1:24" x14ac:dyDescent="0.25">
      <c r="A39" s="127" t="s">
        <v>59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4" x14ac:dyDescent="0.25">
      <c r="A40" t="s">
        <v>60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</row>
    <row r="41" spans="1:24" x14ac:dyDescent="0.25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</row>
  </sheetData>
  <mergeCells count="20">
    <mergeCell ref="A2:W2"/>
    <mergeCell ref="A4:A5"/>
    <mergeCell ref="B4:B5"/>
    <mergeCell ref="C4:C5"/>
    <mergeCell ref="D4:D5"/>
    <mergeCell ref="E4:G4"/>
    <mergeCell ref="H4:H5"/>
    <mergeCell ref="I4:I5"/>
    <mergeCell ref="J4:J5"/>
    <mergeCell ref="K4:K5"/>
    <mergeCell ref="R4:S4"/>
    <mergeCell ref="T4:U4"/>
    <mergeCell ref="V4:W4"/>
    <mergeCell ref="X4:X5"/>
    <mergeCell ref="L4:L5"/>
    <mergeCell ref="M4:M5"/>
    <mergeCell ref="N4:N5"/>
    <mergeCell ref="O4:O5"/>
    <mergeCell ref="P4:P5"/>
    <mergeCell ref="Q4:Q5"/>
  </mergeCells>
  <pageMargins left="0.7" right="0.7" top="0.75" bottom="0.75" header="0.3" footer="0.3"/>
  <pageSetup paperSize="9" scale="3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tabSelected="1" view="pageBreakPreview" zoomScale="60" zoomScaleNormal="100" workbookViewId="0">
      <selection activeCell="A17" sqref="A17"/>
    </sheetView>
  </sheetViews>
  <sheetFormatPr defaultRowHeight="15" x14ac:dyDescent="0.25"/>
  <cols>
    <col min="1" max="1" width="31.28515625" customWidth="1"/>
    <col min="7" max="7" width="12.85546875" customWidth="1"/>
    <col min="10" max="11" width="13" customWidth="1"/>
  </cols>
  <sheetData>
    <row r="1" spans="1:22" ht="16.5" x14ac:dyDescent="0.25">
      <c r="A1" s="141" t="s">
        <v>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</row>
    <row r="2" spans="1:22" ht="17.25" thickBot="1" x14ac:dyDescent="0.3">
      <c r="A2" s="1"/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</row>
    <row r="3" spans="1:22" ht="17.25" thickBot="1" x14ac:dyDescent="0.3">
      <c r="A3" s="142" t="s">
        <v>3</v>
      </c>
      <c r="B3" s="135" t="s">
        <v>4</v>
      </c>
      <c r="C3" s="135" t="s">
        <v>5</v>
      </c>
      <c r="D3" s="136" t="s">
        <v>6</v>
      </c>
      <c r="E3" s="136" t="s">
        <v>7</v>
      </c>
      <c r="F3" s="136"/>
      <c r="G3" s="136"/>
      <c r="H3" s="136"/>
      <c r="I3" s="135" t="s">
        <v>8</v>
      </c>
      <c r="J3" s="135" t="s">
        <v>9</v>
      </c>
      <c r="K3" s="135" t="s">
        <v>10</v>
      </c>
      <c r="L3" s="135" t="s">
        <v>11</v>
      </c>
      <c r="M3" s="135" t="s">
        <v>12</v>
      </c>
      <c r="N3" s="135" t="s">
        <v>11</v>
      </c>
      <c r="O3" s="136" t="s">
        <v>13</v>
      </c>
      <c r="P3" s="136" t="s">
        <v>11</v>
      </c>
      <c r="Q3" s="4" t="s">
        <v>14</v>
      </c>
      <c r="R3" s="5"/>
      <c r="S3" s="137" t="s">
        <v>7</v>
      </c>
      <c r="T3" s="137"/>
      <c r="U3" s="138" t="s">
        <v>15</v>
      </c>
      <c r="V3" s="138"/>
    </row>
    <row r="4" spans="1:22" ht="17.25" thickBot="1" x14ac:dyDescent="0.3">
      <c r="A4" s="142"/>
      <c r="B4" s="135"/>
      <c r="C4" s="135"/>
      <c r="D4" s="136"/>
      <c r="E4" s="136"/>
      <c r="F4" s="136"/>
      <c r="G4" s="136"/>
      <c r="H4" s="136"/>
      <c r="I4" s="135"/>
      <c r="J4" s="135"/>
      <c r="K4" s="135"/>
      <c r="L4" s="135"/>
      <c r="M4" s="135"/>
      <c r="N4" s="135"/>
      <c r="O4" s="136"/>
      <c r="P4" s="136"/>
      <c r="Q4" s="139" t="s">
        <v>16</v>
      </c>
      <c r="R4" s="6"/>
      <c r="S4" s="140" t="s">
        <v>17</v>
      </c>
      <c r="T4" s="140" t="s">
        <v>18</v>
      </c>
      <c r="U4" s="139" t="s">
        <v>16</v>
      </c>
      <c r="V4" s="7"/>
    </row>
    <row r="5" spans="1:22" ht="49.5" x14ac:dyDescent="0.25">
      <c r="A5" s="142"/>
      <c r="B5" s="135"/>
      <c r="C5" s="135"/>
      <c r="D5" s="136"/>
      <c r="E5" s="8" t="s">
        <v>0</v>
      </c>
      <c r="F5" s="8" t="s">
        <v>1</v>
      </c>
      <c r="G5" s="8" t="s">
        <v>19</v>
      </c>
      <c r="H5" s="8" t="s">
        <v>20</v>
      </c>
      <c r="I5" s="135"/>
      <c r="J5" s="135"/>
      <c r="K5" s="135"/>
      <c r="L5" s="135"/>
      <c r="M5" s="135"/>
      <c r="N5" s="135"/>
      <c r="O5" s="136"/>
      <c r="P5" s="136"/>
      <c r="Q5" s="139"/>
      <c r="R5" s="9" t="s">
        <v>21</v>
      </c>
      <c r="S5" s="140"/>
      <c r="T5" s="140"/>
      <c r="U5" s="139"/>
      <c r="V5" s="9" t="s">
        <v>21</v>
      </c>
    </row>
    <row r="6" spans="1:22" ht="18.75" x14ac:dyDescent="0.3">
      <c r="A6" s="10" t="s">
        <v>22</v>
      </c>
      <c r="B6" s="11">
        <v>1884</v>
      </c>
      <c r="C6" s="11">
        <v>1446</v>
      </c>
      <c r="D6" s="12">
        <v>0</v>
      </c>
      <c r="E6" s="13">
        <v>20</v>
      </c>
      <c r="F6" s="13">
        <v>141</v>
      </c>
      <c r="G6" s="13">
        <v>1085</v>
      </c>
      <c r="H6" s="12">
        <v>200</v>
      </c>
      <c r="I6" s="14">
        <f>C6</f>
        <v>1446</v>
      </c>
      <c r="J6" s="14">
        <f>I6</f>
        <v>1446</v>
      </c>
      <c r="K6" s="14">
        <v>1446</v>
      </c>
      <c r="L6" s="15">
        <f t="shared" ref="L6:L27" si="0">K6/J6*100</f>
        <v>100</v>
      </c>
      <c r="M6" s="16">
        <v>0</v>
      </c>
      <c r="N6" s="15">
        <f t="shared" ref="N6:N27" si="1">M6/J6*100</f>
        <v>0</v>
      </c>
      <c r="O6" s="16">
        <v>0</v>
      </c>
      <c r="P6" s="17">
        <f t="shared" ref="P6:P27" si="2">O6/J6*100</f>
        <v>0</v>
      </c>
      <c r="Q6" s="16">
        <v>0</v>
      </c>
      <c r="R6" s="18">
        <f t="shared" ref="R6:R27" si="3">Q6/J6*100</f>
        <v>0</v>
      </c>
      <c r="S6" s="16">
        <v>0</v>
      </c>
      <c r="T6" s="18"/>
      <c r="U6" s="14"/>
      <c r="V6" s="18"/>
    </row>
    <row r="7" spans="1:22" ht="18.75" x14ac:dyDescent="0.3">
      <c r="A7" s="10" t="s">
        <v>23</v>
      </c>
      <c r="B7" s="11">
        <v>1034</v>
      </c>
      <c r="C7" s="19">
        <v>666</v>
      </c>
      <c r="D7" s="20">
        <f t="shared" ref="D7:D27" si="4">C7/B7*100</f>
        <v>64.410058027079316</v>
      </c>
      <c r="E7" s="21">
        <v>0</v>
      </c>
      <c r="F7" s="21">
        <v>50</v>
      </c>
      <c r="G7" s="21">
        <v>377</v>
      </c>
      <c r="H7" s="12">
        <v>239</v>
      </c>
      <c r="I7" s="14">
        <f t="shared" ref="I7:I26" si="5">C7</f>
        <v>666</v>
      </c>
      <c r="J7" s="14">
        <f t="shared" ref="J7:J26" si="6">I7</f>
        <v>666</v>
      </c>
      <c r="K7" s="19">
        <v>666</v>
      </c>
      <c r="L7" s="22">
        <f t="shared" si="0"/>
        <v>100</v>
      </c>
      <c r="M7" s="14">
        <v>0</v>
      </c>
      <c r="N7" s="22">
        <f t="shared" si="1"/>
        <v>0</v>
      </c>
      <c r="O7" s="23">
        <v>0</v>
      </c>
      <c r="P7" s="17">
        <f t="shared" si="2"/>
        <v>0</v>
      </c>
      <c r="Q7" s="16">
        <v>0</v>
      </c>
      <c r="R7" s="24">
        <f t="shared" si="3"/>
        <v>0</v>
      </c>
      <c r="S7" s="24"/>
      <c r="T7" s="24"/>
      <c r="U7" s="24"/>
      <c r="V7" s="24"/>
    </row>
    <row r="8" spans="1:22" ht="18.75" x14ac:dyDescent="0.3">
      <c r="A8" s="10" t="s">
        <v>24</v>
      </c>
      <c r="B8" s="11">
        <v>1390</v>
      </c>
      <c r="C8" s="19">
        <v>909</v>
      </c>
      <c r="D8" s="20">
        <f t="shared" si="4"/>
        <v>65.39568345323741</v>
      </c>
      <c r="E8" s="21">
        <v>0</v>
      </c>
      <c r="F8" s="21">
        <v>173</v>
      </c>
      <c r="G8" s="21">
        <v>696</v>
      </c>
      <c r="H8" s="12">
        <v>40</v>
      </c>
      <c r="I8" s="14">
        <f t="shared" si="5"/>
        <v>909</v>
      </c>
      <c r="J8" s="14">
        <f t="shared" si="6"/>
        <v>909</v>
      </c>
      <c r="K8" s="19">
        <v>909</v>
      </c>
      <c r="L8" s="15">
        <f t="shared" si="0"/>
        <v>100</v>
      </c>
      <c r="M8" s="16">
        <v>0</v>
      </c>
      <c r="N8" s="22">
        <f t="shared" si="1"/>
        <v>0</v>
      </c>
      <c r="O8" s="23">
        <v>0</v>
      </c>
      <c r="P8" s="17">
        <f t="shared" si="2"/>
        <v>0</v>
      </c>
      <c r="Q8" s="16">
        <v>0</v>
      </c>
      <c r="R8" s="24">
        <f t="shared" si="3"/>
        <v>0</v>
      </c>
      <c r="S8" s="24"/>
      <c r="T8" s="24"/>
      <c r="U8" s="24"/>
      <c r="V8" s="24"/>
    </row>
    <row r="9" spans="1:22" ht="18.75" x14ac:dyDescent="0.3">
      <c r="A9" s="10" t="s">
        <v>25</v>
      </c>
      <c r="B9" s="11">
        <v>1706</v>
      </c>
      <c r="C9" s="19">
        <v>1846.3</v>
      </c>
      <c r="D9" s="20">
        <f t="shared" si="4"/>
        <v>108.22391559202813</v>
      </c>
      <c r="E9" s="25">
        <v>153.25</v>
      </c>
      <c r="F9" s="21">
        <v>680</v>
      </c>
      <c r="G9" s="25">
        <v>1013</v>
      </c>
      <c r="H9" s="12">
        <v>0</v>
      </c>
      <c r="I9" s="14">
        <v>1846.3</v>
      </c>
      <c r="J9" s="14">
        <v>1846.3</v>
      </c>
      <c r="K9" s="23">
        <f>J9-M9</f>
        <v>1750.6</v>
      </c>
      <c r="L9" s="15">
        <f t="shared" si="0"/>
        <v>94.816660347722475</v>
      </c>
      <c r="M9" s="16">
        <v>95.7</v>
      </c>
      <c r="N9" s="22">
        <f t="shared" si="1"/>
        <v>5.1833396522775281</v>
      </c>
      <c r="O9" s="23">
        <v>95.7</v>
      </c>
      <c r="P9" s="17">
        <f t="shared" si="2"/>
        <v>5.1833396522775281</v>
      </c>
      <c r="Q9" s="16">
        <v>0</v>
      </c>
      <c r="R9" s="24">
        <f t="shared" si="3"/>
        <v>0</v>
      </c>
      <c r="S9" s="24"/>
      <c r="T9" s="24"/>
      <c r="U9" s="24"/>
      <c r="V9" s="24"/>
    </row>
    <row r="10" spans="1:22" ht="18.75" x14ac:dyDescent="0.3">
      <c r="A10" s="10" t="s">
        <v>26</v>
      </c>
      <c r="B10" s="11">
        <v>853</v>
      </c>
      <c r="C10" s="19">
        <v>1770.77</v>
      </c>
      <c r="D10" s="20">
        <f t="shared" si="4"/>
        <v>207.59320046893319</v>
      </c>
      <c r="E10" s="21">
        <v>190</v>
      </c>
      <c r="F10" s="25">
        <v>306.77</v>
      </c>
      <c r="G10" s="25">
        <v>1274</v>
      </c>
      <c r="H10" s="12">
        <v>0</v>
      </c>
      <c r="I10" s="14">
        <v>1710.77</v>
      </c>
      <c r="J10" s="14">
        <v>1770.77</v>
      </c>
      <c r="K10" s="23">
        <f>J10-M10</f>
        <v>1730.77</v>
      </c>
      <c r="L10" s="15">
        <f t="shared" si="0"/>
        <v>97.741095681539676</v>
      </c>
      <c r="M10" s="16">
        <v>40</v>
      </c>
      <c r="N10" s="22">
        <f t="shared" si="1"/>
        <v>2.2589043184603308</v>
      </c>
      <c r="O10" s="23">
        <v>40</v>
      </c>
      <c r="P10" s="17">
        <f t="shared" si="2"/>
        <v>2.2589043184603308</v>
      </c>
      <c r="Q10" s="16">
        <v>0</v>
      </c>
      <c r="R10" s="24">
        <f t="shared" si="3"/>
        <v>0</v>
      </c>
      <c r="S10" s="24"/>
      <c r="T10" s="24"/>
      <c r="U10" s="24"/>
      <c r="V10" s="24"/>
    </row>
    <row r="11" spans="1:22" ht="18.75" x14ac:dyDescent="0.3">
      <c r="A11" s="10" t="s">
        <v>27</v>
      </c>
      <c r="B11" s="11">
        <v>1501</v>
      </c>
      <c r="C11" s="19">
        <v>1771</v>
      </c>
      <c r="D11" s="20">
        <f t="shared" si="4"/>
        <v>117.98800799467021</v>
      </c>
      <c r="E11" s="21">
        <v>0</v>
      </c>
      <c r="F11" s="21">
        <v>0</v>
      </c>
      <c r="G11" s="21">
        <v>1771</v>
      </c>
      <c r="H11" s="13">
        <v>75</v>
      </c>
      <c r="I11" s="14">
        <f t="shared" si="5"/>
        <v>1771</v>
      </c>
      <c r="J11" s="14">
        <f t="shared" si="6"/>
        <v>1771</v>
      </c>
      <c r="K11" s="23">
        <v>1771</v>
      </c>
      <c r="L11" s="22">
        <f>K11/J11*100</f>
        <v>100</v>
      </c>
      <c r="M11" s="16">
        <v>0</v>
      </c>
      <c r="N11" s="22">
        <f t="shared" si="1"/>
        <v>0</v>
      </c>
      <c r="O11" s="16">
        <v>0</v>
      </c>
      <c r="P11" s="17">
        <f t="shared" si="2"/>
        <v>0</v>
      </c>
      <c r="Q11" s="16">
        <v>0</v>
      </c>
      <c r="R11" s="24">
        <f t="shared" si="3"/>
        <v>0</v>
      </c>
      <c r="S11" s="24"/>
      <c r="T11" s="24"/>
      <c r="U11" s="24"/>
      <c r="V11" s="24"/>
    </row>
    <row r="12" spans="1:22" ht="18.75" x14ac:dyDescent="0.3">
      <c r="A12" s="26" t="s">
        <v>28</v>
      </c>
      <c r="B12" s="11">
        <v>1088</v>
      </c>
      <c r="C12" s="19">
        <v>827</v>
      </c>
      <c r="D12" s="20">
        <f t="shared" si="4"/>
        <v>76.01102941176471</v>
      </c>
      <c r="E12" s="21">
        <v>0</v>
      </c>
      <c r="F12" s="21">
        <v>82</v>
      </c>
      <c r="G12" s="21">
        <v>745</v>
      </c>
      <c r="H12" s="12">
        <f t="shared" ref="H12:H26" si="7">C12-E12-F12-G12</f>
        <v>0</v>
      </c>
      <c r="I12" s="14">
        <f t="shared" si="5"/>
        <v>827</v>
      </c>
      <c r="J12" s="14">
        <f t="shared" si="6"/>
        <v>827</v>
      </c>
      <c r="K12" s="23">
        <v>827</v>
      </c>
      <c r="L12" s="15">
        <f t="shared" si="0"/>
        <v>100</v>
      </c>
      <c r="M12" s="16">
        <v>0</v>
      </c>
      <c r="N12" s="22">
        <f t="shared" si="1"/>
        <v>0</v>
      </c>
      <c r="O12" s="16">
        <v>0</v>
      </c>
      <c r="P12" s="17">
        <f t="shared" si="2"/>
        <v>0</v>
      </c>
      <c r="Q12" s="16">
        <v>0</v>
      </c>
      <c r="R12" s="24">
        <f t="shared" si="3"/>
        <v>0</v>
      </c>
      <c r="S12" s="24"/>
      <c r="T12" s="24"/>
      <c r="U12" s="24"/>
      <c r="V12" s="24"/>
    </row>
    <row r="13" spans="1:22" ht="18.75" x14ac:dyDescent="0.3">
      <c r="A13" s="26" t="s">
        <v>29</v>
      </c>
      <c r="B13" s="11">
        <v>1303</v>
      </c>
      <c r="C13" s="19">
        <v>1065</v>
      </c>
      <c r="D13" s="20">
        <f t="shared" si="4"/>
        <v>81.734458940905611</v>
      </c>
      <c r="E13" s="21">
        <v>20</v>
      </c>
      <c r="F13" s="21">
        <v>158</v>
      </c>
      <c r="G13" s="21">
        <v>702</v>
      </c>
      <c r="H13" s="12">
        <f t="shared" si="7"/>
        <v>185</v>
      </c>
      <c r="I13" s="14">
        <f t="shared" si="5"/>
        <v>1065</v>
      </c>
      <c r="J13" s="14">
        <f t="shared" si="6"/>
        <v>1065</v>
      </c>
      <c r="K13" s="23">
        <v>1065</v>
      </c>
      <c r="L13" s="15">
        <f t="shared" si="0"/>
        <v>100</v>
      </c>
      <c r="M13" s="16">
        <v>0</v>
      </c>
      <c r="N13" s="22">
        <f t="shared" si="1"/>
        <v>0</v>
      </c>
      <c r="O13" s="16">
        <v>0</v>
      </c>
      <c r="P13" s="17">
        <f t="shared" si="2"/>
        <v>0</v>
      </c>
      <c r="Q13" s="16">
        <v>0</v>
      </c>
      <c r="R13" s="24">
        <f t="shared" si="3"/>
        <v>0</v>
      </c>
      <c r="S13" s="27"/>
      <c r="T13" s="27"/>
      <c r="U13" s="24"/>
      <c r="V13" s="24"/>
    </row>
    <row r="14" spans="1:22" ht="18.75" x14ac:dyDescent="0.3">
      <c r="A14" s="10" t="s">
        <v>30</v>
      </c>
      <c r="B14" s="11">
        <v>1151</v>
      </c>
      <c r="C14" s="19">
        <v>1409.86</v>
      </c>
      <c r="D14" s="20">
        <f t="shared" si="4"/>
        <v>122.49000868809729</v>
      </c>
      <c r="E14" s="21">
        <v>40</v>
      </c>
      <c r="F14" s="21">
        <v>189.5</v>
      </c>
      <c r="G14" s="25">
        <v>1174.3599999999999</v>
      </c>
      <c r="H14" s="12">
        <f t="shared" si="7"/>
        <v>6</v>
      </c>
      <c r="I14" s="14">
        <f t="shared" si="5"/>
        <v>1409.86</v>
      </c>
      <c r="J14" s="14">
        <f t="shared" si="6"/>
        <v>1409.86</v>
      </c>
      <c r="K14" s="19">
        <v>1409.86</v>
      </c>
      <c r="L14" s="15">
        <f t="shared" si="0"/>
        <v>100</v>
      </c>
      <c r="M14" s="16">
        <v>0</v>
      </c>
      <c r="N14" s="22">
        <f t="shared" si="1"/>
        <v>0</v>
      </c>
      <c r="O14" s="16">
        <v>0</v>
      </c>
      <c r="P14" s="17">
        <f t="shared" si="2"/>
        <v>0</v>
      </c>
      <c r="Q14" s="16">
        <v>0</v>
      </c>
      <c r="R14" s="24">
        <f t="shared" si="3"/>
        <v>0</v>
      </c>
      <c r="S14" s="24"/>
      <c r="T14" s="24"/>
      <c r="U14" s="24"/>
      <c r="V14" s="24"/>
    </row>
    <row r="15" spans="1:22" ht="18.75" x14ac:dyDescent="0.3">
      <c r="A15" s="26" t="s">
        <v>31</v>
      </c>
      <c r="B15" s="11">
        <v>564</v>
      </c>
      <c r="C15" s="19">
        <v>410</v>
      </c>
      <c r="D15" s="20">
        <v>0</v>
      </c>
      <c r="E15" s="21">
        <v>0</v>
      </c>
      <c r="F15" s="21">
        <v>35</v>
      </c>
      <c r="G15" s="21">
        <v>360</v>
      </c>
      <c r="H15" s="12">
        <f t="shared" si="7"/>
        <v>15</v>
      </c>
      <c r="I15" s="14">
        <f t="shared" si="5"/>
        <v>410</v>
      </c>
      <c r="J15" s="14">
        <f t="shared" si="6"/>
        <v>410</v>
      </c>
      <c r="K15" s="19">
        <v>410</v>
      </c>
      <c r="L15" s="15">
        <f t="shared" si="0"/>
        <v>100</v>
      </c>
      <c r="M15" s="16">
        <v>0</v>
      </c>
      <c r="N15" s="22">
        <v>0</v>
      </c>
      <c r="O15" s="23">
        <v>0</v>
      </c>
      <c r="P15" s="17">
        <f t="shared" si="2"/>
        <v>0</v>
      </c>
      <c r="Q15" s="16">
        <v>0</v>
      </c>
      <c r="R15" s="24">
        <v>0</v>
      </c>
      <c r="S15" s="24"/>
      <c r="T15" s="24"/>
      <c r="U15" s="24"/>
      <c r="V15" s="24"/>
    </row>
    <row r="16" spans="1:22" ht="18.75" x14ac:dyDescent="0.3">
      <c r="A16" s="26" t="s">
        <v>61</v>
      </c>
      <c r="B16" s="11">
        <v>784</v>
      </c>
      <c r="C16" s="19">
        <v>543</v>
      </c>
      <c r="D16" s="20">
        <f t="shared" si="4"/>
        <v>69.260204081632651</v>
      </c>
      <c r="E16" s="21">
        <v>0</v>
      </c>
      <c r="F16" s="21">
        <v>0</v>
      </c>
      <c r="G16" s="21">
        <v>543</v>
      </c>
      <c r="H16" s="12">
        <f t="shared" si="7"/>
        <v>0</v>
      </c>
      <c r="I16" s="14">
        <f t="shared" si="5"/>
        <v>543</v>
      </c>
      <c r="J16" s="14">
        <f t="shared" si="6"/>
        <v>543</v>
      </c>
      <c r="K16" s="19">
        <v>543</v>
      </c>
      <c r="L16" s="15">
        <f>K16/J16*100</f>
        <v>100</v>
      </c>
      <c r="M16" s="16">
        <v>0</v>
      </c>
      <c r="N16" s="22">
        <f t="shared" si="1"/>
        <v>0</v>
      </c>
      <c r="O16" s="23">
        <v>0</v>
      </c>
      <c r="P16" s="17">
        <f t="shared" si="2"/>
        <v>0</v>
      </c>
      <c r="Q16" s="16">
        <v>0</v>
      </c>
      <c r="R16" s="24">
        <f t="shared" si="3"/>
        <v>0</v>
      </c>
      <c r="S16" s="24"/>
      <c r="T16" s="24"/>
      <c r="U16" s="24"/>
      <c r="V16" s="24"/>
    </row>
    <row r="17" spans="1:22" ht="18.75" x14ac:dyDescent="0.3">
      <c r="A17" s="10" t="s">
        <v>32</v>
      </c>
      <c r="B17" s="11">
        <v>1784</v>
      </c>
      <c r="C17" s="19">
        <v>2267</v>
      </c>
      <c r="D17" s="20">
        <f t="shared" si="4"/>
        <v>127.07399103139014</v>
      </c>
      <c r="E17" s="21">
        <v>80</v>
      </c>
      <c r="F17" s="21">
        <v>40</v>
      </c>
      <c r="G17" s="21">
        <v>2087</v>
      </c>
      <c r="H17" s="12">
        <f t="shared" si="7"/>
        <v>60</v>
      </c>
      <c r="I17" s="14">
        <f t="shared" si="5"/>
        <v>2267</v>
      </c>
      <c r="J17" s="14">
        <f t="shared" si="6"/>
        <v>2267</v>
      </c>
      <c r="K17" s="23">
        <v>2267</v>
      </c>
      <c r="L17" s="15">
        <f t="shared" si="0"/>
        <v>100</v>
      </c>
      <c r="M17" s="16">
        <v>0</v>
      </c>
      <c r="N17" s="22">
        <f t="shared" si="1"/>
        <v>0</v>
      </c>
      <c r="O17" s="23">
        <v>0</v>
      </c>
      <c r="P17" s="17">
        <f t="shared" si="2"/>
        <v>0</v>
      </c>
      <c r="Q17" s="16">
        <v>0</v>
      </c>
      <c r="R17" s="24">
        <f t="shared" si="3"/>
        <v>0</v>
      </c>
      <c r="S17" s="24"/>
      <c r="T17" s="24"/>
      <c r="U17" s="24"/>
      <c r="V17" s="24"/>
    </row>
    <row r="18" spans="1:22" ht="18.75" x14ac:dyDescent="0.3">
      <c r="A18" s="26" t="s">
        <v>33</v>
      </c>
      <c r="B18" s="11">
        <v>1911</v>
      </c>
      <c r="C18" s="19">
        <v>2109.1</v>
      </c>
      <c r="D18" s="20">
        <f t="shared" si="4"/>
        <v>110.36630036630035</v>
      </c>
      <c r="E18" s="21">
        <v>0</v>
      </c>
      <c r="F18" s="21">
        <v>128.1</v>
      </c>
      <c r="G18" s="21">
        <v>641</v>
      </c>
      <c r="H18" s="12">
        <f t="shared" si="7"/>
        <v>1340</v>
      </c>
      <c r="I18" s="14">
        <v>2109.1</v>
      </c>
      <c r="J18" s="14">
        <f t="shared" si="6"/>
        <v>2109.1</v>
      </c>
      <c r="K18" s="19">
        <v>2109.1</v>
      </c>
      <c r="L18" s="22">
        <f>K18/J18*100</f>
        <v>100</v>
      </c>
      <c r="M18" s="16">
        <v>0</v>
      </c>
      <c r="N18" s="22">
        <f t="shared" si="1"/>
        <v>0</v>
      </c>
      <c r="O18" s="23">
        <v>0</v>
      </c>
      <c r="P18" s="17">
        <f t="shared" si="2"/>
        <v>0</v>
      </c>
      <c r="Q18" s="16">
        <v>0</v>
      </c>
      <c r="R18" s="24">
        <f t="shared" si="3"/>
        <v>0</v>
      </c>
      <c r="S18" s="24"/>
      <c r="T18" s="24"/>
      <c r="U18" s="24"/>
      <c r="V18" s="24"/>
    </row>
    <row r="19" spans="1:22" ht="18.75" x14ac:dyDescent="0.3">
      <c r="A19" s="10" t="s">
        <v>34</v>
      </c>
      <c r="B19" s="11">
        <v>1293</v>
      </c>
      <c r="C19" s="19">
        <v>1321</v>
      </c>
      <c r="D19" s="20">
        <f t="shared" si="4"/>
        <v>102.16550657385923</v>
      </c>
      <c r="E19" s="21">
        <v>133</v>
      </c>
      <c r="F19" s="21">
        <v>180</v>
      </c>
      <c r="G19" s="21">
        <v>1008</v>
      </c>
      <c r="H19" s="12">
        <f t="shared" si="7"/>
        <v>0</v>
      </c>
      <c r="I19" s="14">
        <f t="shared" si="5"/>
        <v>1321</v>
      </c>
      <c r="J19" s="14">
        <f t="shared" si="6"/>
        <v>1321</v>
      </c>
      <c r="K19" s="19">
        <v>1321</v>
      </c>
      <c r="L19" s="15">
        <f>K19/J19*100</f>
        <v>100</v>
      </c>
      <c r="M19" s="16">
        <v>0</v>
      </c>
      <c r="N19" s="22">
        <v>0</v>
      </c>
      <c r="O19" s="23">
        <v>0</v>
      </c>
      <c r="P19" s="17">
        <f t="shared" si="2"/>
        <v>0</v>
      </c>
      <c r="Q19" s="16">
        <v>0</v>
      </c>
      <c r="R19" s="24">
        <v>0</v>
      </c>
      <c r="S19" s="24"/>
      <c r="T19" s="24"/>
      <c r="U19" s="24"/>
      <c r="V19" s="24"/>
    </row>
    <row r="20" spans="1:22" ht="18.75" x14ac:dyDescent="0.3">
      <c r="A20" s="26" t="s">
        <v>35</v>
      </c>
      <c r="B20" s="11">
        <v>1939</v>
      </c>
      <c r="C20" s="19">
        <v>3418.57</v>
      </c>
      <c r="D20" s="20">
        <f t="shared" si="4"/>
        <v>176.30582774626095</v>
      </c>
      <c r="E20" s="25">
        <v>86.65</v>
      </c>
      <c r="F20" s="21">
        <v>853</v>
      </c>
      <c r="G20" s="25">
        <v>2428.92</v>
      </c>
      <c r="H20" s="12">
        <f t="shared" si="7"/>
        <v>50</v>
      </c>
      <c r="I20" s="14">
        <f t="shared" si="5"/>
        <v>3418.57</v>
      </c>
      <c r="J20" s="14">
        <f t="shared" si="6"/>
        <v>3418.57</v>
      </c>
      <c r="K20" s="19">
        <v>3418.57</v>
      </c>
      <c r="L20" s="15">
        <f t="shared" si="0"/>
        <v>100</v>
      </c>
      <c r="M20" s="16">
        <v>0</v>
      </c>
      <c r="N20" s="22">
        <f t="shared" si="1"/>
        <v>0</v>
      </c>
      <c r="O20" s="16">
        <v>0</v>
      </c>
      <c r="P20" s="17">
        <f t="shared" si="2"/>
        <v>0</v>
      </c>
      <c r="Q20" s="16">
        <v>0</v>
      </c>
      <c r="R20" s="24">
        <f t="shared" si="3"/>
        <v>0</v>
      </c>
      <c r="S20" s="24"/>
      <c r="T20" s="24"/>
      <c r="U20" s="24"/>
      <c r="V20" s="24"/>
    </row>
    <row r="21" spans="1:22" ht="18.75" x14ac:dyDescent="0.3">
      <c r="A21" s="10" t="s">
        <v>36</v>
      </c>
      <c r="B21" s="11">
        <v>1034</v>
      </c>
      <c r="C21" s="21">
        <v>1579.9</v>
      </c>
      <c r="D21" s="20">
        <f t="shared" si="4"/>
        <v>152.79497098646036</v>
      </c>
      <c r="E21" s="21">
        <v>83</v>
      </c>
      <c r="F21" s="21">
        <v>765.7</v>
      </c>
      <c r="G21" s="21">
        <v>530.20000000000005</v>
      </c>
      <c r="H21" s="12">
        <f t="shared" si="7"/>
        <v>201</v>
      </c>
      <c r="I21" s="14">
        <f t="shared" si="5"/>
        <v>1579.9</v>
      </c>
      <c r="J21" s="14">
        <f t="shared" si="6"/>
        <v>1579.9</v>
      </c>
      <c r="K21" s="23">
        <v>1552.9</v>
      </c>
      <c r="L21" s="15">
        <f>K21/J21*100</f>
        <v>98.29103107791633</v>
      </c>
      <c r="M21" s="16">
        <v>27</v>
      </c>
      <c r="N21" s="22">
        <f t="shared" si="1"/>
        <v>1.7089689220836761</v>
      </c>
      <c r="O21" s="23">
        <v>27</v>
      </c>
      <c r="P21" s="17">
        <f t="shared" si="2"/>
        <v>1.7089689220836761</v>
      </c>
      <c r="Q21" s="16">
        <v>0</v>
      </c>
      <c r="R21" s="24">
        <f t="shared" si="3"/>
        <v>0</v>
      </c>
      <c r="S21" s="24"/>
      <c r="T21" s="24"/>
      <c r="U21" s="24"/>
      <c r="V21" s="24"/>
    </row>
    <row r="22" spans="1:22" ht="18.75" x14ac:dyDescent="0.3">
      <c r="A22" s="28" t="s">
        <v>37</v>
      </c>
      <c r="B22" s="11">
        <v>833</v>
      </c>
      <c r="C22" s="19">
        <v>658.6</v>
      </c>
      <c r="D22" s="20">
        <f t="shared" si="4"/>
        <v>79.063625450180069</v>
      </c>
      <c r="E22" s="21">
        <v>24</v>
      </c>
      <c r="F22" s="21">
        <v>235.6</v>
      </c>
      <c r="G22" s="21">
        <v>353</v>
      </c>
      <c r="H22" s="12">
        <f t="shared" si="7"/>
        <v>46</v>
      </c>
      <c r="I22" s="14">
        <f t="shared" si="5"/>
        <v>658.6</v>
      </c>
      <c r="J22" s="14">
        <f t="shared" si="6"/>
        <v>658.6</v>
      </c>
      <c r="K22" s="23">
        <v>658.6</v>
      </c>
      <c r="L22" s="15">
        <f t="shared" si="0"/>
        <v>100</v>
      </c>
      <c r="M22" s="16">
        <v>0</v>
      </c>
      <c r="N22" s="22">
        <f t="shared" si="1"/>
        <v>0</v>
      </c>
      <c r="O22" s="16">
        <v>0</v>
      </c>
      <c r="P22" s="17">
        <f t="shared" si="2"/>
        <v>0</v>
      </c>
      <c r="Q22" s="16">
        <v>0</v>
      </c>
      <c r="R22" s="24">
        <f t="shared" si="3"/>
        <v>0</v>
      </c>
      <c r="S22" s="24"/>
      <c r="T22" s="24"/>
      <c r="U22" s="24"/>
      <c r="V22" s="24"/>
    </row>
    <row r="23" spans="1:22" ht="18.75" x14ac:dyDescent="0.3">
      <c r="A23" s="10" t="s">
        <v>38</v>
      </c>
      <c r="B23" s="11">
        <v>538</v>
      </c>
      <c r="C23" s="19">
        <v>274</v>
      </c>
      <c r="D23" s="20">
        <f t="shared" si="4"/>
        <v>50.929368029739777</v>
      </c>
      <c r="E23" s="21">
        <v>0</v>
      </c>
      <c r="F23" s="21">
        <v>0</v>
      </c>
      <c r="G23" s="21">
        <v>274</v>
      </c>
      <c r="H23" s="12">
        <f t="shared" si="7"/>
        <v>0</v>
      </c>
      <c r="I23" s="14">
        <f t="shared" si="5"/>
        <v>274</v>
      </c>
      <c r="J23" s="14">
        <f t="shared" si="6"/>
        <v>274</v>
      </c>
      <c r="K23" s="19">
        <v>274</v>
      </c>
      <c r="L23" s="15">
        <f>K23/J23*100</f>
        <v>100</v>
      </c>
      <c r="M23" s="16">
        <v>0</v>
      </c>
      <c r="N23" s="22">
        <v>0</v>
      </c>
      <c r="O23" s="23">
        <v>0</v>
      </c>
      <c r="P23" s="17">
        <f t="shared" si="2"/>
        <v>0</v>
      </c>
      <c r="Q23" s="16">
        <v>0</v>
      </c>
      <c r="R23" s="24">
        <v>0</v>
      </c>
      <c r="S23" s="24"/>
      <c r="T23" s="24"/>
      <c r="U23" s="24"/>
      <c r="V23" s="24"/>
    </row>
    <row r="24" spans="1:22" ht="18.75" x14ac:dyDescent="0.3">
      <c r="A24" s="26" t="s">
        <v>39</v>
      </c>
      <c r="B24" s="11">
        <v>1542</v>
      </c>
      <c r="C24" s="19">
        <v>1789</v>
      </c>
      <c r="D24" s="20">
        <f t="shared" si="4"/>
        <v>116.01815823605708</v>
      </c>
      <c r="E24" s="21">
        <v>54</v>
      </c>
      <c r="F24" s="21">
        <v>95</v>
      </c>
      <c r="G24" s="21">
        <v>1465</v>
      </c>
      <c r="H24" s="12">
        <f t="shared" si="7"/>
        <v>175</v>
      </c>
      <c r="I24" s="14">
        <f t="shared" si="5"/>
        <v>1789</v>
      </c>
      <c r="J24" s="14">
        <f t="shared" si="6"/>
        <v>1789</v>
      </c>
      <c r="K24" s="19">
        <v>1789</v>
      </c>
      <c r="L24" s="15">
        <f>K24/J24*100</f>
        <v>100</v>
      </c>
      <c r="M24" s="16">
        <v>0</v>
      </c>
      <c r="N24" s="22">
        <f t="shared" si="1"/>
        <v>0</v>
      </c>
      <c r="O24" s="23">
        <v>0</v>
      </c>
      <c r="P24" s="17">
        <f t="shared" si="2"/>
        <v>0</v>
      </c>
      <c r="Q24" s="16">
        <v>0</v>
      </c>
      <c r="R24" s="24">
        <f t="shared" si="3"/>
        <v>0</v>
      </c>
      <c r="S24" s="24"/>
      <c r="T24" s="24"/>
      <c r="U24" s="24"/>
      <c r="V24" s="24"/>
    </row>
    <row r="25" spans="1:22" ht="18.75" x14ac:dyDescent="0.3">
      <c r="A25" s="10" t="s">
        <v>40</v>
      </c>
      <c r="B25" s="11">
        <v>1746</v>
      </c>
      <c r="C25" s="11">
        <v>1755</v>
      </c>
      <c r="D25" s="12">
        <f t="shared" si="4"/>
        <v>100.51546391752578</v>
      </c>
      <c r="E25" s="13">
        <v>20</v>
      </c>
      <c r="F25" s="13">
        <v>103</v>
      </c>
      <c r="G25" s="13">
        <v>1572</v>
      </c>
      <c r="H25" s="12">
        <f t="shared" si="7"/>
        <v>60</v>
      </c>
      <c r="I25" s="14">
        <f t="shared" si="5"/>
        <v>1755</v>
      </c>
      <c r="J25" s="14">
        <f t="shared" si="6"/>
        <v>1755</v>
      </c>
      <c r="K25" s="11">
        <v>1755</v>
      </c>
      <c r="L25" s="15">
        <f>K25/J25*100</f>
        <v>100</v>
      </c>
      <c r="M25" s="9">
        <f>J25-K25</f>
        <v>0</v>
      </c>
      <c r="N25" s="15">
        <f t="shared" si="1"/>
        <v>0</v>
      </c>
      <c r="O25" s="16">
        <v>0</v>
      </c>
      <c r="P25" s="17">
        <f t="shared" si="2"/>
        <v>0</v>
      </c>
      <c r="Q25" s="16">
        <v>0</v>
      </c>
      <c r="R25" s="29">
        <f t="shared" si="3"/>
        <v>0</v>
      </c>
      <c r="S25" s="29"/>
      <c r="T25" s="29"/>
      <c r="U25" s="29"/>
      <c r="V25" s="29"/>
    </row>
    <row r="26" spans="1:22" ht="18.75" x14ac:dyDescent="0.3">
      <c r="A26" s="30" t="s">
        <v>41</v>
      </c>
      <c r="B26" s="31">
        <v>720</v>
      </c>
      <c r="C26" s="32">
        <v>780</v>
      </c>
      <c r="D26" s="33">
        <f t="shared" si="4"/>
        <v>108.33333333333333</v>
      </c>
      <c r="E26" s="34">
        <v>0</v>
      </c>
      <c r="F26" s="34">
        <v>100</v>
      </c>
      <c r="G26" s="34">
        <v>415</v>
      </c>
      <c r="H26" s="12">
        <f t="shared" si="7"/>
        <v>265</v>
      </c>
      <c r="I26" s="14">
        <f t="shared" si="5"/>
        <v>780</v>
      </c>
      <c r="J26" s="14">
        <f t="shared" si="6"/>
        <v>780</v>
      </c>
      <c r="K26" s="32">
        <v>780</v>
      </c>
      <c r="L26" s="35">
        <f>K26/J26*100</f>
        <v>100</v>
      </c>
      <c r="M26" s="16">
        <v>0</v>
      </c>
      <c r="N26" s="35">
        <f t="shared" si="1"/>
        <v>0</v>
      </c>
      <c r="O26" s="16">
        <v>0</v>
      </c>
      <c r="P26" s="17">
        <f t="shared" si="2"/>
        <v>0</v>
      </c>
      <c r="Q26" s="16">
        <v>0</v>
      </c>
      <c r="R26" s="36">
        <f t="shared" si="3"/>
        <v>0</v>
      </c>
      <c r="S26" s="37"/>
      <c r="T26" s="37"/>
      <c r="U26" s="37"/>
      <c r="V26" s="36"/>
    </row>
    <row r="27" spans="1:22" ht="18.75" x14ac:dyDescent="0.3">
      <c r="A27" s="38" t="s">
        <v>42</v>
      </c>
      <c r="B27" s="39">
        <f>SUM(B6:B26)</f>
        <v>26598</v>
      </c>
      <c r="C27" s="40">
        <f>SUM(C6:C26)</f>
        <v>28616.1</v>
      </c>
      <c r="D27" s="41">
        <f t="shared" si="4"/>
        <v>107.58741258741257</v>
      </c>
      <c r="E27" s="41">
        <f>SUM(E6:E26)</f>
        <v>903.9</v>
      </c>
      <c r="F27" s="41">
        <f>SUM(F6:F26)</f>
        <v>4315.67</v>
      </c>
      <c r="G27" s="41">
        <f>SUM(G6:G26)</f>
        <v>20514.48</v>
      </c>
      <c r="H27" s="42">
        <f>C27-E27-F27-G27</f>
        <v>2882.0499999999993</v>
      </c>
      <c r="I27" s="40">
        <f>SUM(I6:I26)</f>
        <v>28556.1</v>
      </c>
      <c r="J27" s="43">
        <f>SUM(J6:J26)</f>
        <v>28616.1</v>
      </c>
      <c r="K27" s="44">
        <f>SUM(K6:K26)</f>
        <v>28453.4</v>
      </c>
      <c r="L27" s="45">
        <f t="shared" si="0"/>
        <v>99.431438945209166</v>
      </c>
      <c r="M27" s="40">
        <f>O27</f>
        <v>162.69999999999999</v>
      </c>
      <c r="N27" s="46">
        <f t="shared" si="1"/>
        <v>0.56856105479083452</v>
      </c>
      <c r="O27" s="40">
        <f>SUM(O6:O26)</f>
        <v>162.69999999999999</v>
      </c>
      <c r="P27" s="42">
        <f t="shared" si="2"/>
        <v>0.56856105479083452</v>
      </c>
      <c r="Q27" s="40">
        <f>SUM(Q6:Q26)</f>
        <v>0</v>
      </c>
      <c r="R27" s="44">
        <f t="shared" si="3"/>
        <v>0</v>
      </c>
      <c r="S27" s="41">
        <f>SUM(S6:S26)</f>
        <v>0</v>
      </c>
      <c r="T27" s="41">
        <f>SUM(T8:T26)</f>
        <v>0</v>
      </c>
      <c r="U27" s="41">
        <f>SUM(U6:U26)</f>
        <v>0</v>
      </c>
      <c r="V27" s="41">
        <f>U27/J27*100</f>
        <v>0</v>
      </c>
    </row>
    <row r="28" spans="1:22" ht="18.75" x14ac:dyDescent="0.3">
      <c r="A28" s="47" t="s">
        <v>43</v>
      </c>
      <c r="B28" s="48">
        <v>26598</v>
      </c>
      <c r="C28" s="49">
        <v>28448.6</v>
      </c>
      <c r="D28" s="50">
        <v>107</v>
      </c>
      <c r="E28" s="51">
        <v>904</v>
      </c>
      <c r="F28" s="51">
        <v>46316</v>
      </c>
      <c r="G28" s="51">
        <v>20382</v>
      </c>
      <c r="H28" s="52">
        <v>2847</v>
      </c>
      <c r="I28" s="49">
        <v>28448.6</v>
      </c>
      <c r="J28" s="53">
        <v>28448.6</v>
      </c>
      <c r="K28" s="53">
        <v>28285.9</v>
      </c>
      <c r="L28" s="54">
        <v>99</v>
      </c>
      <c r="M28" s="55">
        <v>162.69999999999999</v>
      </c>
      <c r="N28" s="56">
        <v>0</v>
      </c>
      <c r="O28" s="49">
        <v>162.69999999999999</v>
      </c>
      <c r="P28" s="57">
        <v>0</v>
      </c>
      <c r="Q28" s="49"/>
      <c r="R28" s="58">
        <v>0</v>
      </c>
      <c r="S28" s="59"/>
      <c r="T28" s="59">
        <v>0</v>
      </c>
      <c r="U28" s="49">
        <v>0</v>
      </c>
      <c r="V28" s="59">
        <v>0</v>
      </c>
    </row>
    <row r="29" spans="1:22" ht="18.75" x14ac:dyDescent="0.3">
      <c r="A29" s="60"/>
      <c r="B29" s="61"/>
      <c r="C29" s="62"/>
      <c r="D29" s="63"/>
      <c r="E29" s="64"/>
      <c r="F29" s="64"/>
      <c r="G29" s="64"/>
      <c r="H29" s="65"/>
      <c r="I29" s="62"/>
      <c r="J29" s="61"/>
      <c r="K29" s="61"/>
      <c r="L29" s="66"/>
      <c r="M29" s="67"/>
      <c r="N29" s="68"/>
      <c r="O29" s="62"/>
      <c r="P29" s="69"/>
      <c r="Q29" s="62"/>
      <c r="R29" s="70"/>
      <c r="S29" s="64"/>
      <c r="T29" s="64"/>
      <c r="U29" s="62"/>
      <c r="V29" s="64"/>
    </row>
    <row r="30" spans="1:22" ht="15.75" x14ac:dyDescent="0.25">
      <c r="A30" s="71" t="s">
        <v>44</v>
      </c>
      <c r="B30" s="71">
        <v>26598</v>
      </c>
      <c r="C30" s="72">
        <v>22490</v>
      </c>
      <c r="D30" s="71">
        <v>85</v>
      </c>
      <c r="E30" s="71">
        <v>462</v>
      </c>
      <c r="F30" s="71">
        <v>2602</v>
      </c>
      <c r="G30" s="71">
        <v>15372</v>
      </c>
      <c r="H30" s="71">
        <v>4054</v>
      </c>
      <c r="I30" s="71">
        <v>21935</v>
      </c>
      <c r="J30" s="71">
        <v>21851</v>
      </c>
      <c r="K30" s="71">
        <v>21711</v>
      </c>
      <c r="L30" s="71">
        <v>99</v>
      </c>
      <c r="M30" s="71">
        <v>140</v>
      </c>
      <c r="N30" s="71">
        <v>1</v>
      </c>
      <c r="O30" s="71">
        <v>140</v>
      </c>
      <c r="P30" s="71"/>
      <c r="Q30" s="71"/>
      <c r="R30" s="71"/>
      <c r="S30" s="71"/>
      <c r="T30" s="71"/>
      <c r="U30" s="71"/>
      <c r="V30" s="71"/>
    </row>
    <row r="31" spans="1:22" x14ac:dyDescent="0.25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</row>
    <row r="32" spans="1:22" x14ac:dyDescent="0.25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</row>
    <row r="33" spans="1:22" ht="16.5" x14ac:dyDescent="0.25">
      <c r="A33" s="74" t="s">
        <v>45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 t="s">
        <v>46</v>
      </c>
      <c r="T33" s="74"/>
      <c r="U33" s="73"/>
      <c r="V33" s="73"/>
    </row>
    <row r="34" spans="1:22" x14ac:dyDescent="0.25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</row>
    <row r="35" spans="1:22" x14ac:dyDescent="0.25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</row>
    <row r="36" spans="1:22" ht="16.5" x14ac:dyDescent="0.25">
      <c r="A36" s="75" t="s">
        <v>47</v>
      </c>
      <c r="B36" s="75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</row>
  </sheetData>
  <mergeCells count="20">
    <mergeCell ref="A1:V1"/>
    <mergeCell ref="A3:A5"/>
    <mergeCell ref="B3:B5"/>
    <mergeCell ref="C3:C5"/>
    <mergeCell ref="D3:D5"/>
    <mergeCell ref="E3:H4"/>
    <mergeCell ref="I3:I5"/>
    <mergeCell ref="J3:J5"/>
    <mergeCell ref="K3:K5"/>
    <mergeCell ref="L3:L5"/>
    <mergeCell ref="U3:V3"/>
    <mergeCell ref="Q4:Q5"/>
    <mergeCell ref="S4:S5"/>
    <mergeCell ref="T4:T5"/>
    <mergeCell ref="U4:U5"/>
    <mergeCell ref="M3:M5"/>
    <mergeCell ref="N3:N5"/>
    <mergeCell ref="O3:O5"/>
    <mergeCell ref="P3:P5"/>
    <mergeCell ref="S3:T3"/>
  </mergeCells>
  <pageMargins left="0.25" right="0.25" top="0.75" bottom="0.75" header="0.3" footer="0.3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Яровые</vt:lpstr>
      <vt:lpstr>Озимые</vt:lpstr>
      <vt:lpstr>Озимые!Область_печати</vt:lpstr>
      <vt:lpstr>Яровые!Область_печати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Николаева Анастасия</cp:lastModifiedBy>
  <cp:lastPrinted>2023-10-20T07:22:01Z</cp:lastPrinted>
  <dcterms:created xsi:type="dcterms:W3CDTF">2019-08-12T09:18:45Z</dcterms:created>
  <dcterms:modified xsi:type="dcterms:W3CDTF">2023-10-24T05:09:42Z</dcterms:modified>
</cp:coreProperties>
</file>