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6295" windowHeight="14310"/>
  </bookViews>
  <sheets>
    <sheet name="2024" sheetId="18" r:id="rId1"/>
  </sheets>
  <definedNames>
    <definedName name="_xlnm.Print_Titles" localSheetId="0">'2024'!$3:$3</definedName>
    <definedName name="_xlnm.Print_Area" localSheetId="0">'2024'!$A$1:$D$105</definedName>
  </definedNames>
  <calcPr calcId="152511"/>
</workbook>
</file>

<file path=xl/calcChain.xml><?xml version="1.0" encoding="utf-8"?>
<calcChain xmlns="http://schemas.openxmlformats.org/spreadsheetml/2006/main">
  <c r="D49" i="18" l="1"/>
  <c r="D48" i="18"/>
  <c r="D50" i="18"/>
  <c r="D51" i="18"/>
  <c r="D52" i="18"/>
  <c r="D53" i="18"/>
  <c r="D54" i="18"/>
  <c r="D55" i="18"/>
  <c r="B43" i="18"/>
  <c r="B41" i="18"/>
  <c r="C34" i="18"/>
  <c r="B34" i="18"/>
  <c r="C30" i="18"/>
  <c r="B30" i="18"/>
  <c r="B19" i="18"/>
  <c r="C14" i="18"/>
  <c r="B14" i="18"/>
  <c r="C9" i="18"/>
  <c r="B9" i="18"/>
  <c r="B8" i="18"/>
  <c r="D32" i="18" l="1"/>
  <c r="D30" i="18"/>
  <c r="D40" i="18"/>
  <c r="B47" i="18" l="1"/>
  <c r="B56" i="18"/>
  <c r="C47" i="18"/>
  <c r="D47" i="18" l="1"/>
  <c r="C38" i="18"/>
  <c r="B38" i="18"/>
  <c r="D43" i="18" l="1"/>
  <c r="D37" i="18"/>
  <c r="D100" i="18" l="1"/>
  <c r="D101" i="18"/>
  <c r="B91" i="18" l="1"/>
  <c r="C91" i="18"/>
  <c r="D93" i="18"/>
  <c r="B73" i="18"/>
  <c r="C73" i="18"/>
  <c r="D77" i="18"/>
  <c r="D102" i="18" l="1"/>
  <c r="C87" i="18" l="1"/>
  <c r="B87" i="18"/>
  <c r="C82" i="18"/>
  <c r="B82" i="18"/>
  <c r="C80" i="18"/>
  <c r="B80" i="18"/>
  <c r="C70" i="18"/>
  <c r="B70" i="18"/>
  <c r="C65" i="18"/>
  <c r="B65" i="18"/>
  <c r="C60" i="18"/>
  <c r="B60" i="18"/>
  <c r="C56" i="18"/>
  <c r="B96" i="18" l="1"/>
  <c r="D12" i="18" l="1"/>
  <c r="D97" i="18" l="1"/>
  <c r="D95" i="18"/>
  <c r="D92" i="18"/>
  <c r="D90" i="18"/>
  <c r="D89" i="18"/>
  <c r="D88" i="18"/>
  <c r="D86" i="18"/>
  <c r="D85" i="18"/>
  <c r="D84" i="18"/>
  <c r="D83" i="18"/>
  <c r="D81" i="18"/>
  <c r="D79" i="18"/>
  <c r="D78" i="18"/>
  <c r="D76" i="18"/>
  <c r="D75" i="18"/>
  <c r="D74" i="18"/>
  <c r="D72" i="18"/>
  <c r="D71" i="18"/>
  <c r="D69" i="18"/>
  <c r="D68" i="18"/>
  <c r="D67" i="18"/>
  <c r="D66" i="18"/>
  <c r="D64" i="18"/>
  <c r="D63" i="18"/>
  <c r="D62" i="18"/>
  <c r="D61" i="18"/>
  <c r="D58" i="18"/>
  <c r="D57" i="18"/>
  <c r="D41" i="18"/>
  <c r="D39" i="18"/>
  <c r="D33" i="18"/>
  <c r="D31" i="18"/>
  <c r="D29" i="18"/>
  <c r="D28" i="18"/>
  <c r="D27" i="18"/>
  <c r="D25" i="18"/>
  <c r="D24" i="18"/>
  <c r="D23" i="18"/>
  <c r="C22" i="18"/>
  <c r="B22" i="18"/>
  <c r="D19" i="18"/>
  <c r="D18" i="18"/>
  <c r="D17" i="18"/>
  <c r="D16" i="18"/>
  <c r="D15" i="18"/>
  <c r="D13" i="18"/>
  <c r="D10" i="18"/>
  <c r="D8" i="18"/>
  <c r="D7" i="18"/>
  <c r="C6" i="18"/>
  <c r="C5" i="18" s="1"/>
  <c r="B6" i="18"/>
  <c r="B5" i="18" s="1"/>
  <c r="B21" i="18" l="1"/>
  <c r="B45" i="18" s="1"/>
  <c r="D60" i="18"/>
  <c r="D70" i="18"/>
  <c r="D91" i="18"/>
  <c r="D9" i="18"/>
  <c r="D22" i="18"/>
  <c r="D34" i="18"/>
  <c r="D82" i="18"/>
  <c r="D14" i="18"/>
  <c r="C96" i="18"/>
  <c r="D56" i="18"/>
  <c r="D65" i="18"/>
  <c r="D73" i="18"/>
  <c r="D80" i="18"/>
  <c r="D87" i="18"/>
  <c r="D6" i="18"/>
  <c r="C21" i="18"/>
  <c r="D38" i="18"/>
  <c r="B98" i="18" l="1"/>
  <c r="C45" i="18"/>
  <c r="D5" i="18"/>
  <c r="B4" i="18"/>
  <c r="D96" i="18"/>
  <c r="D21" i="18"/>
  <c r="C4" i="18"/>
  <c r="C98" i="18" l="1"/>
  <c r="D4" i="18"/>
  <c r="D45" i="18"/>
  <c r="D98" i="18" l="1"/>
</calcChain>
</file>

<file path=xl/sharedStrings.xml><?xml version="1.0" encoding="utf-8"?>
<sst xmlns="http://schemas.openxmlformats.org/spreadsheetml/2006/main" count="106" uniqueCount="105">
  <si>
    <t>(рубли)</t>
  </si>
  <si>
    <t>НАЛОГОВЫЕ И НЕНАЛОГОВЫЕ ДОХОДЫ</t>
  </si>
  <si>
    <t>НАЛОГОВЫЕ ДОХОДЫ</t>
  </si>
  <si>
    <t xml:space="preserve">Налоги на прибыль, доходы </t>
  </si>
  <si>
    <t>Налог на доходы физических лиц</t>
  </si>
  <si>
    <t>Акцизы на нефтепродукты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</si>
  <si>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</si>
  <si>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</si>
  <si>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</si>
  <si>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</si>
  <si>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</si>
  <si>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</si>
  <si>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</si>
  <si>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</si>
  <si>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</si>
  <si>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</si>
  <si>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</si>
  <si>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</si>
  <si>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</si>
  <si>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земли</t>
  </si>
  <si>
    <t>Доходы от сдачи в аренду имущества</t>
  </si>
  <si>
    <t xml:space="preserve">Доходы от перечисления части прибыли, остающейся после уплаты налогов МУПов, созданных городскими округами </t>
  </si>
  <si>
    <t>Прочие поступления от использования имущества (найм жилья, рекламная деятельность)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</si>
  <si>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</si>
  <si>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</si>
  <si>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</si>
  <si>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</si>
  <si>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</si>
  <si>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Штрафы, санкции, возмещение ущерба</t>
  </si>
  <si>
    <t>Прочие неналоговые доходы</t>
  </si>
  <si>
    <t>Невыясненные поступления</t>
  </si>
  <si>
    <t>БЕЗВОЗМЕЗДНЫЕ ПОСТУПЛЕНИЯ</t>
  </si>
  <si>
    <t>Дотации бюджетам городских округов на выравнивание бюджетной обеспеченности</t>
  </si>
  <si>
    <t>Субсидии,субвенции и 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</si>
  <si>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</si>
  <si>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БЮДЖЕТА - ИТОГО</t>
  </si>
  <si>
    <t>РАСХОДЫ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</si>
  <si>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</si>
  <si>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</si>
  <si>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</si>
  <si>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</si>
  <si>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Обеспечение деятельности финансовых, налоговых и таможенных органов и органов финансового надзора 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</si>
  <si>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</si>
  <si>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</si>
  <si>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</si>
  <si>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</si>
  <si>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</si>
  <si>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</si>
  <si>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</si>
  <si>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</si>
  <si>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</si>
  <si>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</si>
  <si>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</si>
  <si>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</si>
  <si>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</si>
  <si>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</si>
  <si>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</si>
  <si>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</si>
  <si>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</si>
  <si>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</si>
  <si>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</si>
  <si>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</si>
  <si>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</si>
  <si>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</si>
  <si>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</si>
  <si>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</si>
  <si>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</si>
  <si>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</si>
  <si>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</si>
  <si>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</si>
  <si>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</si>
  <si>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</si>
  <si>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</si>
  <si>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</si>
  <si>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</si>
  <si>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</si>
  <si>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</si>
  <si>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</si>
  <si>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</si>
  <si>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муниципального долга</t>
  </si>
  <si>
    <t>РАСХОДЫ БЮДЖЕТА - ИТОГО</t>
  </si>
  <si>
    <t>ДЕФИЦИТ / ПРОФИЦИТ</t>
  </si>
  <si>
    <t>Кредиты кредитных организаций</t>
  </si>
  <si>
    <t>Получение кредитов от других бюджетов бюджетной системы Российской Федерации</t>
  </si>
  <si>
    <t>Погашение кредитов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</si>
  <si>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</si>
  <si>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администрации города Новочебоксарска</t>
  </si>
  <si>
    <t>Прочие межбюджетные трансферты общего характера</t>
  </si>
  <si>
    <t>Налог, взимаемый в связи с применением упрощенной системы налогообложения</t>
  </si>
  <si>
    <t>Гражданская оборона</t>
  </si>
  <si>
    <t>Инициативные платежи, зачисляемые в бюджеты ГО</t>
  </si>
  <si>
    <t>Задолженность и перерасчеты по отмененным налогам</t>
  </si>
  <si>
    <t>Проф.подготовка, переподготовка и повышение квалификации</t>
  </si>
  <si>
    <t>Переодическая печать и издательства</t>
  </si>
  <si>
    <t>% исполне-ния</t>
  </si>
  <si>
    <t>Утвержденный 
план</t>
  </si>
  <si>
    <t>Начальник финансового отдела</t>
  </si>
  <si>
    <t>Иные дотации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</si>
  <si>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</si>
  <si>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</si>
  <si>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Сводка об исполнении бюджета города Новочебоксарска за 2024 год                                                        </t>
  </si>
  <si>
    <t>Исполнено за 2024 год</t>
  </si>
  <si>
    <t>Прочие безвозмездные поступления</t>
  </si>
  <si>
    <t xml:space="preserve">Доходы от возврата остатков субсидий прошлых лет </t>
  </si>
  <si>
    <t xml:space="preserve">О.А. Мясникова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</si>
</sst>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20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 shrinkToFit="1"/>
    </xf>
    <xf numFmtId="0" fontId="3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 shrinkToFit="1"/>
    </xf>
    <xf numFmtId="0" fontId="2" fillId="0" borderId="21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4" fontId="7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>
      <alignment wrapText="1"/>
    </xf>
    <xf numFmtId="4" fontId="8" fillId="0" borderId="5" xfId="1" applyNumberFormat="1" applyFont="1" applyFill="1" applyBorder="1" applyAlignment="1"/>
    <xf numFmtId="4" fontId="7" fillId="0" borderId="5" xfId="1" applyNumberFormat="1" applyFont="1" applyFill="1" applyBorder="1" applyAlignment="1"/>
    <xf numFmtId="0" fontId="3" fillId="0" borderId="18" xfId="0" applyFont="1" applyBorder="1" applyAlignment="1">
      <alignment horizontal="center" wrapText="1"/>
    </xf>
    <xf numFmtId="0" fontId="4" fillId="0" borderId="22" xfId="0" applyFont="1" applyBorder="1"/>
    <xf numFmtId="0" fontId="2" fillId="0" borderId="19" xfId="0" applyFont="1" applyBorder="1" applyAlignment="1">
      <alignment wrapText="1"/>
    </xf>
    <xf numFmtId="0" fontId="3" fillId="0" borderId="27" xfId="0" applyFont="1" applyBorder="1" applyAlignment="1">
      <alignment horizontal="center" wrapText="1"/>
    </xf>
    <xf numFmtId="0" fontId="3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0" fontId="2" fillId="2" borderId="22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3" fillId="2" borderId="16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wrapText="1"/>
    </xf>
    <xf numFmtId="0" fontId="3" fillId="2" borderId="2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4" fontId="3" fillId="0" borderId="30" xfId="0" applyNumberFormat="1" applyFont="1" applyFill="1" applyBorder="1" applyAlignment="1">
      <alignment wrapText="1"/>
    </xf>
    <xf numFmtId="4" fontId="3" fillId="0" borderId="12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 shrinkToFit="1"/>
    </xf>
    <xf numFmtId="4" fontId="3" fillId="0" borderId="5" xfId="0" applyNumberFormat="1" applyFont="1" applyFill="1" applyBorder="1" applyAlignment="1">
      <alignment horizontal="right"/>
    </xf>
    <xf numFmtId="4" fontId="3" fillId="0" borderId="17" xfId="0" applyNumberFormat="1" applyFont="1" applyFill="1" applyBorder="1" applyAlignment="1">
      <alignment wrapText="1"/>
    </xf>
    <xf numFmtId="4" fontId="3" fillId="0" borderId="3" xfId="0" applyNumberFormat="1" applyFont="1" applyFill="1" applyBorder="1" applyAlignment="1">
      <alignment wrapText="1"/>
    </xf>
    <xf numFmtId="4" fontId="3" fillId="0" borderId="15" xfId="0" applyNumberFormat="1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wrapText="1"/>
    </xf>
    <xf numFmtId="4" fontId="2" fillId="0" borderId="5" xfId="0" applyNumberFormat="1" applyFont="1" applyFill="1" applyBorder="1"/>
    <xf numFmtId="4" fontId="3" fillId="0" borderId="9" xfId="0" applyNumberFormat="1" applyFont="1" applyFill="1" applyBorder="1" applyAlignment="1">
      <alignment horizontal="right"/>
    </xf>
    <xf numFmtId="4" fontId="3" fillId="0" borderId="28" xfId="0" applyNumberFormat="1" applyFont="1" applyFill="1" applyBorder="1" applyAlignment="1">
      <alignment wrapText="1"/>
    </xf>
    <xf numFmtId="4" fontId="3" fillId="0" borderId="11" xfId="0" applyNumberFormat="1" applyFont="1" applyFill="1" applyBorder="1" applyAlignment="1">
      <alignment horizontal="right"/>
    </xf>
    <xf numFmtId="4" fontId="3" fillId="0" borderId="24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" fontId="2" fillId="0" borderId="23" xfId="0" applyNumberFormat="1" applyFont="1" applyFill="1" applyBorder="1" applyAlignment="1">
      <alignment wrapText="1"/>
    </xf>
    <xf numFmtId="4" fontId="2" fillId="0" borderId="14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/>
    <xf numFmtId="0" fontId="4" fillId="0" borderId="0" xfId="0" applyFont="1" applyFill="1"/>
    <xf numFmtId="4" fontId="3" fillId="0" borderId="31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4" fontId="3" fillId="0" borderId="28" xfId="1" applyNumberFormat="1" applyFont="1" applyFill="1" applyBorder="1" applyAlignment="1"/>
    <xf numFmtId="4" fontId="3" fillId="0" borderId="11" xfId="1" applyNumberFormat="1" applyFont="1" applyFill="1" applyBorder="1" applyAlignment="1"/>
    <xf numFmtId="4" fontId="3" fillId="0" borderId="34" xfId="0" applyNumberFormat="1" applyFont="1" applyFill="1" applyBorder="1" applyAlignment="1">
      <alignment wrapText="1" shrinkToFit="1"/>
    </xf>
    <xf numFmtId="4" fontId="3" fillId="0" borderId="31" xfId="0" applyNumberFormat="1" applyFont="1" applyFill="1" applyBorder="1" applyAlignment="1">
      <alignment wrapText="1" shrinkToFit="1"/>
    </xf>
    <xf numFmtId="4" fontId="4" fillId="0" borderId="5" xfId="1" applyNumberFormat="1" applyFont="1" applyFill="1" applyBorder="1"/>
    <xf numFmtId="4" fontId="3" fillId="0" borderId="31" xfId="0" applyNumberFormat="1" applyFont="1" applyFill="1" applyBorder="1" applyAlignment="1">
      <alignment wrapText="1"/>
    </xf>
    <xf numFmtId="4" fontId="2" fillId="0" borderId="31" xfId="0" applyNumberFormat="1" applyFont="1" applyFill="1" applyBorder="1" applyAlignment="1">
      <alignment wrapText="1"/>
    </xf>
    <xf numFmtId="4" fontId="4" fillId="0" borderId="31" xfId="1" applyNumberFormat="1" applyFont="1" applyFill="1" applyBorder="1"/>
    <xf numFmtId="4" fontId="2" fillId="0" borderId="31" xfId="0" applyNumberFormat="1" applyFont="1" applyFill="1" applyBorder="1"/>
    <xf numFmtId="4" fontId="3" fillId="0" borderId="32" xfId="0" applyNumberFormat="1" applyFont="1" applyFill="1" applyBorder="1" applyAlignment="1">
      <alignment wrapText="1"/>
    </xf>
    <xf numFmtId="4" fontId="2" fillId="0" borderId="32" xfId="0" applyNumberFormat="1" applyFont="1" applyFill="1" applyBorder="1" applyAlignment="1">
      <alignment wrapText="1"/>
    </xf>
    <xf numFmtId="4" fontId="7" fillId="0" borderId="9" xfId="1" applyNumberFormat="1" applyFont="1" applyFill="1" applyBorder="1" applyAlignment="1">
      <alignment wrapText="1"/>
    </xf>
    <xf numFmtId="4" fontId="3" fillId="0" borderId="35" xfId="0" applyNumberFormat="1" applyFont="1" applyFill="1" applyBorder="1" applyAlignment="1">
      <alignment wrapText="1"/>
    </xf>
    <xf numFmtId="4" fontId="3" fillId="0" borderId="36" xfId="0" applyNumberFormat="1" applyFont="1" applyFill="1" applyBorder="1" applyAlignment="1">
      <alignment horizontal="right"/>
    </xf>
    <xf numFmtId="0" fontId="2" fillId="0" borderId="21" xfId="0" applyFont="1" applyBorder="1" applyAlignment="1">
      <alignment vertical="top" wrapText="1"/>
    </xf>
    <xf numFmtId="4" fontId="8" fillId="0" borderId="31" xfId="0" applyNumberFormat="1" applyFont="1" applyFill="1" applyBorder="1" applyAlignment="1"/>
    <xf numFmtId="4" fontId="8" fillId="0" borderId="5" xfId="1" applyNumberFormat="1" applyFont="1" applyFill="1" applyBorder="1"/>
    <xf numFmtId="4" fontId="7" fillId="0" borderId="31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8" fillId="0" borderId="9" xfId="1" applyNumberFormat="1" applyFont="1" applyFill="1" applyBorder="1" applyAlignment="1"/>
    <xf numFmtId="4" fontId="8" fillId="0" borderId="15" xfId="1" applyNumberFormat="1" applyFont="1" applyFill="1" applyBorder="1" applyAlignment="1">
      <alignment wrapText="1"/>
    </xf>
    <xf numFmtId="4" fontId="7" fillId="0" borderId="32" xfId="0" applyNumberFormat="1" applyFont="1" applyFill="1" applyBorder="1" applyAlignment="1"/>
    <xf numFmtId="4" fontId="7" fillId="0" borderId="9" xfId="1" applyNumberFormat="1" applyFont="1" applyFill="1" applyBorder="1" applyAlignment="1"/>
    <xf numFmtId="4" fontId="7" fillId="0" borderId="31" xfId="1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4" fontId="3" fillId="0" borderId="34" xfId="0" applyNumberFormat="1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3" fillId="0" borderId="13" xfId="2" applyNumberFormat="1" applyFont="1" applyFill="1" applyBorder="1" applyAlignment="1">
      <alignment horizontal="right"/>
    </xf>
    <xf numFmtId="164" fontId="3" fillId="0" borderId="4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164" fontId="2" fillId="0" borderId="6" xfId="2" applyNumberFormat="1" applyFont="1" applyFill="1" applyBorder="1" applyAlignment="1">
      <alignment horizontal="right"/>
    </xf>
    <xf numFmtId="164" fontId="3" fillId="0" borderId="10" xfId="2" applyNumberFormat="1" applyFont="1" applyFill="1" applyBorder="1" applyAlignment="1">
      <alignment horizontal="right"/>
    </xf>
    <xf numFmtId="164" fontId="3" fillId="0" borderId="33" xfId="2" applyNumberFormat="1" applyFont="1" applyFill="1" applyBorder="1" applyAlignment="1">
      <alignment horizontal="right"/>
    </xf>
    <xf numFmtId="164" fontId="2" fillId="0" borderId="10" xfId="2" applyNumberFormat="1" applyFont="1" applyFill="1" applyBorder="1" applyAlignment="1">
      <alignment horizontal="right"/>
    </xf>
    <xf numFmtId="164" fontId="3" fillId="0" borderId="37" xfId="2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3" fillId="0" borderId="33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3" fillId="0" borderId="38" xfId="0" applyNumberFormat="1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wrapText="1"/>
    </xf>
    <xf numFmtId="164" fontId="2" fillId="0" borderId="1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4" fontId="3" fillId="0" borderId="34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4" xfId="0" applyFont="1" applyFill="1" applyBorder="1"/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Normal="100" zoomScaleSheetLayoutView="100" workbookViewId="0">
      <selection activeCell="E107" sqref="E107"/>
    </sheetView>
  </sheetViews>
  <sheetFormatPr defaultColWidth="9.140625" defaultRowHeight="15.75" x14ac:dyDescent="0.25"/>
  <cols>
    <col min="1" max="1" width="64.140625" style="3" customWidth="1"/>
    <col min="2" max="3" width="19.7109375" style="57" customWidth="1"/>
    <col min="4" max="4" width="10.42578125" style="57" customWidth="1"/>
    <col min="5" max="5" width="17.28515625" style="3" bestFit="1" customWidth="1"/>
    <col min="6" max="6" width="17.85546875" style="3" customWidth="1"/>
    <col min="7" max="7" width="9.140625" style="3"/>
    <col min="8" max="8" width="15" style="3" bestFit="1" customWidth="1"/>
    <col min="9" max="10" width="9.140625" style="3"/>
    <col min="11" max="11" width="15" style="3" bestFit="1" customWidth="1"/>
    <col min="12" max="16384" width="9.140625" style="3"/>
  </cols>
  <sheetData>
    <row r="1" spans="1:4" ht="27.75" customHeight="1" x14ac:dyDescent="0.3">
      <c r="A1" s="108" t="s">
        <v>100</v>
      </c>
      <c r="B1" s="108"/>
      <c r="C1" s="108"/>
      <c r="D1" s="108"/>
    </row>
    <row r="2" spans="1:4" ht="16.5" thickBot="1" x14ac:dyDescent="0.3">
      <c r="A2" s="1"/>
      <c r="B2" s="31"/>
      <c r="C2" s="32"/>
      <c r="D2" s="85" t="s">
        <v>0</v>
      </c>
    </row>
    <row r="3" spans="1:4" ht="36" customHeight="1" thickBot="1" x14ac:dyDescent="0.3">
      <c r="A3" s="87"/>
      <c r="B3" s="88" t="s">
        <v>95</v>
      </c>
      <c r="C3" s="89" t="s">
        <v>101</v>
      </c>
      <c r="D3" s="90" t="s">
        <v>94</v>
      </c>
    </row>
    <row r="4" spans="1:4" ht="30.75" customHeight="1" thickBot="1" x14ac:dyDescent="0.3">
      <c r="A4" s="8" t="s">
        <v>1</v>
      </c>
      <c r="B4" s="33">
        <f>B5+B21</f>
        <v>1300218698.5700002</v>
      </c>
      <c r="C4" s="34">
        <f>C5+C21</f>
        <v>1309975623.1800003</v>
      </c>
      <c r="D4" s="91">
        <f t="shared" ref="D4:D10" si="0">C4/B4*100</f>
        <v>100.75040642168361</v>
      </c>
    </row>
    <row r="5" spans="1:4" ht="29.25" customHeight="1" x14ac:dyDescent="0.25">
      <c r="A5" s="9" t="s">
        <v>2</v>
      </c>
      <c r="B5" s="63">
        <f t="shared" ref="B5:C5" si="1">B6+B8+B9+B14+B18+B19+B20</f>
        <v>941816256</v>
      </c>
      <c r="C5" s="35">
        <f t="shared" si="1"/>
        <v>950294247.32000017</v>
      </c>
      <c r="D5" s="92">
        <f t="shared" si="0"/>
        <v>100.90017466421817</v>
      </c>
    </row>
    <row r="6" spans="1:4" ht="21.75" customHeight="1" x14ac:dyDescent="0.25">
      <c r="A6" s="10" t="s">
        <v>3</v>
      </c>
      <c r="B6" s="64">
        <f>B7</f>
        <v>622023000</v>
      </c>
      <c r="C6" s="36">
        <f>C7</f>
        <v>630468853.46000004</v>
      </c>
      <c r="D6" s="93">
        <f t="shared" si="0"/>
        <v>101.3578040458311</v>
      </c>
    </row>
    <row r="7" spans="1:4" ht="16.5" x14ac:dyDescent="0.25">
      <c r="A7" s="11" t="s">
        <v>4</v>
      </c>
      <c r="B7" s="76">
        <v>622023000</v>
      </c>
      <c r="C7" s="17">
        <v>630468853.46000004</v>
      </c>
      <c r="D7" s="94">
        <f t="shared" si="0"/>
        <v>101.3578040458311</v>
      </c>
    </row>
    <row r="8" spans="1:4" ht="16.5" x14ac:dyDescent="0.25">
      <c r="A8" s="10" t="s">
        <v>5</v>
      </c>
      <c r="B8" s="76">
        <f>3448700+29000</f>
        <v>3477700</v>
      </c>
      <c r="C8" s="17">
        <v>3465103.86</v>
      </c>
      <c r="D8" s="93">
        <f t="shared" si="0"/>
        <v>99.637802570664519</v>
      </c>
    </row>
    <row r="9" spans="1:4" ht="16.5" x14ac:dyDescent="0.25">
      <c r="A9" s="10" t="s">
        <v>6</v>
      </c>
      <c r="B9" s="76">
        <f>B10+B11+B12+B13</f>
        <v>129819556</v>
      </c>
      <c r="C9" s="77">
        <f t="shared" ref="C9" si="2">C10+C11+C12+C13</f>
        <v>129916891.48</v>
      </c>
      <c r="D9" s="93">
        <f t="shared" si="0"/>
        <v>100.07497751725481</v>
      </c>
    </row>
    <row r="10" spans="1:4" ht="32.25" customHeight="1" x14ac:dyDescent="0.25">
      <c r="A10" s="11" t="s">
        <v>88</v>
      </c>
      <c r="B10" s="78">
        <v>106978000</v>
      </c>
      <c r="C10" s="18">
        <v>108230238.19</v>
      </c>
      <c r="D10" s="94">
        <f t="shared" si="0"/>
        <v>101.17055674063826</v>
      </c>
    </row>
    <row r="11" spans="1:4" ht="33.75" customHeight="1" x14ac:dyDescent="0.25">
      <c r="A11" s="11" t="s">
        <v>7</v>
      </c>
      <c r="B11" s="78">
        <v>101000</v>
      </c>
      <c r="C11" s="18">
        <v>100789.53</v>
      </c>
      <c r="D11" s="94">
        <v>0</v>
      </c>
    </row>
    <row r="12" spans="1:4" ht="20.25" customHeight="1" x14ac:dyDescent="0.25">
      <c r="A12" s="11" t="s">
        <v>8</v>
      </c>
      <c r="B12" s="78">
        <v>180556</v>
      </c>
      <c r="C12" s="18">
        <v>180556</v>
      </c>
      <c r="D12" s="94">
        <f t="shared" ref="D12:D19" si="3">C12/B12*100</f>
        <v>100</v>
      </c>
    </row>
    <row r="13" spans="1:4" ht="31.5" x14ac:dyDescent="0.25">
      <c r="A13" s="11" t="s">
        <v>9</v>
      </c>
      <c r="B13" s="78">
        <v>22560000</v>
      </c>
      <c r="C13" s="18">
        <v>21405307.760000002</v>
      </c>
      <c r="D13" s="94">
        <f t="shared" si="3"/>
        <v>94.881683333333342</v>
      </c>
    </row>
    <row r="14" spans="1:4" ht="16.5" x14ac:dyDescent="0.25">
      <c r="A14" s="10" t="s">
        <v>10</v>
      </c>
      <c r="B14" s="76">
        <f>B15+B16+B17</f>
        <v>159631000</v>
      </c>
      <c r="C14" s="77">
        <f t="shared" ref="C14" si="4">C15+C16+C17</f>
        <v>158361067.59999999</v>
      </c>
      <c r="D14" s="93">
        <f t="shared" si="3"/>
        <v>99.204457530178971</v>
      </c>
    </row>
    <row r="15" spans="1:4" ht="16.5" x14ac:dyDescent="0.25">
      <c r="A15" s="11" t="s">
        <v>11</v>
      </c>
      <c r="B15" s="78">
        <v>50000000</v>
      </c>
      <c r="C15" s="18">
        <v>47455845.710000001</v>
      </c>
      <c r="D15" s="94">
        <f t="shared" si="3"/>
        <v>94.911691419999997</v>
      </c>
    </row>
    <row r="16" spans="1:4" ht="16.5" x14ac:dyDescent="0.25">
      <c r="A16" s="11" t="s">
        <v>12</v>
      </c>
      <c r="B16" s="78">
        <v>11329000</v>
      </c>
      <c r="C16" s="18">
        <v>11355281.869999999</v>
      </c>
      <c r="D16" s="94">
        <f t="shared" si="3"/>
        <v>100.23198755406477</v>
      </c>
    </row>
    <row r="17" spans="1:4" ht="16.5" x14ac:dyDescent="0.25">
      <c r="A17" s="12" t="s">
        <v>13</v>
      </c>
      <c r="B17" s="78">
        <v>98302000</v>
      </c>
      <c r="C17" s="18">
        <v>99549940.019999996</v>
      </c>
      <c r="D17" s="94">
        <f t="shared" si="3"/>
        <v>101.26949606315232</v>
      </c>
    </row>
    <row r="18" spans="1:4" ht="33" customHeight="1" x14ac:dyDescent="0.25">
      <c r="A18" s="13" t="s">
        <v>14</v>
      </c>
      <c r="B18" s="76">
        <v>40000</v>
      </c>
      <c r="C18" s="17">
        <v>40378.199999999997</v>
      </c>
      <c r="D18" s="93">
        <f t="shared" si="3"/>
        <v>100.9455</v>
      </c>
    </row>
    <row r="19" spans="1:4" ht="21.75" customHeight="1" thickBot="1" x14ac:dyDescent="0.3">
      <c r="A19" s="13" t="s">
        <v>15</v>
      </c>
      <c r="B19" s="79">
        <f>26820000+5000</f>
        <v>26825000</v>
      </c>
      <c r="C19" s="80">
        <v>28041952.719999999</v>
      </c>
      <c r="D19" s="95">
        <f t="shared" si="3"/>
        <v>104.53663642124884</v>
      </c>
    </row>
    <row r="20" spans="1:4" ht="21.75" hidden="1" customHeight="1" thickBot="1" x14ac:dyDescent="0.3">
      <c r="A20" s="14" t="s">
        <v>91</v>
      </c>
      <c r="B20" s="61">
        <v>0</v>
      </c>
      <c r="C20" s="62">
        <v>0</v>
      </c>
      <c r="D20" s="96">
        <v>0</v>
      </c>
    </row>
    <row r="21" spans="1:4" ht="30.2" customHeight="1" x14ac:dyDescent="0.25">
      <c r="A21" s="19" t="s">
        <v>16</v>
      </c>
      <c r="B21" s="37">
        <f>B22+B28+B29+B30+B33+B34</f>
        <v>358402442.57000005</v>
      </c>
      <c r="C21" s="38">
        <f>C22+C28+C29+C30+C33+C34</f>
        <v>359681375.86000001</v>
      </c>
      <c r="D21" s="92">
        <f t="shared" ref="D21:D37" si="5">C21/B21*100</f>
        <v>100.35684279404713</v>
      </c>
    </row>
    <row r="22" spans="1:4" ht="33.75" customHeight="1" x14ac:dyDescent="0.25">
      <c r="A22" s="13" t="s">
        <v>17</v>
      </c>
      <c r="B22" s="39">
        <f>B23+B24+B25+B26+B27</f>
        <v>136985813.41000003</v>
      </c>
      <c r="C22" s="40">
        <f>C23+C24+C25+C26+C27</f>
        <v>138948299.02000001</v>
      </c>
      <c r="D22" s="93">
        <f t="shared" si="5"/>
        <v>101.43261959844429</v>
      </c>
    </row>
    <row r="23" spans="1:4" ht="50.25" customHeight="1" x14ac:dyDescent="0.25">
      <c r="A23" s="12" t="s">
        <v>18</v>
      </c>
      <c r="B23" s="78">
        <v>5617620.9000000004</v>
      </c>
      <c r="C23" s="15">
        <v>5617620.9000000004</v>
      </c>
      <c r="D23" s="94">
        <f t="shared" si="5"/>
        <v>100</v>
      </c>
    </row>
    <row r="24" spans="1:4" ht="23.25" customHeight="1" x14ac:dyDescent="0.25">
      <c r="A24" s="12" t="s">
        <v>19</v>
      </c>
      <c r="B24" s="78">
        <v>108211985</v>
      </c>
      <c r="C24" s="15">
        <v>109841356.26000001</v>
      </c>
      <c r="D24" s="94">
        <f t="shared" si="5"/>
        <v>101.50572162593636</v>
      </c>
    </row>
    <row r="25" spans="1:4" ht="20.25" customHeight="1" x14ac:dyDescent="0.25">
      <c r="A25" s="12" t="s">
        <v>20</v>
      </c>
      <c r="B25" s="78">
        <v>4436207.51</v>
      </c>
      <c r="C25" s="15">
        <v>4610512.6500000004</v>
      </c>
      <c r="D25" s="94">
        <f t="shared" si="5"/>
        <v>103.92914757948284</v>
      </c>
    </row>
    <row r="26" spans="1:4" ht="37.5" customHeight="1" x14ac:dyDescent="0.25">
      <c r="A26" s="12" t="s">
        <v>21</v>
      </c>
      <c r="B26" s="78">
        <v>0</v>
      </c>
      <c r="C26" s="15">
        <v>0</v>
      </c>
      <c r="D26" s="94">
        <v>0</v>
      </c>
    </row>
    <row r="27" spans="1:4" ht="31.5" x14ac:dyDescent="0.25">
      <c r="A27" s="12" t="s">
        <v>22</v>
      </c>
      <c r="B27" s="78">
        <v>18720000</v>
      </c>
      <c r="C27" s="15">
        <v>18878809.210000001</v>
      </c>
      <c r="D27" s="94">
        <f t="shared" si="5"/>
        <v>100.84833979700856</v>
      </c>
    </row>
    <row r="28" spans="1:4" ht="22.7" customHeight="1" x14ac:dyDescent="0.25">
      <c r="A28" s="13" t="s">
        <v>23</v>
      </c>
      <c r="B28" s="76">
        <v>11571000</v>
      </c>
      <c r="C28" s="17">
        <v>11580354.619999999</v>
      </c>
      <c r="D28" s="93">
        <f t="shared" si="5"/>
        <v>100.08084538933539</v>
      </c>
    </row>
    <row r="29" spans="1:4" ht="30.75" customHeight="1" x14ac:dyDescent="0.25">
      <c r="A29" s="13" t="s">
        <v>24</v>
      </c>
      <c r="B29" s="76">
        <v>7824958.1399999997</v>
      </c>
      <c r="C29" s="16">
        <v>7544241.4100000001</v>
      </c>
      <c r="D29" s="93">
        <f t="shared" si="5"/>
        <v>96.412546559642053</v>
      </c>
    </row>
    <row r="30" spans="1:4" ht="31.5" x14ac:dyDescent="0.25">
      <c r="A30" s="13" t="s">
        <v>25</v>
      </c>
      <c r="B30" s="76">
        <f>B31+B32</f>
        <v>186349867.30000001</v>
      </c>
      <c r="C30" s="81">
        <f t="shared" ref="C30" si="6">C31+C32</f>
        <v>186593817.95999998</v>
      </c>
      <c r="D30" s="93">
        <f t="shared" si="5"/>
        <v>100.13091002614306</v>
      </c>
    </row>
    <row r="31" spans="1:4" ht="21.75" customHeight="1" x14ac:dyDescent="0.25">
      <c r="A31" s="12" t="s">
        <v>26</v>
      </c>
      <c r="B31" s="78">
        <v>98830767.299999997</v>
      </c>
      <c r="C31" s="15">
        <v>98830767.299999997</v>
      </c>
      <c r="D31" s="94">
        <f t="shared" si="5"/>
        <v>100</v>
      </c>
    </row>
    <row r="32" spans="1:4" ht="18.75" customHeight="1" x14ac:dyDescent="0.25">
      <c r="A32" s="12" t="s">
        <v>27</v>
      </c>
      <c r="B32" s="78">
        <v>87519100</v>
      </c>
      <c r="C32" s="15">
        <v>87763050.659999996</v>
      </c>
      <c r="D32" s="94">
        <f t="shared" si="5"/>
        <v>100.2787399093455</v>
      </c>
    </row>
    <row r="33" spans="1:4" ht="21.75" customHeight="1" x14ac:dyDescent="0.25">
      <c r="A33" s="13" t="s">
        <v>28</v>
      </c>
      <c r="B33" s="76">
        <v>13857300</v>
      </c>
      <c r="C33" s="16">
        <v>13121471.560000001</v>
      </c>
      <c r="D33" s="93">
        <f t="shared" si="5"/>
        <v>94.689958072640408</v>
      </c>
    </row>
    <row r="34" spans="1:4" ht="21.75" customHeight="1" x14ac:dyDescent="0.25">
      <c r="A34" s="13" t="s">
        <v>29</v>
      </c>
      <c r="B34" s="76">
        <f>B35+B36+B37</f>
        <v>1813503.72</v>
      </c>
      <c r="C34" s="81">
        <f t="shared" ref="C34" si="7">C35+C36+C37</f>
        <v>1893191.29</v>
      </c>
      <c r="D34" s="93">
        <f t="shared" si="5"/>
        <v>104.39412222435365</v>
      </c>
    </row>
    <row r="35" spans="1:4" ht="21.2" hidden="1" customHeight="1" x14ac:dyDescent="0.25">
      <c r="A35" s="12" t="s">
        <v>30</v>
      </c>
      <c r="B35" s="78">
        <v>0</v>
      </c>
      <c r="C35" s="15">
        <v>0</v>
      </c>
      <c r="D35" s="94">
        <v>0</v>
      </c>
    </row>
    <row r="36" spans="1:4" ht="21.2" customHeight="1" x14ac:dyDescent="0.25">
      <c r="A36" s="12" t="s">
        <v>29</v>
      </c>
      <c r="B36" s="78">
        <v>95290.4</v>
      </c>
      <c r="C36" s="18">
        <v>174977.97</v>
      </c>
      <c r="D36" s="94">
        <v>0</v>
      </c>
    </row>
    <row r="37" spans="1:4" ht="24" customHeight="1" thickBot="1" x14ac:dyDescent="0.3">
      <c r="A37" s="20" t="s">
        <v>90</v>
      </c>
      <c r="B37" s="82">
        <v>1718213.32</v>
      </c>
      <c r="C37" s="83">
        <v>1718213.32</v>
      </c>
      <c r="D37" s="94">
        <f t="shared" si="5"/>
        <v>100</v>
      </c>
    </row>
    <row r="38" spans="1:4" ht="30.2" customHeight="1" x14ac:dyDescent="0.25">
      <c r="A38" s="19" t="s">
        <v>31</v>
      </c>
      <c r="B38" s="86">
        <f>B39+B40+B41+B42+B43+B44</f>
        <v>1629426681.6099999</v>
      </c>
      <c r="C38" s="37">
        <f>C39+C40+C41+C42+C43+C44</f>
        <v>1593105364.5699999</v>
      </c>
      <c r="D38" s="92">
        <f>C38/B38*100</f>
        <v>97.77091430685843</v>
      </c>
    </row>
    <row r="39" spans="1:4" ht="31.7" customHeight="1" x14ac:dyDescent="0.25">
      <c r="A39" s="12" t="s">
        <v>32</v>
      </c>
      <c r="B39" s="84">
        <v>66811500</v>
      </c>
      <c r="C39" s="15">
        <v>66811500</v>
      </c>
      <c r="D39" s="94">
        <f>C39/B39*100</f>
        <v>100</v>
      </c>
    </row>
    <row r="40" spans="1:4" ht="17.25" customHeight="1" x14ac:dyDescent="0.25">
      <c r="A40" s="12" t="s">
        <v>97</v>
      </c>
      <c r="B40" s="84">
        <v>13535200</v>
      </c>
      <c r="C40" s="15">
        <v>13535200</v>
      </c>
      <c r="D40" s="94">
        <f>C40/B40*100</f>
        <v>100</v>
      </c>
    </row>
    <row r="41" spans="1:4" ht="18.75" customHeight="1" x14ac:dyDescent="0.25">
      <c r="A41" s="12" t="s">
        <v>33</v>
      </c>
      <c r="B41" s="78">
        <f>2579578039.08-268686</f>
        <v>2579309353.0799999</v>
      </c>
      <c r="C41" s="15">
        <v>2542988036.04</v>
      </c>
      <c r="D41" s="94">
        <f>C41/B41*100</f>
        <v>98.591820054596084</v>
      </c>
    </row>
    <row r="42" spans="1:4" ht="19.5" customHeight="1" x14ac:dyDescent="0.25">
      <c r="A42" s="75" t="s">
        <v>102</v>
      </c>
      <c r="B42" s="84">
        <v>400000</v>
      </c>
      <c r="C42" s="15">
        <v>400000</v>
      </c>
      <c r="D42" s="94">
        <v>0</v>
      </c>
    </row>
    <row r="43" spans="1:4" ht="47.25" customHeight="1" x14ac:dyDescent="0.25">
      <c r="A43" s="12" t="s">
        <v>34</v>
      </c>
      <c r="B43" s="84">
        <f>-1094023588.24-1189718.75</f>
        <v>-1095213306.99</v>
      </c>
      <c r="C43" s="15">
        <v>-1095213306.99</v>
      </c>
      <c r="D43" s="94">
        <f t="shared" ref="D43" si="8">C43/B43*100</f>
        <v>100</v>
      </c>
    </row>
    <row r="44" spans="1:4" ht="19.5" customHeight="1" thickBot="1" x14ac:dyDescent="0.3">
      <c r="A44" s="21" t="s">
        <v>103</v>
      </c>
      <c r="B44" s="82">
        <v>64583935.520000003</v>
      </c>
      <c r="C44" s="72">
        <v>64583935.520000003</v>
      </c>
      <c r="D44" s="97">
        <v>100</v>
      </c>
    </row>
    <row r="45" spans="1:4" ht="29.25" customHeight="1" thickBot="1" x14ac:dyDescent="0.3">
      <c r="A45" s="22" t="s">
        <v>35</v>
      </c>
      <c r="B45" s="73">
        <f>B5+B21+B38</f>
        <v>2929645380.1800003</v>
      </c>
      <c r="C45" s="74">
        <f>C5+C21+C38</f>
        <v>2903080987.75</v>
      </c>
      <c r="D45" s="98">
        <f>C45/B45*100</f>
        <v>99.093255702218528</v>
      </c>
    </row>
    <row r="46" spans="1:4" ht="19.5" customHeight="1" x14ac:dyDescent="0.25">
      <c r="A46" s="19" t="s">
        <v>36</v>
      </c>
      <c r="B46" s="109"/>
      <c r="C46" s="110"/>
      <c r="D46" s="111"/>
    </row>
    <row r="47" spans="1:4" ht="24" customHeight="1" x14ac:dyDescent="0.25">
      <c r="A47" s="23" t="s">
        <v>37</v>
      </c>
      <c r="B47" s="66">
        <f>B48+B49+B50+B51+B52+B53+B54+B55</f>
        <v>185878964.41</v>
      </c>
      <c r="C47" s="40">
        <f>C48+C49+C50+C51+C52+C53+C54+C55</f>
        <v>183349594.81</v>
      </c>
      <c r="D47" s="93">
        <f>C47/B47*100</f>
        <v>98.639238383951351</v>
      </c>
    </row>
    <row r="48" spans="1:4" ht="31.5" hidden="1" customHeight="1" x14ac:dyDescent="0.25">
      <c r="A48" s="24" t="s">
        <v>98</v>
      </c>
      <c r="B48" s="67"/>
      <c r="C48" s="41"/>
      <c r="D48" s="93" t="e">
        <f t="shared" ref="D48:D55" si="9">C48/B48*100</f>
        <v>#DIV/0!</v>
      </c>
    </row>
    <row r="49" spans="1:4" ht="49.7" customHeight="1" x14ac:dyDescent="0.25">
      <c r="A49" s="24" t="s">
        <v>38</v>
      </c>
      <c r="B49" s="67">
        <v>4267545.12</v>
      </c>
      <c r="C49" s="41">
        <v>4037744.26</v>
      </c>
      <c r="D49" s="94">
        <f>C49/B49*100</f>
        <v>94.615151016845005</v>
      </c>
    </row>
    <row r="50" spans="1:4" ht="46.5" customHeight="1" x14ac:dyDescent="0.25">
      <c r="A50" s="24" t="s">
        <v>39</v>
      </c>
      <c r="B50" s="68">
        <v>79407228.939999998</v>
      </c>
      <c r="C50" s="65">
        <v>79072724.640000001</v>
      </c>
      <c r="D50" s="94">
        <f t="shared" si="9"/>
        <v>99.578748302307901</v>
      </c>
    </row>
    <row r="51" spans="1:4" x14ac:dyDescent="0.25">
      <c r="A51" s="24" t="s">
        <v>40</v>
      </c>
      <c r="B51" s="67">
        <v>25600</v>
      </c>
      <c r="C51" s="41">
        <v>25600</v>
      </c>
      <c r="D51" s="94">
        <f t="shared" si="9"/>
        <v>100</v>
      </c>
    </row>
    <row r="52" spans="1:4" ht="30.2" customHeight="1" x14ac:dyDescent="0.25">
      <c r="A52" s="24" t="s">
        <v>41</v>
      </c>
      <c r="B52" s="67">
        <v>9420485.9399999995</v>
      </c>
      <c r="C52" s="41">
        <v>9419951.4600000009</v>
      </c>
      <c r="D52" s="94">
        <f t="shared" si="9"/>
        <v>99.994326407327577</v>
      </c>
    </row>
    <row r="53" spans="1:4" ht="19.5" customHeight="1" x14ac:dyDescent="0.25">
      <c r="A53" s="24" t="s">
        <v>42</v>
      </c>
      <c r="B53" s="67">
        <v>995400</v>
      </c>
      <c r="C53" s="41">
        <v>995400</v>
      </c>
      <c r="D53" s="94">
        <f t="shared" si="9"/>
        <v>100</v>
      </c>
    </row>
    <row r="54" spans="1:4" x14ac:dyDescent="0.25">
      <c r="A54" s="24" t="s">
        <v>43</v>
      </c>
      <c r="B54" s="67">
        <v>50000</v>
      </c>
      <c r="C54" s="41">
        <v>0</v>
      </c>
      <c r="D54" s="94">
        <f t="shared" si="9"/>
        <v>0</v>
      </c>
    </row>
    <row r="55" spans="1:4" x14ac:dyDescent="0.25">
      <c r="A55" s="24" t="s">
        <v>44</v>
      </c>
      <c r="B55" s="67">
        <v>91712704.409999996</v>
      </c>
      <c r="C55" s="41">
        <v>89798174.450000003</v>
      </c>
      <c r="D55" s="94">
        <f t="shared" si="9"/>
        <v>97.912470281716779</v>
      </c>
    </row>
    <row r="56" spans="1:4" ht="31.5" x14ac:dyDescent="0.25">
      <c r="A56" s="23" t="s">
        <v>45</v>
      </c>
      <c r="B56" s="66">
        <f>B57+B58+B59</f>
        <v>56086778.259999998</v>
      </c>
      <c r="C56" s="40">
        <f>C57+C58+C59</f>
        <v>56002360.909999996</v>
      </c>
      <c r="D56" s="93">
        <f t="shared" ref="D56:D102" si="10">C56/B56*100</f>
        <v>99.849487967362521</v>
      </c>
    </row>
    <row r="57" spans="1:4" x14ac:dyDescent="0.25">
      <c r="A57" s="24" t="s">
        <v>46</v>
      </c>
      <c r="B57" s="67">
        <v>5149200</v>
      </c>
      <c r="C57" s="41">
        <v>5149200</v>
      </c>
      <c r="D57" s="94">
        <f t="shared" si="10"/>
        <v>100</v>
      </c>
    </row>
    <row r="58" spans="1:4" ht="18.75" customHeight="1" x14ac:dyDescent="0.25">
      <c r="A58" s="24" t="s">
        <v>89</v>
      </c>
      <c r="B58" s="67">
        <v>28008402.379999999</v>
      </c>
      <c r="C58" s="41">
        <v>27928624.66</v>
      </c>
      <c r="D58" s="94">
        <f t="shared" si="10"/>
        <v>99.715165046125705</v>
      </c>
    </row>
    <row r="59" spans="1:4" ht="30.75" customHeight="1" x14ac:dyDescent="0.25">
      <c r="A59" s="24" t="s">
        <v>99</v>
      </c>
      <c r="B59" s="67">
        <v>22929175.879999999</v>
      </c>
      <c r="C59" s="41">
        <v>22924536.25</v>
      </c>
      <c r="D59" s="94">
        <v>0</v>
      </c>
    </row>
    <row r="60" spans="1:4" x14ac:dyDescent="0.25">
      <c r="A60" s="23" t="s">
        <v>47</v>
      </c>
      <c r="B60" s="66">
        <f>B61+B62+B63+B64</f>
        <v>309189931.47000003</v>
      </c>
      <c r="C60" s="40">
        <f>C61+C62+C63+C64</f>
        <v>304692096.00999999</v>
      </c>
      <c r="D60" s="93">
        <f t="shared" si="10"/>
        <v>98.545283981720971</v>
      </c>
    </row>
    <row r="61" spans="1:4" x14ac:dyDescent="0.25">
      <c r="A61" s="24" t="s">
        <v>48</v>
      </c>
      <c r="B61" s="67">
        <v>407300</v>
      </c>
      <c r="C61" s="42">
        <v>400192.8</v>
      </c>
      <c r="D61" s="94">
        <f t="shared" si="10"/>
        <v>98.255045421065546</v>
      </c>
    </row>
    <row r="62" spans="1:4" x14ac:dyDescent="0.25">
      <c r="A62" s="24" t="s">
        <v>49</v>
      </c>
      <c r="B62" s="67">
        <v>2229620.2200000002</v>
      </c>
      <c r="C62" s="42">
        <v>2229620.2200000002</v>
      </c>
      <c r="D62" s="94">
        <f t="shared" si="10"/>
        <v>100</v>
      </c>
    </row>
    <row r="63" spans="1:4" x14ac:dyDescent="0.25">
      <c r="A63" s="24" t="s">
        <v>50</v>
      </c>
      <c r="B63" s="69">
        <v>305242389.88999999</v>
      </c>
      <c r="C63" s="41">
        <v>300977850.05000001</v>
      </c>
      <c r="D63" s="94">
        <f t="shared" si="10"/>
        <v>98.602900520620096</v>
      </c>
    </row>
    <row r="64" spans="1:4" ht="20.25" customHeight="1" x14ac:dyDescent="0.25">
      <c r="A64" s="24" t="s">
        <v>51</v>
      </c>
      <c r="B64" s="67">
        <v>1310621.3600000001</v>
      </c>
      <c r="C64" s="43">
        <v>1084432.94</v>
      </c>
      <c r="D64" s="94">
        <f t="shared" si="10"/>
        <v>82.741894272194671</v>
      </c>
    </row>
    <row r="65" spans="1:10" x14ac:dyDescent="0.25">
      <c r="A65" s="23" t="s">
        <v>52</v>
      </c>
      <c r="B65" s="66">
        <f>B66+B67+B69+B68</f>
        <v>322444712.11000001</v>
      </c>
      <c r="C65" s="40">
        <f>C66+C67+C69+C68</f>
        <v>313824210.52999997</v>
      </c>
      <c r="D65" s="93">
        <f t="shared" si="10"/>
        <v>97.326517925014315</v>
      </c>
    </row>
    <row r="66" spans="1:10" x14ac:dyDescent="0.25">
      <c r="A66" s="24" t="s">
        <v>53</v>
      </c>
      <c r="B66" s="67">
        <v>55655832.619999997</v>
      </c>
      <c r="C66" s="43">
        <v>54782952.039999999</v>
      </c>
      <c r="D66" s="94">
        <f t="shared" si="10"/>
        <v>98.431645815165965</v>
      </c>
    </row>
    <row r="67" spans="1:10" x14ac:dyDescent="0.25">
      <c r="A67" s="24" t="s">
        <v>54</v>
      </c>
      <c r="B67" s="67">
        <v>29046681.670000002</v>
      </c>
      <c r="C67" s="41">
        <v>23721290.73</v>
      </c>
      <c r="D67" s="94">
        <f t="shared" si="10"/>
        <v>81.666095285850943</v>
      </c>
    </row>
    <row r="68" spans="1:10" x14ac:dyDescent="0.25">
      <c r="A68" s="24" t="s">
        <v>55</v>
      </c>
      <c r="B68" s="67">
        <v>178563676.78999999</v>
      </c>
      <c r="C68" s="43">
        <v>176172846.72999999</v>
      </c>
      <c r="D68" s="94">
        <f t="shared" si="10"/>
        <v>98.661077043786605</v>
      </c>
    </row>
    <row r="69" spans="1:10" ht="17.45" customHeight="1" x14ac:dyDescent="0.25">
      <c r="A69" s="24" t="s">
        <v>56</v>
      </c>
      <c r="B69" s="67">
        <v>59178521.030000001</v>
      </c>
      <c r="C69" s="43">
        <v>59147121.030000001</v>
      </c>
      <c r="D69" s="94">
        <f t="shared" si="10"/>
        <v>99.946940208282513</v>
      </c>
    </row>
    <row r="70" spans="1:10" x14ac:dyDescent="0.25">
      <c r="A70" s="23" t="s">
        <v>57</v>
      </c>
      <c r="B70" s="66">
        <f>B71+B72</f>
        <v>20716987.650000002</v>
      </c>
      <c r="C70" s="40">
        <f>C71+C72</f>
        <v>20716987.520000003</v>
      </c>
      <c r="D70" s="93">
        <f t="shared" si="10"/>
        <v>99.999999372495651</v>
      </c>
    </row>
    <row r="71" spans="1:10" ht="30.2" customHeight="1" x14ac:dyDescent="0.25">
      <c r="A71" s="24" t="s">
        <v>58</v>
      </c>
      <c r="B71" s="67">
        <v>20685998.640000001</v>
      </c>
      <c r="C71" s="41">
        <v>20685998.510000002</v>
      </c>
      <c r="D71" s="94">
        <f t="shared" si="10"/>
        <v>99.999999371555603</v>
      </c>
    </row>
    <row r="72" spans="1:10" ht="19.5" customHeight="1" x14ac:dyDescent="0.25">
      <c r="A72" s="24" t="s">
        <v>59</v>
      </c>
      <c r="B72" s="67">
        <v>30989.01</v>
      </c>
      <c r="C72" s="41">
        <v>30989.01</v>
      </c>
      <c r="D72" s="94">
        <f t="shared" si="10"/>
        <v>100</v>
      </c>
    </row>
    <row r="73" spans="1:10" x14ac:dyDescent="0.25">
      <c r="A73" s="23" t="s">
        <v>60</v>
      </c>
      <c r="B73" s="66">
        <f t="shared" ref="B73:C73" si="11">B74+B75+B76+B77+B78+B79</f>
        <v>2476598276.6399999</v>
      </c>
      <c r="C73" s="40">
        <f t="shared" si="11"/>
        <v>2439912271.6000004</v>
      </c>
      <c r="D73" s="93">
        <f t="shared" si="10"/>
        <v>98.518693750777729</v>
      </c>
      <c r="F73" s="5"/>
      <c r="H73" s="4"/>
      <c r="J73" s="4"/>
    </row>
    <row r="74" spans="1:10" x14ac:dyDescent="0.25">
      <c r="A74" s="24" t="s">
        <v>61</v>
      </c>
      <c r="B74" s="67">
        <v>987932559.11000001</v>
      </c>
      <c r="C74" s="41">
        <v>986862075.98000002</v>
      </c>
      <c r="D74" s="94">
        <f t="shared" si="10"/>
        <v>99.891644108686492</v>
      </c>
    </row>
    <row r="75" spans="1:10" x14ac:dyDescent="0.25">
      <c r="A75" s="24" t="s">
        <v>62</v>
      </c>
      <c r="B75" s="67">
        <v>1163657493.3</v>
      </c>
      <c r="C75" s="41">
        <v>1130109939.95</v>
      </c>
      <c r="D75" s="99">
        <f t="shared" si="10"/>
        <v>97.117059483296686</v>
      </c>
    </row>
    <row r="76" spans="1:10" ht="15" customHeight="1" x14ac:dyDescent="0.25">
      <c r="A76" s="24" t="s">
        <v>63</v>
      </c>
      <c r="B76" s="67">
        <v>213635437.33000001</v>
      </c>
      <c r="C76" s="41">
        <v>211737768.77000001</v>
      </c>
      <c r="D76" s="99">
        <f t="shared" si="10"/>
        <v>99.111725758742594</v>
      </c>
    </row>
    <row r="77" spans="1:10" ht="15" customHeight="1" x14ac:dyDescent="0.25">
      <c r="A77" s="24" t="s">
        <v>92</v>
      </c>
      <c r="B77" s="67">
        <v>60390</v>
      </c>
      <c r="C77" s="41">
        <v>50390</v>
      </c>
      <c r="D77" s="99">
        <f t="shared" si="10"/>
        <v>83.440967047524424</v>
      </c>
    </row>
    <row r="78" spans="1:10" x14ac:dyDescent="0.25">
      <c r="A78" s="24" t="s">
        <v>64</v>
      </c>
      <c r="B78" s="67">
        <v>73303487.359999999</v>
      </c>
      <c r="C78" s="41">
        <v>73298521.359999999</v>
      </c>
      <c r="D78" s="99">
        <f t="shared" si="10"/>
        <v>99.993225424630054</v>
      </c>
    </row>
    <row r="79" spans="1:10" x14ac:dyDescent="0.25">
      <c r="A79" s="24" t="s">
        <v>65</v>
      </c>
      <c r="B79" s="67">
        <v>38008909.539999999</v>
      </c>
      <c r="C79" s="41">
        <v>37853575.539999999</v>
      </c>
      <c r="D79" s="99">
        <f t="shared" si="10"/>
        <v>99.591322135046966</v>
      </c>
    </row>
    <row r="80" spans="1:10" x14ac:dyDescent="0.25">
      <c r="A80" s="23" t="s">
        <v>66</v>
      </c>
      <c r="B80" s="66">
        <f>B81</f>
        <v>162990815.78999999</v>
      </c>
      <c r="C80" s="40">
        <f>C81</f>
        <v>161452947.25</v>
      </c>
      <c r="D80" s="100">
        <f t="shared" si="10"/>
        <v>99.056469205000226</v>
      </c>
      <c r="F80" s="5"/>
    </row>
    <row r="81" spans="1:6" x14ac:dyDescent="0.25">
      <c r="A81" s="24" t="s">
        <v>67</v>
      </c>
      <c r="B81" s="67">
        <v>162990815.78999999</v>
      </c>
      <c r="C81" s="41">
        <v>161452947.25</v>
      </c>
      <c r="D81" s="99">
        <f t="shared" si="10"/>
        <v>99.056469205000226</v>
      </c>
    </row>
    <row r="82" spans="1:6" x14ac:dyDescent="0.25">
      <c r="A82" s="23" t="s">
        <v>68</v>
      </c>
      <c r="B82" s="66">
        <f>B83+B84+B85+B86</f>
        <v>257147188.20000002</v>
      </c>
      <c r="C82" s="40">
        <f>C83+C84+C85+C86</f>
        <v>254731743.44000003</v>
      </c>
      <c r="D82" s="100">
        <f t="shared" si="10"/>
        <v>99.060676192142012</v>
      </c>
    </row>
    <row r="83" spans="1:6" x14ac:dyDescent="0.25">
      <c r="A83" s="24" t="s">
        <v>69</v>
      </c>
      <c r="B83" s="67">
        <v>1714429.36</v>
      </c>
      <c r="C83" s="41">
        <v>1714429.36</v>
      </c>
      <c r="D83" s="99">
        <f t="shared" si="10"/>
        <v>100</v>
      </c>
    </row>
    <row r="84" spans="1:6" x14ac:dyDescent="0.25">
      <c r="A84" s="24" t="s">
        <v>70</v>
      </c>
      <c r="B84" s="67">
        <v>1755039</v>
      </c>
      <c r="C84" s="41">
        <v>1720219</v>
      </c>
      <c r="D84" s="99">
        <f t="shared" si="10"/>
        <v>98.015998504876535</v>
      </c>
    </row>
    <row r="85" spans="1:6" x14ac:dyDescent="0.25">
      <c r="A85" s="24" t="s">
        <v>71</v>
      </c>
      <c r="B85" s="67">
        <v>247279029.84</v>
      </c>
      <c r="C85" s="41">
        <v>245407668.37</v>
      </c>
      <c r="D85" s="99">
        <f t="shared" si="10"/>
        <v>99.243218694601453</v>
      </c>
    </row>
    <row r="86" spans="1:6" ht="18.75" customHeight="1" x14ac:dyDescent="0.25">
      <c r="A86" s="24" t="s">
        <v>72</v>
      </c>
      <c r="B86" s="67">
        <v>6398690</v>
      </c>
      <c r="C86" s="41">
        <v>5889426.71</v>
      </c>
      <c r="D86" s="99">
        <f t="shared" si="10"/>
        <v>92.041132012958897</v>
      </c>
    </row>
    <row r="87" spans="1:6" x14ac:dyDescent="0.25">
      <c r="A87" s="23" t="s">
        <v>73</v>
      </c>
      <c r="B87" s="66">
        <f>B88+B89+B90</f>
        <v>119435783.5</v>
      </c>
      <c r="C87" s="40">
        <f>C88+C89+C90</f>
        <v>118449899.05</v>
      </c>
      <c r="D87" s="100">
        <f t="shared" si="10"/>
        <v>99.17454851376263</v>
      </c>
    </row>
    <row r="88" spans="1:6" x14ac:dyDescent="0.25">
      <c r="A88" s="24" t="s">
        <v>74</v>
      </c>
      <c r="B88" s="67">
        <v>81057793.469999999</v>
      </c>
      <c r="C88" s="41">
        <v>80914279</v>
      </c>
      <c r="D88" s="99">
        <f t="shared" si="10"/>
        <v>99.82294796853418</v>
      </c>
    </row>
    <row r="89" spans="1:6" x14ac:dyDescent="0.25">
      <c r="A89" s="24" t="s">
        <v>75</v>
      </c>
      <c r="B89" s="67">
        <v>38377990.030000001</v>
      </c>
      <c r="C89" s="41">
        <v>37535620.049999997</v>
      </c>
      <c r="D89" s="99">
        <f t="shared" si="10"/>
        <v>97.805070095277202</v>
      </c>
    </row>
    <row r="90" spans="1:6" hidden="1" x14ac:dyDescent="0.25">
      <c r="A90" s="24" t="s">
        <v>76</v>
      </c>
      <c r="B90" s="67"/>
      <c r="C90" s="41"/>
      <c r="D90" s="99" t="e">
        <f t="shared" si="10"/>
        <v>#DIV/0!</v>
      </c>
    </row>
    <row r="91" spans="1:6" x14ac:dyDescent="0.25">
      <c r="A91" s="23" t="s">
        <v>77</v>
      </c>
      <c r="B91" s="58">
        <f t="shared" ref="B91:C91" si="12">B92+B93</f>
        <v>1327542.1499999999</v>
      </c>
      <c r="C91" s="36">
        <f t="shared" si="12"/>
        <v>1170646.73</v>
      </c>
      <c r="D91" s="100">
        <f t="shared" si="10"/>
        <v>88.181511223579605</v>
      </c>
    </row>
    <row r="92" spans="1:6" x14ac:dyDescent="0.25">
      <c r="A92" s="24" t="s">
        <v>78</v>
      </c>
      <c r="B92" s="67">
        <v>400000</v>
      </c>
      <c r="C92" s="41">
        <v>248265</v>
      </c>
      <c r="D92" s="99">
        <f t="shared" si="10"/>
        <v>62.066250000000004</v>
      </c>
    </row>
    <row r="93" spans="1:6" x14ac:dyDescent="0.25">
      <c r="A93" s="25" t="s">
        <v>93</v>
      </c>
      <c r="B93" s="67">
        <v>927542.15</v>
      </c>
      <c r="C93" s="41">
        <v>922381.73</v>
      </c>
      <c r="D93" s="99">
        <f t="shared" si="10"/>
        <v>99.44364576855078</v>
      </c>
    </row>
    <row r="94" spans="1:6" ht="16.5" thickBot="1" x14ac:dyDescent="0.3">
      <c r="A94" s="26" t="s">
        <v>79</v>
      </c>
      <c r="B94" s="70">
        <v>0</v>
      </c>
      <c r="C94" s="44">
        <v>0</v>
      </c>
      <c r="D94" s="101">
        <v>0</v>
      </c>
    </row>
    <row r="95" spans="1:6" ht="16.5" hidden="1" thickBot="1" x14ac:dyDescent="0.3">
      <c r="A95" s="27" t="s">
        <v>87</v>
      </c>
      <c r="B95" s="45"/>
      <c r="C95" s="46"/>
      <c r="D95" s="102" t="e">
        <f t="shared" si="10"/>
        <v>#DIV/0!</v>
      </c>
    </row>
    <row r="96" spans="1:6" ht="30.75" customHeight="1" thickBot="1" x14ac:dyDescent="0.3">
      <c r="A96" s="28" t="s">
        <v>80</v>
      </c>
      <c r="B96" s="47">
        <f>B47+B56+B60+B65+B70+B73+B80+B82+B87+B91+B94+B95</f>
        <v>3911816980.1799998</v>
      </c>
      <c r="C96" s="48">
        <f>C47+C56+C60+C65+C70+C73+C80+C82+C87+C91+C94+C95</f>
        <v>3854302757.8500004</v>
      </c>
      <c r="D96" s="103">
        <f t="shared" si="10"/>
        <v>98.52973125733115</v>
      </c>
      <c r="E96" s="5"/>
      <c r="F96" s="5"/>
    </row>
    <row r="97" spans="1:6" ht="7.5" hidden="1" customHeight="1" x14ac:dyDescent="0.25">
      <c r="A97" s="29"/>
      <c r="B97" s="49"/>
      <c r="C97" s="50"/>
      <c r="D97" s="104" t="e">
        <f t="shared" si="10"/>
        <v>#DIV/0!</v>
      </c>
    </row>
    <row r="98" spans="1:6" ht="21.2" customHeight="1" x14ac:dyDescent="0.25">
      <c r="A98" s="30" t="s">
        <v>81</v>
      </c>
      <c r="B98" s="51">
        <f>B45-B96</f>
        <v>-982171599.99999952</v>
      </c>
      <c r="C98" s="52">
        <f>C45-C96</f>
        <v>-951221770.10000038</v>
      </c>
      <c r="D98" s="105">
        <f t="shared" si="10"/>
        <v>96.848836812223126</v>
      </c>
    </row>
    <row r="99" spans="1:6" x14ac:dyDescent="0.25">
      <c r="A99" s="24" t="s">
        <v>82</v>
      </c>
      <c r="B99" s="67">
        <v>0</v>
      </c>
      <c r="C99" s="42">
        <v>0</v>
      </c>
      <c r="D99" s="99">
        <v>0</v>
      </c>
      <c r="F99" s="5"/>
    </row>
    <row r="100" spans="1:6" ht="31.5" hidden="1" x14ac:dyDescent="0.25">
      <c r="A100" s="24" t="s">
        <v>83</v>
      </c>
      <c r="B100" s="67">
        <v>0</v>
      </c>
      <c r="C100" s="41">
        <v>0</v>
      </c>
      <c r="D100" s="99" t="e">
        <f t="shared" si="10"/>
        <v>#DIV/0!</v>
      </c>
    </row>
    <row r="101" spans="1:6" ht="31.5" hidden="1" x14ac:dyDescent="0.25">
      <c r="A101" s="24" t="s">
        <v>84</v>
      </c>
      <c r="B101" s="67">
        <v>0</v>
      </c>
      <c r="C101" s="41">
        <v>0</v>
      </c>
      <c r="D101" s="99" t="e">
        <f t="shared" si="10"/>
        <v>#DIV/0!</v>
      </c>
    </row>
    <row r="102" spans="1:6" ht="30.75" customHeight="1" thickBot="1" x14ac:dyDescent="0.3">
      <c r="A102" s="106" t="s">
        <v>85</v>
      </c>
      <c r="B102" s="71">
        <v>982171600</v>
      </c>
      <c r="C102" s="59">
        <v>951221770.10000002</v>
      </c>
      <c r="D102" s="107">
        <f t="shared" si="10"/>
        <v>96.848836812223041</v>
      </c>
      <c r="F102" s="5"/>
    </row>
    <row r="103" spans="1:6" s="7" customFormat="1" ht="23.25" customHeight="1" x14ac:dyDescent="0.25">
      <c r="A103" s="6"/>
      <c r="B103" s="53"/>
      <c r="C103" s="53"/>
      <c r="D103" s="60"/>
    </row>
    <row r="104" spans="1:6" x14ac:dyDescent="0.25">
      <c r="A104" s="1" t="s">
        <v>96</v>
      </c>
      <c r="B104" s="54"/>
      <c r="C104" s="54"/>
      <c r="D104" s="32"/>
    </row>
    <row r="105" spans="1:6" ht="18" customHeight="1" x14ac:dyDescent="0.25">
      <c r="A105" s="1" t="s">
        <v>86</v>
      </c>
      <c r="B105" s="31"/>
      <c r="C105" s="55" t="s">
        <v>104</v>
      </c>
      <c r="D105" s="32"/>
    </row>
    <row r="106" spans="1:6" x14ac:dyDescent="0.25">
      <c r="A106" s="2"/>
      <c r="B106" s="32"/>
      <c r="C106" s="32"/>
      <c r="D106" s="32"/>
    </row>
    <row r="107" spans="1:6" ht="42.75" customHeight="1" x14ac:dyDescent="0.25">
      <c r="A107" s="2"/>
      <c r="B107" s="56"/>
      <c r="C107" s="32"/>
      <c r="D107" s="32"/>
    </row>
    <row r="108" spans="1:6" x14ac:dyDescent="0.25">
      <c r="A108" s="2"/>
      <c r="B108" s="32"/>
      <c r="C108" s="32"/>
      <c r="D108" s="32"/>
    </row>
  </sheetData>
  <mergeCells count="2">
    <mergeCell ref="A1:D1"/>
    <mergeCell ref="B46:D46"/>
  </mergeCells>
  <pageMargins left="0.78740157480314965" right="0" top="0.23622047244094491" bottom="0.11811023622047245" header="0.31496062992125984" footer="0.23622047244094491"/>
  <pageSetup paperSize="9" scale="65" fitToHeight="2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2025-02-14T13:06:37Z</dcterms:modified>
</cp:coreProperties>
</file>