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P191" i="1" l="1"/>
  <c r="R228" i="1" l="1"/>
  <c r="Q164" i="1" l="1"/>
  <c r="Q171" i="1"/>
  <c r="S121" i="1" l="1"/>
  <c r="S106" i="1"/>
  <c r="F171" i="1" l="1"/>
  <c r="I234" i="1" l="1"/>
  <c r="H227" i="1"/>
  <c r="H223" i="1"/>
  <c r="H219" i="1"/>
  <c r="H234" i="1" s="1"/>
  <c r="H236" i="1" s="1"/>
  <c r="H228" i="1"/>
  <c r="X227" i="1"/>
  <c r="X223" i="1"/>
  <c r="X219" i="1"/>
  <c r="X234" i="1"/>
  <c r="O200" i="1"/>
  <c r="O155" i="1"/>
  <c r="O151" i="1"/>
  <c r="Q207" i="1" l="1"/>
  <c r="Q166" i="1"/>
  <c r="R166" i="1"/>
  <c r="V145" i="1" l="1"/>
  <c r="V140" i="1"/>
  <c r="D175" i="1" l="1"/>
  <c r="D176" i="1"/>
  <c r="B177" i="1"/>
  <c r="D177" i="1" s="1"/>
  <c r="W228" i="1" l="1"/>
  <c r="Q228" i="1"/>
  <c r="I155" i="1"/>
  <c r="L103" i="1" l="1"/>
  <c r="L228" i="1"/>
  <c r="M228" i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W103" i="1" l="1"/>
  <c r="X103" i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M149" i="1"/>
  <c r="M151" i="1" s="1"/>
  <c r="N149" i="1"/>
  <c r="N151" i="1" s="1"/>
  <c r="O149" i="1"/>
  <c r="P149" i="1"/>
  <c r="P151" i="1" s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Q163" i="1"/>
  <c r="R163" i="1"/>
  <c r="S163" i="1"/>
  <c r="T163" i="1"/>
  <c r="U163" i="1"/>
  <c r="V163" i="1"/>
  <c r="W163" i="1"/>
  <c r="X163" i="1"/>
  <c r="Y163" i="1"/>
  <c r="E163" i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4" i="1"/>
  <c r="R165" i="1" s="1"/>
  <c r="S164" i="1"/>
  <c r="S165" i="1" s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H145" i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C176" i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4" i="1"/>
  <c r="G165" i="1" s="1"/>
  <c r="G168" i="1" l="1"/>
  <c r="I164" i="1"/>
  <c r="J168" i="1"/>
  <c r="K164" i="1"/>
  <c r="K165" i="1" s="1"/>
  <c r="M164" i="1"/>
  <c r="N168" i="1"/>
  <c r="O168" i="1"/>
  <c r="I168" i="1" l="1"/>
  <c r="I165" i="1"/>
  <c r="M168" i="1"/>
  <c r="M165" i="1"/>
  <c r="K168" i="1"/>
  <c r="F168" i="1"/>
  <c r="X164" i="1"/>
  <c r="X168" i="1" l="1"/>
  <c r="X165" i="1"/>
  <c r="Q168" i="1"/>
  <c r="R105" i="1"/>
  <c r="M105" i="1"/>
  <c r="I166" i="1"/>
  <c r="K166" i="1"/>
  <c r="M166" i="1"/>
  <c r="W166" i="1"/>
  <c r="X166" i="1"/>
  <c r="R168" i="1"/>
  <c r="S168" i="1"/>
  <c r="U168" i="1"/>
  <c r="V168" i="1"/>
  <c r="W164" i="1"/>
  <c r="G166" i="1"/>
  <c r="W168" i="1" l="1"/>
  <c r="W165" i="1"/>
  <c r="C166" i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D183" i="1" s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<sst xmlns="http://schemas.openxmlformats.org/spreadsheetml/2006/main" count="277" uniqueCount="219">
  <si>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</si>
  <si>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</si>
  <si>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</si>
  <si>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</si>
  <si>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</si>
  <si>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</si>
  <si>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</si>
  <si>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</si>
  <si>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</si>
  <si>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</si>
  <si>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</si>
  <si>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</si>
  <si>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</si>
  <si>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</si>
  <si>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</si>
  <si>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</si>
  <si>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</si>
  <si>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</si>
  <si>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</si>
  <si>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</si>
  <si>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</si>
  <si>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</si>
  <si>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</si>
  <si>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</si>
  <si>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</si>
  <si>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</si>
  <si>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</si>
  <si>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</si>
  <si>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</si>
  <si>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</si>
  <si>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</si>
  <si>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</si>
  <si>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</si>
  <si>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</si>
  <si>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</si>
  <si>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</si>
  <si>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</si>
  <si>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</si>
  <si>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</si>
  <si>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</si>
  <si>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</si>
  <si>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</si>
  <si>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</si>
  <si>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</si>
  <si>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</si>
  <si>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</si>
  <si>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</si>
  <si>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</si>
  <si>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</si>
  <si>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</si>
  <si>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</si>
  <si>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</si>
  <si>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</si>
  <si>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</si>
  <si>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</si>
  <si>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</si>
  <si>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</si>
  <si>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</si>
  <si>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</si>
  <si>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</si>
  <si>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</si>
  <si>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</si>
  <si>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</si>
  <si>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</si>
  <si>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</si>
  <si>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</si>
  <si>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</si>
  <si>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</si>
  <si>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</si>
  <si>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</si>
  <si>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</si>
  <si>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</si>
  <si>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</si>
  <si>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</si>
  <si>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</si>
  <si>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</si>
  <si>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</si>
  <si>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</si>
  <si>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</si>
  <si>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</si>
  <si>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</si>
  <si>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</si>
  <si>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</si>
  <si>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</si>
  <si>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</si>
  <si>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</si>
  <si>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</si>
  <si>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</si>
  <si>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</si>
  <si>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</si>
  <si>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</si>
  <si>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</si>
  <si>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</si>
  <si>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</si>
  <si>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</si>
  <si>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</si>
  <si>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</si>
  <si>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</si>
  <si>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</si>
  <si>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</si>
  <si>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</si>
  <si>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</si>
  <si>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</si>
  <si>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</si>
  <si>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</si>
  <si>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</si>
  <si>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</si>
  <si>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</si>
  <si>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</si>
  <si>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</si>
  <si>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</si>
  <si>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</si>
  <si>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</si>
  <si>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</si>
  <si>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</si>
  <si>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</si>
  <si>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</si>
  <si>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</si>
  <si>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</si>
  <si>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</si>
  <si>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</si>
  <si>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</si>
  <si>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</si>
  <si>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</si>
  <si>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</si>
  <si>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</si>
  <si>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</si>
  <si>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</si>
  <si>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</si>
  <si>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</si>
  <si>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</si>
  <si>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</si>
  <si>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</si>
  <si>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</si>
  <si>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</si>
  <si>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</si>
  <si>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</si>
  <si>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</si>
  <si>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</si>
  <si>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</si>
  <si>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</si>
  <si>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</si>
  <si>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</si>
  <si>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</si>
  <si>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</si>
  <si>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</si>
  <si>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</si>
  <si>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</si>
  <si>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</si>
  <si>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</si>
  <si>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</si>
  <si>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</si>
  <si>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</si>
  <si>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</si>
  <si>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</si>
  <si>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</si>
  <si>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</si>
  <si>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</si>
  <si>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</si>
  <si>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</si>
  <si>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</si>
  <si>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</si>
  <si>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</si>
  <si>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</si>
  <si>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</si>
  <si>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</si>
  <si>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</si>
  <si>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</si>
  <si>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</si>
  <si>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</si>
  <si>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</si>
  <si>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</si>
  <si>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</si>
  <si>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</si>
  <si>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</si>
  <si>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</si>
  <si>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</si>
  <si>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</si>
  <si>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</si>
  <si>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</si>
  <si>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</si>
  <si>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</si>
  <si>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</si>
  <si>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</si>
  <si>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</si>
  <si>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</si>
  <si>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</si>
  <si>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</si>
  <si>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</si>
  <si>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</si>
  <si>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</si>
  <si>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</si>
  <si>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</si>
  <si>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</si>
  <si>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</si>
  <si>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</si>
  <si>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</si>
  <si>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</si>
  <si>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</si>
  <si>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</si>
  <si>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</si>
  <si>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</si>
  <si>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</si>
  <si>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</si>
  <si>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</si>
  <si>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</si>
  <si>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</si>
  <si>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</si>
  <si>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</si>
  <si>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</si>
  <si>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</si>
  <si>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</si>
  <si>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</si>
  <si>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</si>
  <si>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</si>
  <si>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</si>
  <si>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</si>
  <si>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</si>
  <si>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15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</si>
</sst>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23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23" fillId="0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I113" sqref="I113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4" t="s">
        <v>218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5" t="s">
        <v>3</v>
      </c>
      <c r="B4" s="178" t="s">
        <v>206</v>
      </c>
      <c r="C4" s="181" t="s">
        <v>207</v>
      </c>
      <c r="D4" s="181" t="s">
        <v>208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6"/>
      <c r="B5" s="179"/>
      <c r="C5" s="182"/>
      <c r="D5" s="182"/>
      <c r="E5" s="190" t="s">
        <v>5</v>
      </c>
      <c r="F5" s="190" t="s">
        <v>6</v>
      </c>
      <c r="G5" s="190" t="s">
        <v>7</v>
      </c>
      <c r="H5" s="190" t="s">
        <v>8</v>
      </c>
      <c r="I5" s="190" t="s">
        <v>9</v>
      </c>
      <c r="J5" s="190" t="s">
        <v>10</v>
      </c>
      <c r="K5" s="191" t="s">
        <v>11</v>
      </c>
      <c r="L5" s="191" t="s">
        <v>12</v>
      </c>
      <c r="M5" s="190" t="s">
        <v>13</v>
      </c>
      <c r="N5" s="190" t="s">
        <v>14</v>
      </c>
      <c r="O5" s="190" t="s">
        <v>15</v>
      </c>
      <c r="P5" s="190" t="s">
        <v>16</v>
      </c>
      <c r="Q5" s="190" t="s">
        <v>17</v>
      </c>
      <c r="R5" s="190" t="s">
        <v>18</v>
      </c>
      <c r="S5" s="190" t="s">
        <v>19</v>
      </c>
      <c r="T5" s="190" t="s">
        <v>20</v>
      </c>
      <c r="U5" s="190" t="s">
        <v>21</v>
      </c>
      <c r="V5" s="190" t="s">
        <v>22</v>
      </c>
      <c r="W5" s="190" t="s">
        <v>23</v>
      </c>
      <c r="X5" s="190" t="s">
        <v>24</v>
      </c>
      <c r="Y5" s="190" t="s">
        <v>25</v>
      </c>
    </row>
    <row r="6" spans="1:26" s="2" customFormat="1" ht="69.75" customHeight="1" thickBot="1" x14ac:dyDescent="0.3">
      <c r="A6" s="177"/>
      <c r="B6" s="180"/>
      <c r="C6" s="183"/>
      <c r="D6" s="183"/>
      <c r="E6" s="192"/>
      <c r="F6" s="192"/>
      <c r="G6" s="192"/>
      <c r="H6" s="192"/>
      <c r="I6" s="192"/>
      <c r="J6" s="192"/>
      <c r="K6" s="193"/>
      <c r="L6" s="193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6" s="2" customFormat="1" ht="30" hidden="1" customHeight="1" x14ac:dyDescent="0.25">
      <c r="A7" s="6" t="s">
        <v>26</v>
      </c>
      <c r="B7" s="169">
        <v>48111</v>
      </c>
      <c r="C7" s="169">
        <f>SUM(E7:Y7)</f>
        <v>48111</v>
      </c>
      <c r="D7" s="170">
        <f t="shared" ref="D7:D41" si="0">C7/B7</f>
        <v>1</v>
      </c>
      <c r="E7" s="163">
        <v>2068</v>
      </c>
      <c r="F7" s="163">
        <v>1426</v>
      </c>
      <c r="G7" s="163">
        <v>3311</v>
      </c>
      <c r="H7" s="163">
        <v>3013</v>
      </c>
      <c r="I7" s="163">
        <v>1381</v>
      </c>
      <c r="J7" s="163">
        <v>3235</v>
      </c>
      <c r="K7" s="163">
        <v>2215</v>
      </c>
      <c r="L7" s="163">
        <v>2793</v>
      </c>
      <c r="M7" s="163">
        <v>2281</v>
      </c>
      <c r="N7" s="163">
        <v>692</v>
      </c>
      <c r="O7" s="163">
        <v>1579</v>
      </c>
      <c r="P7" s="163">
        <v>1997</v>
      </c>
      <c r="Q7" s="163">
        <v>2796</v>
      </c>
      <c r="R7" s="163">
        <v>3011</v>
      </c>
      <c r="S7" s="163">
        <v>3199</v>
      </c>
      <c r="T7" s="163">
        <v>2334</v>
      </c>
      <c r="U7" s="163">
        <v>2066</v>
      </c>
      <c r="V7" s="163">
        <v>685</v>
      </c>
      <c r="W7" s="163">
        <v>1885</v>
      </c>
      <c r="X7" s="163">
        <v>3999</v>
      </c>
      <c r="Y7" s="163">
        <v>2145</v>
      </c>
    </row>
    <row r="8" spans="1:26" s="11" customFormat="1" ht="30" hidden="1" customHeight="1" x14ac:dyDescent="0.2">
      <c r="A8" s="10" t="s">
        <v>27</v>
      </c>
      <c r="B8" s="169">
        <v>49567</v>
      </c>
      <c r="C8" s="169">
        <f>SUM(E8:Y8)</f>
        <v>54734.5</v>
      </c>
      <c r="D8" s="170">
        <f t="shared" si="0"/>
        <v>1.1042528295035003</v>
      </c>
      <c r="E8" s="163">
        <v>3726</v>
      </c>
      <c r="F8" s="163">
        <v>1536</v>
      </c>
      <c r="G8" s="163">
        <v>3338</v>
      </c>
      <c r="H8" s="163">
        <v>3013</v>
      </c>
      <c r="I8" s="163">
        <v>1381</v>
      </c>
      <c r="J8" s="163">
        <v>3791</v>
      </c>
      <c r="K8" s="163">
        <v>2220</v>
      </c>
      <c r="L8" s="163">
        <v>2813.5</v>
      </c>
      <c r="M8" s="163">
        <v>3160</v>
      </c>
      <c r="N8" s="163">
        <v>830</v>
      </c>
      <c r="O8" s="163">
        <v>1728</v>
      </c>
      <c r="P8" s="163">
        <v>1997</v>
      </c>
      <c r="Q8" s="163">
        <v>4261</v>
      </c>
      <c r="R8" s="163">
        <v>3011</v>
      </c>
      <c r="S8" s="163">
        <v>3310</v>
      </c>
      <c r="T8" s="163">
        <v>2315</v>
      </c>
      <c r="U8" s="163">
        <v>2066</v>
      </c>
      <c r="V8" s="163">
        <v>685</v>
      </c>
      <c r="W8" s="163">
        <v>2207</v>
      </c>
      <c r="X8" s="163">
        <v>4285</v>
      </c>
      <c r="Y8" s="163">
        <v>3061</v>
      </c>
    </row>
    <row r="9" spans="1:26" s="11" customFormat="1" ht="30" hidden="1" customHeight="1" x14ac:dyDescent="0.2">
      <c r="A9" s="12" t="s">
        <v>28</v>
      </c>
      <c r="B9" s="171">
        <f t="shared" ref="B9:Y9" si="1">B8/B7</f>
        <v>1.0302633493379891</v>
      </c>
      <c r="C9" s="171">
        <f t="shared" si="1"/>
        <v>1.1376712186402278</v>
      </c>
      <c r="D9" s="170">
        <f t="shared" si="0"/>
        <v>1.1042528295035003</v>
      </c>
      <c r="E9" s="172">
        <f t="shared" si="1"/>
        <v>1.8017408123791103</v>
      </c>
      <c r="F9" s="172">
        <f t="shared" si="1"/>
        <v>1.0771388499298737</v>
      </c>
      <c r="G9" s="172">
        <f t="shared" si="1"/>
        <v>1.0081546360616127</v>
      </c>
      <c r="H9" s="172">
        <f t="shared" si="1"/>
        <v>1</v>
      </c>
      <c r="I9" s="172">
        <f t="shared" si="1"/>
        <v>1</v>
      </c>
      <c r="J9" s="172">
        <f t="shared" si="1"/>
        <v>1.1718701700154559</v>
      </c>
      <c r="K9" s="172">
        <f t="shared" si="1"/>
        <v>1.0022573363431151</v>
      </c>
      <c r="L9" s="172">
        <f t="shared" si="1"/>
        <v>1.0073397780164697</v>
      </c>
      <c r="M9" s="172">
        <f t="shared" si="1"/>
        <v>1.3853572994300745</v>
      </c>
      <c r="N9" s="172">
        <f t="shared" si="1"/>
        <v>1.199421965317919</v>
      </c>
      <c r="O9" s="172">
        <f t="shared" si="1"/>
        <v>1.0943635212159595</v>
      </c>
      <c r="P9" s="172">
        <f t="shared" si="1"/>
        <v>1</v>
      </c>
      <c r="Q9" s="172">
        <f t="shared" si="1"/>
        <v>1.5239628040057225</v>
      </c>
      <c r="R9" s="172">
        <f t="shared" si="1"/>
        <v>1</v>
      </c>
      <c r="S9" s="172">
        <f t="shared" si="1"/>
        <v>1.0346983432322601</v>
      </c>
      <c r="T9" s="172">
        <f t="shared" si="1"/>
        <v>0.99185946872322195</v>
      </c>
      <c r="U9" s="172">
        <f t="shared" si="1"/>
        <v>1</v>
      </c>
      <c r="V9" s="172">
        <f t="shared" si="1"/>
        <v>1</v>
      </c>
      <c r="W9" s="172">
        <f t="shared" si="1"/>
        <v>1.1708222811671087</v>
      </c>
      <c r="X9" s="172">
        <f t="shared" si="1"/>
        <v>1.0715178794698674</v>
      </c>
      <c r="Y9" s="17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9">
        <v>47750</v>
      </c>
      <c r="C10" s="169">
        <f>SUM(E10:Y10)</f>
        <v>53686.400000000001</v>
      </c>
      <c r="D10" s="170">
        <f t="shared" si="0"/>
        <v>1.1243225130890053</v>
      </c>
      <c r="E10" s="163">
        <v>3726</v>
      </c>
      <c r="F10" s="163">
        <v>1472</v>
      </c>
      <c r="G10" s="163">
        <v>3338</v>
      </c>
      <c r="H10" s="163">
        <v>2862</v>
      </c>
      <c r="I10" s="163">
        <v>1381</v>
      </c>
      <c r="J10" s="163">
        <v>3791</v>
      </c>
      <c r="K10" s="163">
        <v>2139</v>
      </c>
      <c r="L10" s="163">
        <v>2671</v>
      </c>
      <c r="M10" s="163">
        <v>3160</v>
      </c>
      <c r="N10" s="163">
        <v>810</v>
      </c>
      <c r="O10" s="163">
        <v>1688</v>
      </c>
      <c r="P10" s="163">
        <v>1997</v>
      </c>
      <c r="Q10" s="163">
        <v>4251</v>
      </c>
      <c r="R10" s="163">
        <v>3011</v>
      </c>
      <c r="S10" s="163">
        <v>3310.4</v>
      </c>
      <c r="T10" s="163">
        <v>2081</v>
      </c>
      <c r="U10" s="163">
        <v>2005</v>
      </c>
      <c r="V10" s="163">
        <v>440</v>
      </c>
      <c r="W10" s="163">
        <v>2207</v>
      </c>
      <c r="X10" s="163">
        <v>4285</v>
      </c>
      <c r="Y10" s="163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3177.85</v>
      </c>
      <c r="D100" s="14">
        <f t="shared" si="14"/>
        <v>5.3679898648648647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298784</v>
      </c>
      <c r="D101" s="14">
        <f t="shared" si="14"/>
        <v>0.98534761086578704</v>
      </c>
      <c r="E101" s="9">
        <v>27051</v>
      </c>
      <c r="F101" s="9">
        <v>8600</v>
      </c>
      <c r="G101" s="9">
        <v>16608</v>
      </c>
      <c r="H101" s="9">
        <v>18040</v>
      </c>
      <c r="I101" s="9">
        <v>9286</v>
      </c>
      <c r="J101" s="9">
        <v>20173</v>
      </c>
      <c r="K101" s="9">
        <v>10102</v>
      </c>
      <c r="L101" s="9">
        <v>14049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294360</v>
      </c>
      <c r="C102" s="22">
        <f>SUM(E102:Y102)</f>
        <v>287961.5</v>
      </c>
      <c r="D102" s="14">
        <f t="shared" si="14"/>
        <v>0.9782630112787063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14126</v>
      </c>
      <c r="N102" s="88">
        <v>4790.5</v>
      </c>
      <c r="O102" s="88">
        <v>8757</v>
      </c>
      <c r="P102" s="88">
        <v>14278</v>
      </c>
      <c r="Q102" s="88">
        <v>16341</v>
      </c>
      <c r="R102" s="88">
        <v>17717</v>
      </c>
      <c r="S102" s="88">
        <v>17589</v>
      </c>
      <c r="T102" s="88">
        <v>12553.5</v>
      </c>
      <c r="U102" s="88">
        <v>10003</v>
      </c>
      <c r="V102" s="88">
        <v>5277.5</v>
      </c>
      <c r="W102" s="88">
        <v>14856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293596.15000000002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</f>
        <v>14049</v>
      </c>
      <c r="M103" s="88">
        <f>M101-M100</f>
        <v>14257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0.98199999999999998</v>
      </c>
      <c r="C104" s="165">
        <v>0.98199999999999998</v>
      </c>
      <c r="D104" s="14">
        <f t="shared" si="14"/>
        <v>1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 t="shared" si="26"/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0.96903694213111258</v>
      </c>
      <c r="M104" s="27">
        <f>M102/M103</f>
        <v>0.99081153117766707</v>
      </c>
      <c r="N104" s="27">
        <f t="shared" si="26"/>
        <v>0.96059755363946264</v>
      </c>
      <c r="O104" s="27">
        <f t="shared" si="26"/>
        <v>1</v>
      </c>
      <c r="P104" s="27">
        <f t="shared" si="26"/>
        <v>0.99512127125731809</v>
      </c>
      <c r="Q104" s="27">
        <f>Q102/Q103</f>
        <v>1</v>
      </c>
      <c r="R104" s="27">
        <f t="shared" si="26"/>
        <v>1</v>
      </c>
      <c r="S104" s="27">
        <f t="shared" si="26"/>
        <v>0.99564134495641343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0.98960831334932053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8867</v>
      </c>
      <c r="C105" s="22">
        <f t="shared" si="23"/>
        <v>5634.6500000000015</v>
      </c>
      <c r="D105" s="14">
        <f t="shared" si="14"/>
        <v>0.63546295252058205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435</v>
      </c>
      <c r="M105" s="116">
        <f>M103-M102</f>
        <v>131</v>
      </c>
      <c r="N105" s="116">
        <f>N103-N102</f>
        <v>196.5</v>
      </c>
      <c r="O105" s="116">
        <f t="shared" ref="O105:Y105" si="28">O103-O102</f>
        <v>0</v>
      </c>
      <c r="P105" s="116">
        <f t="shared" si="28"/>
        <v>70</v>
      </c>
      <c r="Q105" s="116">
        <f>Q103-Q102</f>
        <v>0</v>
      </c>
      <c r="R105" s="116">
        <f t="shared" si="28"/>
        <v>0</v>
      </c>
      <c r="S105" s="116">
        <f t="shared" si="28"/>
        <v>77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156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162740</v>
      </c>
      <c r="C106" s="88">
        <f t="shared" si="23"/>
        <v>159615.79999999999</v>
      </c>
      <c r="D106" s="15">
        <f t="shared" si="14"/>
        <v>0.98080250706648631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2387.5</v>
      </c>
      <c r="O106" s="9">
        <v>3063</v>
      </c>
      <c r="P106" s="9">
        <v>7227</v>
      </c>
      <c r="Q106" s="9">
        <v>10874</v>
      </c>
      <c r="R106" s="9">
        <v>11245</v>
      </c>
      <c r="S106" s="9">
        <f>6600+4447</f>
        <v>11047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9463</v>
      </c>
      <c r="D107" s="15">
        <f t="shared" si="14"/>
        <v>0.89535433815876619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1450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91604</v>
      </c>
      <c r="C108" s="88">
        <f t="shared" si="23"/>
        <v>91517.7</v>
      </c>
      <c r="D108" s="15">
        <f t="shared" si="14"/>
        <v>0.99905790140168549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3309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588</v>
      </c>
      <c r="D109" s="14"/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293828</v>
      </c>
      <c r="C111" s="22">
        <f>SUM(E111:Y111)</f>
        <v>287945.5</v>
      </c>
      <c r="D111" s="14">
        <f t="shared" si="29"/>
        <v>0.97997978409137321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14126</v>
      </c>
      <c r="N111" s="88">
        <v>4790.5</v>
      </c>
      <c r="O111" s="88">
        <v>8757</v>
      </c>
      <c r="P111" s="88">
        <v>14278</v>
      </c>
      <c r="Q111" s="88">
        <v>16341</v>
      </c>
      <c r="R111" s="88">
        <v>17717</v>
      </c>
      <c r="S111" s="88">
        <v>17573</v>
      </c>
      <c r="T111" s="88">
        <v>12553.5</v>
      </c>
      <c r="U111" s="88">
        <v>10003</v>
      </c>
      <c r="V111" s="88">
        <v>5277.5</v>
      </c>
      <c r="W111" s="88">
        <v>14856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0.96900341988015581</v>
      </c>
      <c r="C112" s="22">
        <f t="shared" si="23"/>
        <v>20.40730666035515</v>
      </c>
      <c r="D112" s="14">
        <f t="shared" si="29"/>
        <v>21.060097664958789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1.0072616407982262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0.96903694213111258</v>
      </c>
      <c r="M112" s="27">
        <f>M103/M102</f>
        <v>1.0092736797394875</v>
      </c>
      <c r="N112" s="27">
        <f>N111/N101</f>
        <v>0.96059755363946264</v>
      </c>
      <c r="O112" s="27">
        <f t="shared" si="31"/>
        <v>1</v>
      </c>
      <c r="P112" s="27">
        <f t="shared" si="31"/>
        <v>0.95091575091575087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0.97276501522280656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0.96074500420358278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162168</v>
      </c>
      <c r="C113" s="88">
        <f t="shared" si="23"/>
        <v>159663.79999999999</v>
      </c>
      <c r="D113" s="15">
        <f t="shared" si="29"/>
        <v>0.98455798924572047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2387.5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11031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9463</v>
      </c>
      <c r="D114" s="15">
        <f t="shared" si="29"/>
        <v>0.89535433815876619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1450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91494</v>
      </c>
      <c r="C115" s="88">
        <f>SUM(E115:Y115)</f>
        <v>91459.7</v>
      </c>
      <c r="D115" s="15">
        <f t="shared" si="29"/>
        <v>0.99962511202920412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3309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588</v>
      </c>
      <c r="D116" s="14"/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982949</v>
      </c>
      <c r="C119" s="22">
        <f>SUM(E119:Y119)</f>
        <v>952869.05999999994</v>
      </c>
      <c r="D119" s="14">
        <f t="shared" si="29"/>
        <v>0.96939826990006595</v>
      </c>
      <c r="E119" s="167">
        <v>92431</v>
      </c>
      <c r="F119" s="88">
        <v>25980</v>
      </c>
      <c r="G119" s="88">
        <v>55697</v>
      </c>
      <c r="H119" s="88">
        <v>60348</v>
      </c>
      <c r="I119" s="88">
        <v>29980</v>
      </c>
      <c r="J119" s="88">
        <v>68336</v>
      </c>
      <c r="K119" s="88">
        <v>32382</v>
      </c>
      <c r="L119" s="88">
        <v>41268</v>
      </c>
      <c r="M119" s="88">
        <v>41806</v>
      </c>
      <c r="N119" s="88">
        <v>14991</v>
      </c>
      <c r="O119" s="88">
        <v>25802</v>
      </c>
      <c r="P119" s="88">
        <v>41420</v>
      </c>
      <c r="Q119" s="88">
        <v>52294</v>
      </c>
      <c r="R119" s="88">
        <v>58112</v>
      </c>
      <c r="S119" s="88">
        <v>66311.600000000006</v>
      </c>
      <c r="T119" s="167">
        <v>38607.5</v>
      </c>
      <c r="U119" s="88">
        <v>34360.01</v>
      </c>
      <c r="V119" s="88">
        <v>15663.95</v>
      </c>
      <c r="W119" s="88">
        <v>46127</v>
      </c>
      <c r="X119" s="88">
        <v>81562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567073</v>
      </c>
      <c r="C121" s="88">
        <f t="shared" si="23"/>
        <v>555004.81000000006</v>
      </c>
      <c r="D121" s="15">
        <f t="shared" si="29"/>
        <v>0.97871845423781423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18155</v>
      </c>
      <c r="L121" s="9">
        <v>18967</v>
      </c>
      <c r="M121" s="9">
        <v>25342</v>
      </c>
      <c r="N121" s="9">
        <v>7239</v>
      </c>
      <c r="O121" s="9">
        <v>9597</v>
      </c>
      <c r="P121" s="9">
        <v>22616</v>
      </c>
      <c r="Q121" s="9">
        <v>39951</v>
      </c>
      <c r="R121" s="9">
        <v>41506</v>
      </c>
      <c r="S121" s="9">
        <f>29905+14879</f>
        <v>44784</v>
      </c>
      <c r="T121" s="9">
        <f>10045.9+7789.36</f>
        <v>17835.259999999998</v>
      </c>
      <c r="U121" s="9">
        <f>6681+10769.55</f>
        <v>17450.55</v>
      </c>
      <c r="V121" s="9">
        <v>6019</v>
      </c>
      <c r="W121" s="9">
        <v>23436</v>
      </c>
      <c r="X121" s="9">
        <v>45047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29997</v>
      </c>
      <c r="D122" s="15">
        <f t="shared" si="29"/>
        <v>0.92858469539375932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3608</v>
      </c>
      <c r="L122" s="9">
        <v>1438</v>
      </c>
      <c r="M122" s="9">
        <v>172</v>
      </c>
      <c r="N122" s="9"/>
      <c r="O122" s="9">
        <v>1674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5412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296319</v>
      </c>
      <c r="C123" s="88">
        <f t="shared" si="23"/>
        <v>288589.11</v>
      </c>
      <c r="D123" s="15">
        <f t="shared" si="29"/>
        <v>0.97391362011885829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6470</v>
      </c>
      <c r="L123" s="9">
        <v>16558</v>
      </c>
      <c r="M123" s="9">
        <v>10234</v>
      </c>
      <c r="N123" s="9">
        <v>5660</v>
      </c>
      <c r="O123" s="9">
        <v>13291</v>
      </c>
      <c r="P123" s="9">
        <v>12412</v>
      </c>
      <c r="Q123" s="9">
        <v>7788</v>
      </c>
      <c r="R123" s="9">
        <v>13763</v>
      </c>
      <c r="S123" s="9">
        <v>17251</v>
      </c>
      <c r="T123" s="163">
        <v>17107.2</v>
      </c>
      <c r="U123" s="9">
        <v>13154.96</v>
      </c>
      <c r="V123" s="9">
        <v>8713.9500000000007</v>
      </c>
      <c r="W123" s="9">
        <v>14098</v>
      </c>
      <c r="X123" s="9">
        <v>28034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845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33.5</v>
      </c>
      <c r="C126" s="18">
        <f>C119/C111*10</f>
        <v>33.091993450149417</v>
      </c>
      <c r="D126" s="14">
        <f t="shared" ref="D126:D131" si="33">C126/B126</f>
        <v>0.98782070000446021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32.055038606216591</v>
      </c>
      <c r="L126" s="112">
        <f t="shared" si="34"/>
        <v>30.312913177611279</v>
      </c>
      <c r="M126" s="112">
        <f t="shared" si="34"/>
        <v>29.595072915191846</v>
      </c>
      <c r="N126" s="112">
        <f t="shared" ref="N126:O126" si="35">N119/N111*10</f>
        <v>31.293184427512784</v>
      </c>
      <c r="O126" s="112">
        <f t="shared" si="35"/>
        <v>29.464428457234213</v>
      </c>
      <c r="P126" s="112">
        <f>P119/P111*10</f>
        <v>29.009665219218377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37.734934274170605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29.680625296068218</v>
      </c>
      <c r="W126" s="112">
        <f>W119/W111*10</f>
        <v>31.049407646742058</v>
      </c>
      <c r="X126" s="112">
        <f>X119/X111*10</f>
        <v>35.580857653884749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34.760841843924553</v>
      </c>
      <c r="D127" s="15">
        <f t="shared" si="33"/>
        <v>0.99316690982641576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36.573327961321517</v>
      </c>
      <c r="L127" s="113">
        <f>L121/L113*10</f>
        <v>29.144130301167795</v>
      </c>
      <c r="M127" s="113">
        <f>M121/M113*10</f>
        <v>30.51782273603083</v>
      </c>
      <c r="N127" s="113">
        <f t="shared" ref="N127:R127" si="41">N121/N113*10</f>
        <v>30.320418848167542</v>
      </c>
      <c r="O127" s="113">
        <f t="shared" si="41"/>
        <v>31.332027424094026</v>
      </c>
      <c r="P127" s="113">
        <f t="shared" si="41"/>
        <v>31.293759512937594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40.598313842806633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26.721420643729189</v>
      </c>
      <c r="W127" s="113">
        <f t="shared" ref="W127:Y127" si="43">W121/W113*10</f>
        <v>33.251986379114641</v>
      </c>
      <c r="X127" s="113">
        <f>X121/X113*10</f>
        <v>36.034717222622191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34.760841843924553</v>
      </c>
      <c r="D128" s="15">
        <f t="shared" si="33"/>
        <v>1.135975223657665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37.324137931034485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31.553690860564817</v>
      </c>
      <c r="D129" s="15">
        <f t="shared" si="33"/>
        <v>0.97387934754829686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28.935599284436492</v>
      </c>
      <c r="L129" s="107">
        <f t="shared" si="51"/>
        <v>30.89179104477612</v>
      </c>
      <c r="M129" s="107">
        <f t="shared" ref="M129:O129" si="52">M123/M115*10</f>
        <v>30.92777274100937</v>
      </c>
      <c r="N129" s="107">
        <f t="shared" si="52"/>
        <v>32.983682983682982</v>
      </c>
      <c r="O129" s="107">
        <f t="shared" si="52"/>
        <v>30.379428571428573</v>
      </c>
      <c r="P129" s="107">
        <f t="shared" ref="P129:R129" si="53">P123/P115*10</f>
        <v>25.879899916597164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32.285846609855504</v>
      </c>
      <c r="W129" s="107">
        <f>W123/W115*10</f>
        <v>28.072481083233775</v>
      </c>
      <c r="X129" s="107">
        <f>X123/X115*10</f>
        <v>37.096731507211857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14.370748299319729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14.370748299319729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24860.5</v>
      </c>
      <c r="D133" s="14">
        <f t="shared" ref="D133:D197" si="57">C133/B133</f>
        <v>2.7152140672782874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953</v>
      </c>
      <c r="N133" s="45">
        <f t="shared" si="58"/>
        <v>787.5</v>
      </c>
      <c r="O133" s="45">
        <f t="shared" si="58"/>
        <v>985</v>
      </c>
      <c r="P133" s="45">
        <f t="shared" si="58"/>
        <v>1651</v>
      </c>
      <c r="Q133" s="45">
        <f t="shared" si="58"/>
        <v>3491</v>
      </c>
      <c r="R133" s="45">
        <f t="shared" si="58"/>
        <v>815</v>
      </c>
      <c r="S133" s="45">
        <f t="shared" si="58"/>
        <v>942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2752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1278</v>
      </c>
      <c r="C139" s="22">
        <f t="shared" si="59"/>
        <v>2377.8000000000002</v>
      </c>
      <c r="D139" s="14">
        <f t="shared" si="57"/>
        <v>1.8605633802816903</v>
      </c>
      <c r="E139" s="88">
        <v>168</v>
      </c>
      <c r="F139" s="88">
        <v>65</v>
      </c>
      <c r="G139" s="88">
        <v>358</v>
      </c>
      <c r="H139" s="88">
        <v>162</v>
      </c>
      <c r="I139" s="88"/>
      <c r="J139" s="88">
        <v>150</v>
      </c>
      <c r="K139" s="88">
        <v>261</v>
      </c>
      <c r="L139" s="88">
        <v>342</v>
      </c>
      <c r="M139" s="88">
        <v>147</v>
      </c>
      <c r="N139" s="88">
        <v>19.3</v>
      </c>
      <c r="O139" s="88">
        <v>75</v>
      </c>
      <c r="P139" s="88">
        <v>75</v>
      </c>
      <c r="Q139" s="88">
        <v>13</v>
      </c>
      <c r="R139" s="88">
        <v>117</v>
      </c>
      <c r="S139" s="88">
        <v>15.5</v>
      </c>
      <c r="T139" s="112">
        <v>13</v>
      </c>
      <c r="U139" s="88">
        <v>25</v>
      </c>
      <c r="V139" s="88">
        <v>15</v>
      </c>
      <c r="W139" s="88">
        <v>45</v>
      </c>
      <c r="X139" s="88">
        <v>312</v>
      </c>
      <c r="Y139" s="88"/>
    </row>
    <row r="140" spans="1:26" s="11" customFormat="1" ht="27.75" customHeight="1" x14ac:dyDescent="0.2">
      <c r="A140" s="12" t="s">
        <v>176</v>
      </c>
      <c r="B140" s="30">
        <v>0.224</v>
      </c>
      <c r="C140" s="165">
        <f>C139/C136</f>
        <v>0.46099263280341218</v>
      </c>
      <c r="D140" s="14">
        <f t="shared" si="57"/>
        <v>2.0580028250152331</v>
      </c>
      <c r="E140" s="32">
        <f>E139/E136</f>
        <v>0.8936170212765957</v>
      </c>
      <c r="F140" s="32">
        <f t="shared" ref="F140:X140" si="61">F139/F136</f>
        <v>0.5803571428571429</v>
      </c>
      <c r="G140" s="32">
        <f t="shared" si="61"/>
        <v>0.46675358539765321</v>
      </c>
      <c r="H140" s="32">
        <f t="shared" si="61"/>
        <v>0.46285714285714286</v>
      </c>
      <c r="I140" s="32"/>
      <c r="J140" s="32">
        <f t="shared" si="61"/>
        <v>1.048951048951049</v>
      </c>
      <c r="K140" s="32">
        <f t="shared" si="61"/>
        <v>0.47802197802197804</v>
      </c>
      <c r="L140" s="32">
        <f t="shared" si="61"/>
        <v>0.44589308996088656</v>
      </c>
      <c r="M140" s="32">
        <f t="shared" si="61"/>
        <v>0.60245901639344257</v>
      </c>
      <c r="N140" s="32">
        <f t="shared" si="61"/>
        <v>0.83913043478260874</v>
      </c>
      <c r="O140" s="32">
        <f t="shared" si="61"/>
        <v>0.34246575342465752</v>
      </c>
      <c r="P140" s="32">
        <f t="shared" si="61"/>
        <v>0.23809523809523808</v>
      </c>
      <c r="Q140" s="32">
        <f t="shared" si="61"/>
        <v>1</v>
      </c>
      <c r="R140" s="32">
        <f t="shared" si="61"/>
        <v>0.25884955752212391</v>
      </c>
      <c r="S140" s="32">
        <f t="shared" si="61"/>
        <v>9.8726114649681534E-2</v>
      </c>
      <c r="T140" s="32">
        <f t="shared" si="61"/>
        <v>0.21311475409836064</v>
      </c>
      <c r="U140" s="32">
        <f t="shared" si="61"/>
        <v>0.30120481927710846</v>
      </c>
      <c r="V140" s="32">
        <f t="shared" si="61"/>
        <v>0.36585365853658536</v>
      </c>
      <c r="W140" s="32">
        <f t="shared" si="61"/>
        <v>0.17786561264822134</v>
      </c>
      <c r="X140" s="32">
        <f t="shared" si="61"/>
        <v>0.84097035040431267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29842</v>
      </c>
      <c r="C143" s="22">
        <f>SUM(E143:Y143)</f>
        <v>55871</v>
      </c>
      <c r="D143" s="14">
        <f t="shared" si="57"/>
        <v>1.8722270625293211</v>
      </c>
      <c r="E143" s="88">
        <v>3550</v>
      </c>
      <c r="F143" s="88">
        <v>1300</v>
      </c>
      <c r="G143" s="88">
        <v>8327</v>
      </c>
      <c r="H143" s="88">
        <v>3272</v>
      </c>
      <c r="I143" s="88"/>
      <c r="J143" s="88">
        <v>2775</v>
      </c>
      <c r="K143" s="167">
        <v>5293</v>
      </c>
      <c r="L143" s="88">
        <v>11432</v>
      </c>
      <c r="M143" s="88">
        <v>2940</v>
      </c>
      <c r="N143" s="88">
        <v>442</v>
      </c>
      <c r="O143" s="88">
        <v>1525</v>
      </c>
      <c r="P143" s="88">
        <v>1484</v>
      </c>
      <c r="Q143" s="88">
        <v>371</v>
      </c>
      <c r="R143" s="88">
        <v>1521</v>
      </c>
      <c r="S143" s="88">
        <v>347</v>
      </c>
      <c r="T143" s="88">
        <v>285</v>
      </c>
      <c r="U143" s="88">
        <v>1000</v>
      </c>
      <c r="V143" s="88">
        <v>180</v>
      </c>
      <c r="W143" s="88">
        <v>1350</v>
      </c>
      <c r="X143" s="88">
        <v>8477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233.5</v>
      </c>
      <c r="C145" s="18">
        <f>C143/C139*10</f>
        <v>234.96929935234249</v>
      </c>
      <c r="D145" s="14">
        <f t="shared" si="57"/>
        <v>1.0062925025796252</v>
      </c>
      <c r="E145" s="112">
        <f t="shared" ref="E145" si="63">E143/E139*10</f>
        <v>211.3095238095238</v>
      </c>
      <c r="F145" s="112">
        <f>F143/F139*10</f>
        <v>200</v>
      </c>
      <c r="G145" s="112">
        <f>G143/G139*10</f>
        <v>232.59776536312847</v>
      </c>
      <c r="H145" s="112">
        <f t="shared" ref="H145" si="64">H143/H139*10</f>
        <v>201.97530864197532</v>
      </c>
      <c r="I145" s="112"/>
      <c r="J145" s="112">
        <f t="shared" ref="J145:Q145" si="65">J143/J139*10</f>
        <v>185</v>
      </c>
      <c r="K145" s="112">
        <f t="shared" si="65"/>
        <v>202.79693486590037</v>
      </c>
      <c r="L145" s="112">
        <f t="shared" si="65"/>
        <v>334.26900584795317</v>
      </c>
      <c r="M145" s="112">
        <f t="shared" si="65"/>
        <v>200</v>
      </c>
      <c r="N145" s="112">
        <f t="shared" si="65"/>
        <v>229.01554404145077</v>
      </c>
      <c r="O145" s="112">
        <f t="shared" si="65"/>
        <v>203.33333333333331</v>
      </c>
      <c r="P145" s="112">
        <f t="shared" si="65"/>
        <v>197.86666666666665</v>
      </c>
      <c r="Q145" s="112">
        <f t="shared" si="65"/>
        <v>285.38461538461542</v>
      </c>
      <c r="R145" s="112">
        <f>R143/R139*10</f>
        <v>130</v>
      </c>
      <c r="S145" s="112">
        <f>S143/S139*10</f>
        <v>223.87096774193549</v>
      </c>
      <c r="T145" s="112">
        <f>T143/T139*10</f>
        <v>219.23076923076923</v>
      </c>
      <c r="U145" s="112">
        <f>U143/U139*10</f>
        <v>400</v>
      </c>
      <c r="V145" s="112">
        <f>V143/V139*10</f>
        <v>120</v>
      </c>
      <c r="W145" s="112">
        <f t="shared" ref="W145" si="66">W143/W139*10</f>
        <v>300</v>
      </c>
      <c r="X145" s="112">
        <f>X143/X139*10</f>
        <v>271.69871794871796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7">F146</f>
        <v>68</v>
      </c>
      <c r="G149" s="45">
        <f t="shared" si="67"/>
        <v>115</v>
      </c>
      <c r="H149" s="45">
        <f t="shared" si="67"/>
        <v>0.5</v>
      </c>
      <c r="I149" s="45">
        <f t="shared" si="67"/>
        <v>11</v>
      </c>
      <c r="J149" s="45">
        <f t="shared" si="67"/>
        <v>10</v>
      </c>
      <c r="K149" s="45">
        <f t="shared" si="67"/>
        <v>126</v>
      </c>
      <c r="L149" s="45">
        <f t="shared" si="67"/>
        <v>53</v>
      </c>
      <c r="M149" s="45">
        <f t="shared" si="67"/>
        <v>50</v>
      </c>
      <c r="N149" s="45">
        <f t="shared" si="67"/>
        <v>4</v>
      </c>
      <c r="O149" s="45">
        <f t="shared" si="67"/>
        <v>54</v>
      </c>
      <c r="P149" s="45">
        <f t="shared" si="67"/>
        <v>103</v>
      </c>
      <c r="Q149" s="45">
        <f t="shared" si="67"/>
        <v>0</v>
      </c>
      <c r="R149" s="45">
        <f t="shared" si="67"/>
        <v>1</v>
      </c>
      <c r="S149" s="45">
        <f t="shared" si="67"/>
        <v>31</v>
      </c>
      <c r="T149" s="45">
        <f t="shared" si="67"/>
        <v>9</v>
      </c>
      <c r="U149" s="45">
        <f t="shared" si="67"/>
        <v>0</v>
      </c>
      <c r="V149" s="45">
        <f t="shared" si="67"/>
        <v>0</v>
      </c>
      <c r="W149" s="45">
        <f t="shared" si="67"/>
        <v>95</v>
      </c>
      <c r="X149" s="45">
        <f t="shared" si="67"/>
        <v>95</v>
      </c>
      <c r="Y149" s="45">
        <f t="shared" si="67"/>
        <v>1</v>
      </c>
    </row>
    <row r="150" spans="1:26" s="11" customFormat="1" ht="30" customHeight="1" outlineLevel="1" x14ac:dyDescent="0.2">
      <c r="A150" s="49" t="s">
        <v>167</v>
      </c>
      <c r="B150" s="22">
        <v>83</v>
      </c>
      <c r="C150" s="22">
        <f>SUM(E150:Y150)</f>
        <v>165.3</v>
      </c>
      <c r="D150" s="14">
        <f t="shared" si="57"/>
        <v>1.991566265060241</v>
      </c>
      <c r="E150" s="88">
        <v>9</v>
      </c>
      <c r="F150" s="88"/>
      <c r="G150" s="88">
        <v>20</v>
      </c>
      <c r="H150" s="88"/>
      <c r="I150" s="88">
        <v>10</v>
      </c>
      <c r="J150" s="88">
        <v>4</v>
      </c>
      <c r="K150" s="88">
        <v>36</v>
      </c>
      <c r="L150" s="88"/>
      <c r="M150" s="88">
        <v>6</v>
      </c>
      <c r="N150" s="88">
        <v>4</v>
      </c>
      <c r="O150" s="88">
        <v>5</v>
      </c>
      <c r="P150" s="88">
        <v>13</v>
      </c>
      <c r="Q150" s="88"/>
      <c r="R150" s="88"/>
      <c r="S150" s="88"/>
      <c r="T150" s="88">
        <v>3.3</v>
      </c>
      <c r="U150" s="88"/>
      <c r="V150" s="88"/>
      <c r="W150" s="88"/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v>8.6999999999999994E-2</v>
      </c>
      <c r="C151" s="165">
        <f>C150/C149</f>
        <v>0.18913043478260871</v>
      </c>
      <c r="D151" s="14">
        <f t="shared" si="57"/>
        <v>2.1739130434782612</v>
      </c>
      <c r="E151" s="27">
        <f>E150/E149</f>
        <v>0.36</v>
      </c>
      <c r="F151" s="27"/>
      <c r="G151" s="27">
        <f t="shared" ref="G151:X151" si="68">G150/G149</f>
        <v>0.17391304347826086</v>
      </c>
      <c r="H151" s="27"/>
      <c r="I151" s="27">
        <f t="shared" si="68"/>
        <v>0.90909090909090906</v>
      </c>
      <c r="J151" s="27">
        <f t="shared" si="68"/>
        <v>0.4</v>
      </c>
      <c r="K151" s="27">
        <f t="shared" si="68"/>
        <v>0.2857142857142857</v>
      </c>
      <c r="L151" s="27"/>
      <c r="M151" s="27">
        <f t="shared" si="68"/>
        <v>0.12</v>
      </c>
      <c r="N151" s="27">
        <f t="shared" si="68"/>
        <v>1</v>
      </c>
      <c r="O151" s="27">
        <f t="shared" si="68"/>
        <v>9.2592592592592587E-2</v>
      </c>
      <c r="P151" s="27">
        <f t="shared" si="68"/>
        <v>0.12621359223300971</v>
      </c>
      <c r="Q151" s="27"/>
      <c r="R151" s="27"/>
      <c r="S151" s="27"/>
      <c r="T151" s="27">
        <f t="shared" si="68"/>
        <v>0.36666666666666664</v>
      </c>
      <c r="U151" s="27"/>
      <c r="V151" s="27"/>
      <c r="W151" s="27"/>
      <c r="X151" s="27">
        <f t="shared" si="68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2732</v>
      </c>
      <c r="C153" s="22">
        <f t="shared" si="59"/>
        <v>4732.5</v>
      </c>
      <c r="D153" s="14">
        <f t="shared" si="57"/>
        <v>1.7322474377745241</v>
      </c>
      <c r="E153" s="88">
        <v>248</v>
      </c>
      <c r="F153" s="88"/>
      <c r="G153" s="88">
        <v>487.5</v>
      </c>
      <c r="H153" s="88"/>
      <c r="I153" s="88">
        <v>100</v>
      </c>
      <c r="J153" s="88">
        <v>52</v>
      </c>
      <c r="K153" s="88">
        <v>2530</v>
      </c>
      <c r="L153" s="88"/>
      <c r="M153" s="88">
        <v>160</v>
      </c>
      <c r="N153" s="88">
        <v>7</v>
      </c>
      <c r="O153" s="88">
        <v>75</v>
      </c>
      <c r="P153" s="88">
        <v>390</v>
      </c>
      <c r="Q153" s="88"/>
      <c r="R153" s="88"/>
      <c r="S153" s="88"/>
      <c r="T153" s="88">
        <v>97</v>
      </c>
      <c r="U153" s="88"/>
      <c r="V153" s="88"/>
      <c r="W153" s="88"/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9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328</v>
      </c>
      <c r="C155" s="18">
        <f>C153/C150*10</f>
        <v>286.29764065335752</v>
      </c>
      <c r="D155" s="14">
        <f t="shared" si="57"/>
        <v>0.87285866052852901</v>
      </c>
      <c r="E155" s="52">
        <f>E153/E150*10</f>
        <v>275.55555555555554</v>
      </c>
      <c r="F155" s="52"/>
      <c r="G155" s="52">
        <f t="shared" ref="G155:K155" si="70">G153/G150*10</f>
        <v>243.75</v>
      </c>
      <c r="H155" s="52"/>
      <c r="I155" s="52">
        <f t="shared" si="70"/>
        <v>100</v>
      </c>
      <c r="J155" s="52">
        <f t="shared" si="70"/>
        <v>130</v>
      </c>
      <c r="K155" s="52">
        <f t="shared" si="70"/>
        <v>702.77777777777771</v>
      </c>
      <c r="L155" s="52"/>
      <c r="M155" s="52">
        <f>M153/M150*10</f>
        <v>266.66666666666669</v>
      </c>
      <c r="N155" s="52">
        <f>N153/N150*10</f>
        <v>17.5</v>
      </c>
      <c r="O155" s="52">
        <f t="shared" ref="O155:P155" si="71">O153/O150*10</f>
        <v>150</v>
      </c>
      <c r="P155" s="52">
        <f t="shared" si="71"/>
        <v>300</v>
      </c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879</v>
      </c>
      <c r="C156" s="18">
        <f t="shared" si="59"/>
        <v>686.2</v>
      </c>
      <c r="D156" s="14">
        <f t="shared" si="57"/>
        <v>0.78065984072810013</v>
      </c>
      <c r="E156" s="115">
        <f>E149-E150</f>
        <v>16</v>
      </c>
      <c r="F156" s="115">
        <f t="shared" ref="F156:Y156" si="72">F149-F150</f>
        <v>68</v>
      </c>
      <c r="G156" s="115">
        <f>G149-G150</f>
        <v>95</v>
      </c>
      <c r="H156" s="115">
        <f>H149-H150</f>
        <v>0.5</v>
      </c>
      <c r="I156" s="115">
        <f t="shared" si="72"/>
        <v>1</v>
      </c>
      <c r="J156" s="115">
        <f t="shared" si="72"/>
        <v>6</v>
      </c>
      <c r="K156" s="115">
        <f t="shared" si="72"/>
        <v>90</v>
      </c>
      <c r="L156" s="115">
        <f t="shared" si="72"/>
        <v>53</v>
      </c>
      <c r="M156" s="115">
        <f t="shared" si="72"/>
        <v>44</v>
      </c>
      <c r="N156" s="115">
        <f t="shared" si="72"/>
        <v>0</v>
      </c>
      <c r="O156" s="115">
        <f t="shared" si="72"/>
        <v>49</v>
      </c>
      <c r="P156" s="115">
        <f t="shared" si="72"/>
        <v>90</v>
      </c>
      <c r="Q156" s="115">
        <f t="shared" si="72"/>
        <v>0</v>
      </c>
      <c r="R156" s="115">
        <f t="shared" si="72"/>
        <v>1</v>
      </c>
      <c r="S156" s="115">
        <f t="shared" si="72"/>
        <v>31</v>
      </c>
      <c r="T156" s="115">
        <f t="shared" si="72"/>
        <v>5.7</v>
      </c>
      <c r="U156" s="115">
        <f t="shared" si="72"/>
        <v>0</v>
      </c>
      <c r="V156" s="115">
        <f t="shared" si="72"/>
        <v>0</v>
      </c>
      <c r="W156" s="115">
        <f t="shared" si="72"/>
        <v>95</v>
      </c>
      <c r="X156" s="115">
        <f t="shared" si="72"/>
        <v>40</v>
      </c>
      <c r="Y156" s="115">
        <f t="shared" si="72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22">
        <f>SUM(E157:Y157)</f>
        <v>655.4</v>
      </c>
      <c r="D157" s="14">
        <f t="shared" si="57"/>
        <v>1.5754807692307691</v>
      </c>
      <c r="E157" s="34"/>
      <c r="F157" s="33"/>
      <c r="G157" s="51">
        <v>579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22">
        <f t="shared" ref="C158:C192" si="73">SUM(E158:Y158)</f>
        <v>7774</v>
      </c>
      <c r="D158" s="14">
        <f t="shared" si="57"/>
        <v>1.8598086124401914</v>
      </c>
      <c r="E158" s="34"/>
      <c r="F158" s="33"/>
      <c r="G158" s="33">
        <v>7005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118.61458651205371</v>
      </c>
      <c r="D159" s="14">
        <f t="shared" si="57"/>
        <v>1.1804705260529746</v>
      </c>
      <c r="E159" s="34"/>
      <c r="F159" s="52"/>
      <c r="G159" s="52">
        <f>G158/G157*10</f>
        <v>120.98445595854923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3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3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3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4">F160</f>
        <v>1250</v>
      </c>
      <c r="G163" s="51">
        <f t="shared" si="74"/>
        <v>1568</v>
      </c>
      <c r="H163" s="51">
        <f t="shared" si="74"/>
        <v>1956</v>
      </c>
      <c r="I163" s="51">
        <f t="shared" si="74"/>
        <v>1010</v>
      </c>
      <c r="J163" s="51">
        <f t="shared" si="74"/>
        <v>5071</v>
      </c>
      <c r="K163" s="51">
        <f t="shared" si="74"/>
        <v>806</v>
      </c>
      <c r="L163" s="51">
        <f t="shared" si="74"/>
        <v>1329</v>
      </c>
      <c r="M163" s="51">
        <f t="shared" si="74"/>
        <v>1589</v>
      </c>
      <c r="N163" s="51">
        <f t="shared" si="74"/>
        <v>671</v>
      </c>
      <c r="O163" s="51">
        <f t="shared" si="74"/>
        <v>4</v>
      </c>
      <c r="P163" s="51">
        <f t="shared" si="74"/>
        <v>733</v>
      </c>
      <c r="Q163" s="51">
        <f t="shared" si="74"/>
        <v>4000</v>
      </c>
      <c r="R163" s="51">
        <f t="shared" si="74"/>
        <v>836</v>
      </c>
      <c r="S163" s="51">
        <f t="shared" si="74"/>
        <v>1926</v>
      </c>
      <c r="T163" s="51">
        <f t="shared" si="74"/>
        <v>2608</v>
      </c>
      <c r="U163" s="51">
        <f t="shared" si="74"/>
        <v>2550</v>
      </c>
      <c r="V163" s="51">
        <f t="shared" si="74"/>
        <v>249</v>
      </c>
      <c r="W163" s="51">
        <f t="shared" si="74"/>
        <v>1228</v>
      </c>
      <c r="X163" s="51">
        <f t="shared" si="74"/>
        <v>1567</v>
      </c>
      <c r="Y163" s="51">
        <f t="shared" si="74"/>
        <v>368</v>
      </c>
    </row>
    <row r="164" spans="1:26" s="11" customFormat="1" ht="30" customHeight="1" x14ac:dyDescent="0.2">
      <c r="A164" s="29" t="s">
        <v>214</v>
      </c>
      <c r="B164" s="22">
        <v>11964</v>
      </c>
      <c r="C164" s="22">
        <f>SUM(E164:Y164)</f>
        <v>15338</v>
      </c>
      <c r="D164" s="14">
        <f t="shared" si="57"/>
        <v>1.2820127047810097</v>
      </c>
      <c r="E164" s="114"/>
      <c r="F164" s="148">
        <v>540</v>
      </c>
      <c r="G164" s="114">
        <f>G169+G172+G189+G175+G184</f>
        <v>500</v>
      </c>
      <c r="H164" s="148">
        <f>H169+H172+H189+H175</f>
        <v>1042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f>M169+M172+M189+M175</f>
        <v>1545</v>
      </c>
      <c r="N164" s="148">
        <f t="shared" ref="N164" si="75">N169+N172+N189+N175+N178+N184</f>
        <v>419</v>
      </c>
      <c r="O164" s="148"/>
      <c r="P164" s="148">
        <v>503</v>
      </c>
      <c r="Q164" s="148">
        <f>Q169+Q172+Q189+Q175+Q178+Q184</f>
        <v>706</v>
      </c>
      <c r="R164" s="148">
        <f t="shared" ref="R164:T164" si="76">R169+R172+R189+R175+R178+R184</f>
        <v>618</v>
      </c>
      <c r="S164" s="148">
        <f t="shared" si="76"/>
        <v>1316</v>
      </c>
      <c r="T164" s="148">
        <f t="shared" si="76"/>
        <v>980</v>
      </c>
      <c r="U164" s="148"/>
      <c r="V164" s="148"/>
      <c r="W164" s="148">
        <f t="shared" ref="W164:Y164" si="77">W169+W172+W189+W175+W178+W184</f>
        <v>929</v>
      </c>
      <c r="X164" s="148">
        <f t="shared" si="77"/>
        <v>1059</v>
      </c>
      <c r="Y164" s="148">
        <f t="shared" si="77"/>
        <v>100</v>
      </c>
    </row>
    <row r="165" spans="1:26" s="11" customFormat="1" ht="30" customHeight="1" x14ac:dyDescent="0.2">
      <c r="A165" s="12" t="s">
        <v>176</v>
      </c>
      <c r="B165" s="165">
        <f>B164/B160</f>
        <v>0.32823045267489714</v>
      </c>
      <c r="C165" s="165">
        <f>C164/C160</f>
        <v>0.43880528694856097</v>
      </c>
      <c r="D165" s="14">
        <f t="shared" si="57"/>
        <v>1.3368817042189105</v>
      </c>
      <c r="E165" s="32"/>
      <c r="F165" s="32">
        <f t="shared" ref="F165:Y165" si="78">F164/F163</f>
        <v>0.432</v>
      </c>
      <c r="G165" s="32">
        <f t="shared" si="78"/>
        <v>0.31887755102040816</v>
      </c>
      <c r="H165" s="32">
        <f t="shared" si="78"/>
        <v>0.53271983640081799</v>
      </c>
      <c r="I165" s="32">
        <f t="shared" si="78"/>
        <v>0.86534653465346534</v>
      </c>
      <c r="J165" s="32">
        <f t="shared" si="78"/>
        <v>0.57227371327154408</v>
      </c>
      <c r="K165" s="32">
        <f t="shared" si="78"/>
        <v>0.70223325062034736</v>
      </c>
      <c r="L165" s="32">
        <f t="shared" si="78"/>
        <v>0.55605718585402564</v>
      </c>
      <c r="M165" s="32">
        <f t="shared" si="78"/>
        <v>0.97230962869729387</v>
      </c>
      <c r="N165" s="32">
        <f t="shared" si="78"/>
        <v>0.62444113263785395</v>
      </c>
      <c r="O165" s="32"/>
      <c r="P165" s="32">
        <f t="shared" si="78"/>
        <v>0.68622100954979537</v>
      </c>
      <c r="Q165" s="32">
        <f t="shared" si="78"/>
        <v>0.17649999999999999</v>
      </c>
      <c r="R165" s="32">
        <f t="shared" si="78"/>
        <v>0.73923444976076558</v>
      </c>
      <c r="S165" s="32">
        <f t="shared" si="78"/>
        <v>0.68328141225337491</v>
      </c>
      <c r="T165" s="32">
        <f t="shared" si="78"/>
        <v>0.37576687116564417</v>
      </c>
      <c r="U165" s="32"/>
      <c r="V165" s="32"/>
      <c r="W165" s="32">
        <f t="shared" si="78"/>
        <v>0.75651465798045603</v>
      </c>
      <c r="X165" s="32">
        <f t="shared" si="78"/>
        <v>0.67581365666879389</v>
      </c>
      <c r="Y165" s="32">
        <f t="shared" si="78"/>
        <v>0.27173913043478259</v>
      </c>
    </row>
    <row r="166" spans="1:26" s="11" customFormat="1" ht="31.5" customHeight="1" x14ac:dyDescent="0.2">
      <c r="A166" s="104" t="s">
        <v>215</v>
      </c>
      <c r="B166" s="22">
        <v>12831</v>
      </c>
      <c r="C166" s="22">
        <f>SUM(E166:Y166)</f>
        <v>17394.5</v>
      </c>
      <c r="D166" s="14">
        <f t="shared" si="57"/>
        <v>1.3556620684280258</v>
      </c>
      <c r="E166" s="51"/>
      <c r="F166" s="51">
        <v>320</v>
      </c>
      <c r="G166" s="51">
        <f t="shared" ref="G166:Y166" si="79">G170+G173+G176+G190+G179+G185</f>
        <v>645</v>
      </c>
      <c r="H166" s="51">
        <v>893</v>
      </c>
      <c r="I166" s="51">
        <f t="shared" si="79"/>
        <v>866</v>
      </c>
      <c r="J166" s="51">
        <v>3389</v>
      </c>
      <c r="K166" s="51">
        <f t="shared" si="79"/>
        <v>357</v>
      </c>
      <c r="L166" s="51">
        <f t="shared" ref="L166" si="80">L170+L173+L176+L190+L179+L185</f>
        <v>839.2</v>
      </c>
      <c r="M166" s="51">
        <f t="shared" si="79"/>
        <v>852</v>
      </c>
      <c r="N166" s="51">
        <f t="shared" ref="N166" si="81">N170+N173+N176+N190+N179+N185</f>
        <v>400</v>
      </c>
      <c r="O166" s="51"/>
      <c r="P166" s="51">
        <v>461</v>
      </c>
      <c r="Q166" s="51">
        <f>Q170+Q173+Q176+Q190+Q179+Q185</f>
        <v>1056</v>
      </c>
      <c r="R166" s="51">
        <f>R170+R173+R176+R190+R179+R185</f>
        <v>818.3</v>
      </c>
      <c r="S166" s="51">
        <f t="shared" ref="S166:T166" si="82">S170+S173+S176+S190+S179+S185</f>
        <v>2227</v>
      </c>
      <c r="T166" s="51">
        <f t="shared" si="82"/>
        <v>606</v>
      </c>
      <c r="U166" s="51"/>
      <c r="V166" s="51"/>
      <c r="W166" s="51">
        <f t="shared" si="79"/>
        <v>1292</v>
      </c>
      <c r="X166" s="51">
        <f t="shared" si="79"/>
        <v>2273</v>
      </c>
      <c r="Y166" s="51">
        <f t="shared" si="79"/>
        <v>100</v>
      </c>
    </row>
    <row r="167" spans="1:26" s="11" customFormat="1" ht="30" customHeight="1" x14ac:dyDescent="0.2">
      <c r="A167" s="29" t="s">
        <v>98</v>
      </c>
      <c r="B167" s="53">
        <f>B166/B164*10</f>
        <v>10.724674022066198</v>
      </c>
      <c r="C167" s="18">
        <f>C166/C164*10</f>
        <v>11.340787586386751</v>
      </c>
      <c r="D167" s="14">
        <f t="shared" si="57"/>
        <v>1.0574482322775396</v>
      </c>
      <c r="E167" s="52"/>
      <c r="F167" s="52">
        <f t="shared" ref="F167" si="83">F166/F164*10</f>
        <v>5.9259259259259256</v>
      </c>
      <c r="G167" s="52">
        <f t="shared" ref="G167:X167" si="84">G166/G164*10</f>
        <v>12.9</v>
      </c>
      <c r="H167" s="52">
        <f t="shared" si="84"/>
        <v>8.5700575815738969</v>
      </c>
      <c r="I167" s="52">
        <f t="shared" si="84"/>
        <v>9.9084668192219674</v>
      </c>
      <c r="J167" s="52">
        <f t="shared" si="84"/>
        <v>11.678152997932461</v>
      </c>
      <c r="K167" s="52">
        <f t="shared" si="84"/>
        <v>6.3074204946996471</v>
      </c>
      <c r="L167" s="52">
        <f t="shared" ref="L167" si="85">L166/L164*10</f>
        <v>11.355886332882275</v>
      </c>
      <c r="M167" s="52">
        <f t="shared" si="84"/>
        <v>5.5145631067961167</v>
      </c>
      <c r="N167" s="52">
        <f t="shared" ref="N167" si="86">N166/N164*10</f>
        <v>9.5465393794749396</v>
      </c>
      <c r="O167" s="52"/>
      <c r="P167" s="52">
        <f t="shared" si="84"/>
        <v>9.1650099403578533</v>
      </c>
      <c r="Q167" s="52">
        <f t="shared" ref="Q167:T167" si="87">Q166/Q164*10</f>
        <v>14.957507082152974</v>
      </c>
      <c r="R167" s="52">
        <f t="shared" si="87"/>
        <v>13.241100323624595</v>
      </c>
      <c r="S167" s="52">
        <f t="shared" si="87"/>
        <v>16.922492401215806</v>
      </c>
      <c r="T167" s="52">
        <f t="shared" si="87"/>
        <v>6.1836734693877551</v>
      </c>
      <c r="U167" s="52"/>
      <c r="V167" s="52"/>
      <c r="W167" s="52">
        <f t="shared" si="84"/>
        <v>13.907427341227125</v>
      </c>
      <c r="X167" s="52">
        <f t="shared" si="84"/>
        <v>21.463644948064214</v>
      </c>
      <c r="Y167" s="52">
        <f t="shared" ref="Y167" si="88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3"/>
        <v>19117</v>
      </c>
      <c r="D168" s="14" t="e">
        <f t="shared" si="57"/>
        <v>#DIV/0!</v>
      </c>
      <c r="E168" s="115">
        <f t="shared" ref="E168:U168" si="89">E163-E164</f>
        <v>3136</v>
      </c>
      <c r="F168" s="115">
        <f t="shared" si="89"/>
        <v>710</v>
      </c>
      <c r="G168" s="115">
        <f>G163-G164</f>
        <v>1068</v>
      </c>
      <c r="H168" s="115">
        <f>H163-H164</f>
        <v>914</v>
      </c>
      <c r="I168" s="115">
        <f t="shared" si="89"/>
        <v>136</v>
      </c>
      <c r="J168" s="115">
        <f t="shared" si="89"/>
        <v>2169</v>
      </c>
      <c r="K168" s="115">
        <f t="shared" si="89"/>
        <v>240</v>
      </c>
      <c r="L168" s="115">
        <f t="shared" si="89"/>
        <v>590</v>
      </c>
      <c r="M168" s="115">
        <f t="shared" si="89"/>
        <v>44</v>
      </c>
      <c r="N168" s="115">
        <f t="shared" si="89"/>
        <v>252</v>
      </c>
      <c r="O168" s="115">
        <f t="shared" si="89"/>
        <v>4</v>
      </c>
      <c r="P168" s="115">
        <f t="shared" si="89"/>
        <v>230</v>
      </c>
      <c r="Q168" s="115">
        <f t="shared" si="89"/>
        <v>3294</v>
      </c>
      <c r="R168" s="115">
        <f>R163-R164</f>
        <v>218</v>
      </c>
      <c r="S168" s="115">
        <f t="shared" si="89"/>
        <v>610</v>
      </c>
      <c r="T168" s="115">
        <f t="shared" si="89"/>
        <v>1628</v>
      </c>
      <c r="U168" s="115">
        <f t="shared" si="89"/>
        <v>2550</v>
      </c>
      <c r="V168" s="115">
        <f>V160-V164</f>
        <v>249</v>
      </c>
      <c r="W168" s="115">
        <f>W163-W164</f>
        <v>299</v>
      </c>
      <c r="X168" s="115">
        <f>X163-X164</f>
        <v>508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5898</v>
      </c>
      <c r="C169" s="88">
        <f t="shared" si="73"/>
        <v>6563</v>
      </c>
      <c r="D169" s="15">
        <f t="shared" si="57"/>
        <v>1.1127500847744998</v>
      </c>
      <c r="E169" s="33"/>
      <c r="F169" s="33">
        <v>20</v>
      </c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156</v>
      </c>
      <c r="R169" s="33">
        <v>533</v>
      </c>
      <c r="S169" s="33">
        <v>1316</v>
      </c>
      <c r="T169" s="33"/>
      <c r="U169" s="33"/>
      <c r="V169" s="33"/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7374</v>
      </c>
      <c r="C170" s="88">
        <f t="shared" si="73"/>
        <v>9964.2000000000007</v>
      </c>
      <c r="D170" s="15">
        <f t="shared" si="57"/>
        <v>1.3512611879576892</v>
      </c>
      <c r="E170" s="151"/>
      <c r="F170" s="88">
        <v>50</v>
      </c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325</v>
      </c>
      <c r="R170" s="105">
        <v>757</v>
      </c>
      <c r="S170" s="105">
        <v>2227</v>
      </c>
      <c r="T170" s="105"/>
      <c r="U170" s="105"/>
      <c r="V170" s="105"/>
      <c r="W170" s="105">
        <v>1292</v>
      </c>
      <c r="X170" s="105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12.502543234994913</v>
      </c>
      <c r="C171" s="112">
        <f>C170/C169*10</f>
        <v>15.182386103915892</v>
      </c>
      <c r="D171" s="15">
        <f t="shared" si="57"/>
        <v>1.2143438193774876</v>
      </c>
      <c r="E171" s="52"/>
      <c r="F171" s="52">
        <f>F170/F169*10</f>
        <v>25</v>
      </c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20.833333333333336</v>
      </c>
      <c r="R171" s="52">
        <f>R170/R169*10</f>
        <v>14.202626641651033</v>
      </c>
      <c r="S171" s="52">
        <f>S170/S169*10</f>
        <v>16.922492401215806</v>
      </c>
      <c r="T171" s="52"/>
      <c r="U171" s="52"/>
      <c r="V171" s="52"/>
      <c r="W171" s="52">
        <f>W170/W169*10</f>
        <v>13.907427341227125</v>
      </c>
      <c r="X171" s="52">
        <f>X170/X169*10</f>
        <v>22.86031042128603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4663</v>
      </c>
      <c r="C172" s="88">
        <f t="shared" si="73"/>
        <v>7455</v>
      </c>
      <c r="D172" s="15">
        <f t="shared" si="57"/>
        <v>1.5987561655586533</v>
      </c>
      <c r="E172" s="33"/>
      <c r="F172" s="33">
        <v>520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230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3796</v>
      </c>
      <c r="C173" s="88">
        <f t="shared" si="73"/>
        <v>5915.3</v>
      </c>
      <c r="D173" s="15">
        <f t="shared" si="57"/>
        <v>1.5582982086406745</v>
      </c>
      <c r="E173" s="33"/>
      <c r="F173" s="24">
        <v>270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170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8.1406819644005992</v>
      </c>
      <c r="C174" s="112">
        <f>C173/C172*10</f>
        <v>7.9346747149564054</v>
      </c>
      <c r="D174" s="15">
        <f t="shared" si="57"/>
        <v>0.97469410421079361</v>
      </c>
      <c r="E174" s="48"/>
      <c r="F174" s="48">
        <f>F173/F172*10</f>
        <v>5.1923076923076925</v>
      </c>
      <c r="G174" s="48"/>
      <c r="H174" s="48">
        <f t="shared" ref="H174:N174" si="90">H173/H172*10</f>
        <v>9.002016129032258</v>
      </c>
      <c r="I174" s="48">
        <f t="shared" si="90"/>
        <v>9.9084668192219674</v>
      </c>
      <c r="J174" s="48">
        <f t="shared" si="90"/>
        <v>11.996572407883461</v>
      </c>
      <c r="K174" s="48">
        <f t="shared" si="90"/>
        <v>6.3074204946996471</v>
      </c>
      <c r="L174" s="48">
        <f t="shared" si="90"/>
        <v>6</v>
      </c>
      <c r="M174" s="48">
        <f t="shared" si="90"/>
        <v>5.5145631067961167</v>
      </c>
      <c r="N174" s="48">
        <f t="shared" si="90"/>
        <v>9.5465393794749396</v>
      </c>
      <c r="O174" s="48"/>
      <c r="P174" s="48"/>
      <c r="Q174" s="48">
        <f>Q173/Q172*10</f>
        <v>7.391304347826086</v>
      </c>
      <c r="R174" s="154">
        <f t="shared" ref="R174" si="91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70</v>
      </c>
      <c r="C175" s="112">
        <f t="shared" si="73"/>
        <v>350</v>
      </c>
      <c r="D175" s="15">
        <f t="shared" si="57"/>
        <v>5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86.4</v>
      </c>
      <c r="C176" s="112">
        <f t="shared" si="73"/>
        <v>420</v>
      </c>
      <c r="D176" s="15">
        <f t="shared" si="57"/>
        <v>4.8611111111111107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12.342857142857145</v>
      </c>
      <c r="C177" s="112">
        <f t="shared" si="73"/>
        <v>12</v>
      </c>
      <c r="D177" s="15">
        <f t="shared" si="57"/>
        <v>0.97222222222222199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3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3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3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3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3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3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3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3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3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>
        <v>2179</v>
      </c>
      <c r="C187" s="22">
        <f t="shared" si="73"/>
        <v>4520</v>
      </c>
      <c r="D187" s="14">
        <f t="shared" si="57"/>
        <v>2.0743460302891235</v>
      </c>
      <c r="E187" s="33"/>
      <c r="F187" s="33">
        <v>190</v>
      </c>
      <c r="G187" s="33">
        <v>598</v>
      </c>
      <c r="H187" s="33">
        <v>238</v>
      </c>
      <c r="I187" s="33">
        <v>205</v>
      </c>
      <c r="J187" s="33">
        <v>320</v>
      </c>
      <c r="K187" s="33"/>
      <c r="L187" s="33"/>
      <c r="M187" s="33">
        <v>220</v>
      </c>
      <c r="N187" s="33">
        <v>70</v>
      </c>
      <c r="O187" s="33">
        <v>145</v>
      </c>
      <c r="P187" s="33">
        <v>435</v>
      </c>
      <c r="Q187" s="33"/>
      <c r="R187" s="33"/>
      <c r="S187" s="33"/>
      <c r="T187" s="33">
        <v>460</v>
      </c>
      <c r="U187" s="33"/>
      <c r="V187" s="33"/>
      <c r="W187" s="33">
        <v>180</v>
      </c>
      <c r="X187" s="33">
        <v>939</v>
      </c>
      <c r="Y187" s="33">
        <v>520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3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1403</v>
      </c>
      <c r="C189" s="88">
        <f t="shared" si="73"/>
        <v>580</v>
      </c>
      <c r="D189" s="15">
        <f t="shared" si="57"/>
        <v>0.41339985744832503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320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1661</v>
      </c>
      <c r="C190" s="88">
        <f t="shared" si="73"/>
        <v>862</v>
      </c>
      <c r="D190" s="15">
        <f t="shared" si="57"/>
        <v>0.51896447922937994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561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11.838916607270136</v>
      </c>
      <c r="C191" s="112">
        <f t="shared" si="73"/>
        <v>52.53125</v>
      </c>
      <c r="D191" s="15">
        <f t="shared" si="57"/>
        <v>4.4371669927754365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17.53125</v>
      </c>
      <c r="R191" s="54">
        <f t="shared" ref="R191" si="92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3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3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3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3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45</v>
      </c>
      <c r="C198" s="47">
        <f>SUM(E198:Y198)</f>
        <v>106.2</v>
      </c>
      <c r="D198" s="14">
        <f t="shared" ref="D198:D200" si="94">C198/B198</f>
        <v>2.36</v>
      </c>
      <c r="E198" s="151"/>
      <c r="F198" s="151"/>
      <c r="G198" s="151"/>
      <c r="H198" s="151">
        <v>15.5</v>
      </c>
      <c r="I198" s="151"/>
      <c r="J198" s="151"/>
      <c r="K198" s="151"/>
      <c r="L198" s="102"/>
      <c r="M198" s="102"/>
      <c r="N198" s="102"/>
      <c r="O198" s="102">
        <v>1</v>
      </c>
      <c r="P198" s="102"/>
      <c r="Q198" s="102"/>
      <c r="R198" s="168">
        <v>36</v>
      </c>
      <c r="S198" s="102">
        <v>11.7</v>
      </c>
      <c r="T198" s="102">
        <v>2.5</v>
      </c>
      <c r="U198" s="151"/>
      <c r="V198" s="151"/>
      <c r="W198" s="151">
        <v>39.5</v>
      </c>
      <c r="X198" s="151"/>
      <c r="Y198" s="151"/>
    </row>
    <row r="199" spans="1:25" s="11" customFormat="1" ht="30" customHeight="1" x14ac:dyDescent="0.2">
      <c r="A199" s="29" t="s">
        <v>198</v>
      </c>
      <c r="B199" s="18">
        <v>79.599999999999994</v>
      </c>
      <c r="C199" s="47">
        <f>SUM(E199:Y199)</f>
        <v>208.8</v>
      </c>
      <c r="D199" s="14">
        <f t="shared" si="94"/>
        <v>2.6231155778894477</v>
      </c>
      <c r="E199" s="151"/>
      <c r="F199" s="151"/>
      <c r="G199" s="102"/>
      <c r="H199" s="151">
        <v>27.9</v>
      </c>
      <c r="I199" s="151"/>
      <c r="J199" s="151"/>
      <c r="K199" s="151"/>
      <c r="L199" s="102"/>
      <c r="M199" s="102"/>
      <c r="N199" s="102"/>
      <c r="O199" s="102">
        <v>0.5</v>
      </c>
      <c r="P199" s="102"/>
      <c r="Q199" s="102"/>
      <c r="R199" s="102">
        <v>55.4</v>
      </c>
      <c r="S199" s="102">
        <v>11.7</v>
      </c>
      <c r="T199" s="102">
        <v>39</v>
      </c>
      <c r="U199" s="151"/>
      <c r="V199" s="151"/>
      <c r="W199" s="151">
        <v>74.3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17.8</v>
      </c>
      <c r="C200" s="47">
        <f>C199/C198*10</f>
        <v>19.661016949152543</v>
      </c>
      <c r="D200" s="14">
        <f t="shared" si="94"/>
        <v>1.1045515139973339</v>
      </c>
      <c r="E200" s="151"/>
      <c r="F200" s="151"/>
      <c r="G200" s="102"/>
      <c r="H200" s="102">
        <f>H199/H198*10</f>
        <v>18</v>
      </c>
      <c r="I200" s="102"/>
      <c r="J200" s="102"/>
      <c r="K200" s="102"/>
      <c r="L200" s="102"/>
      <c r="M200" s="102"/>
      <c r="N200" s="102"/>
      <c r="O200" s="102">
        <f t="shared" ref="O200" si="95">O199/O198*10</f>
        <v>5</v>
      </c>
      <c r="P200" s="102"/>
      <c r="Q200" s="102"/>
      <c r="R200" s="102">
        <f>R199/R198*10</f>
        <v>15.388888888888888</v>
      </c>
      <c r="S200" s="102">
        <f>S199/S198*10</f>
        <v>10</v>
      </c>
      <c r="T200" s="102">
        <f>T199/T198*10</f>
        <v>156</v>
      </c>
      <c r="U200" s="102"/>
      <c r="V200" s="102"/>
      <c r="W200" s="102">
        <f>W199/W198*10</f>
        <v>18.810126582278482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93036</v>
      </c>
      <c r="C201" s="25">
        <f>SUM(E201:Y201)</f>
        <v>96552</v>
      </c>
      <c r="D201" s="14">
        <f t="shared" ref="D201:D206" si="96">C201/B201</f>
        <v>1.0377918225203147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4958</v>
      </c>
      <c r="N201" s="88">
        <v>1574</v>
      </c>
      <c r="O201" s="88">
        <v>2223</v>
      </c>
      <c r="P201" s="88">
        <v>6900</v>
      </c>
      <c r="Q201" s="88">
        <v>6700</v>
      </c>
      <c r="R201" s="88">
        <v>4449</v>
      </c>
      <c r="S201" s="88">
        <v>7277</v>
      </c>
      <c r="T201" s="167">
        <v>3980</v>
      </c>
      <c r="U201" s="88">
        <v>3293</v>
      </c>
      <c r="V201" s="88">
        <v>1210</v>
      </c>
      <c r="W201" s="88">
        <v>6100</v>
      </c>
      <c r="X201" s="88">
        <v>6901</v>
      </c>
      <c r="Y201" s="167">
        <v>2780</v>
      </c>
    </row>
    <row r="202" spans="1:25" s="44" customFormat="1" ht="30" customHeight="1" x14ac:dyDescent="0.2">
      <c r="A202" s="12" t="s">
        <v>119</v>
      </c>
      <c r="B202" s="164">
        <f>B201/B204</f>
        <v>0.88605714285714288</v>
      </c>
      <c r="C202" s="164">
        <f>C201/C204</f>
        <v>0.91954285714285711</v>
      </c>
      <c r="D202" s="15">
        <f t="shared" si="96"/>
        <v>1.0377918225203147</v>
      </c>
      <c r="E202" s="159">
        <f>E201/E204</f>
        <v>1.0071169598496039</v>
      </c>
      <c r="F202" s="159">
        <f t="shared" ref="F202:Y202" si="97">F201/F204</f>
        <v>0.77337249143416542</v>
      </c>
      <c r="G202" s="159">
        <f t="shared" si="97"/>
        <v>1.0009099181073704</v>
      </c>
      <c r="H202" s="159">
        <f t="shared" si="97"/>
        <v>0.80882352941176472</v>
      </c>
      <c r="I202" s="159">
        <f t="shared" si="97"/>
        <v>0.8039157520023732</v>
      </c>
      <c r="J202" s="159">
        <f t="shared" si="97"/>
        <v>1</v>
      </c>
      <c r="K202" s="159">
        <f t="shared" si="97"/>
        <v>1.0321004884856944</v>
      </c>
      <c r="L202" s="159">
        <f t="shared" si="97"/>
        <v>0.69293209265491984</v>
      </c>
      <c r="M202" s="159">
        <f t="shared" si="97"/>
        <v>1.0966600309666004</v>
      </c>
      <c r="N202" s="159">
        <f t="shared" si="97"/>
        <v>0.7061462539255271</v>
      </c>
      <c r="O202" s="159">
        <f t="shared" si="97"/>
        <v>0.65382352941176469</v>
      </c>
      <c r="P202" s="159">
        <f t="shared" si="97"/>
        <v>0.97830710336027227</v>
      </c>
      <c r="Q202" s="159">
        <f t="shared" si="97"/>
        <v>0.93706293706293708</v>
      </c>
      <c r="R202" s="159">
        <f t="shared" si="97"/>
        <v>0.87081620669406934</v>
      </c>
      <c r="S202" s="159">
        <f t="shared" si="97"/>
        <v>0.94962808299621559</v>
      </c>
      <c r="T202" s="159">
        <f t="shared" si="97"/>
        <v>0.97429620563035491</v>
      </c>
      <c r="U202" s="159">
        <f t="shared" si="97"/>
        <v>1</v>
      </c>
      <c r="V202" s="159">
        <f t="shared" si="97"/>
        <v>0.55000000000000004</v>
      </c>
      <c r="W202" s="159">
        <f t="shared" si="97"/>
        <v>1</v>
      </c>
      <c r="X202" s="159">
        <f t="shared" si="97"/>
        <v>1</v>
      </c>
      <c r="Y202" s="159">
        <f t="shared" si="97"/>
        <v>0.97646645591851067</v>
      </c>
    </row>
    <row r="203" spans="1:25" s="108" customFormat="1" ht="30" customHeight="1" x14ac:dyDescent="0.2">
      <c r="A203" s="29" t="s">
        <v>120</v>
      </c>
      <c r="B203" s="22">
        <v>48517</v>
      </c>
      <c r="C203" s="25">
        <f>SUM(E203:Y203)</f>
        <v>107761</v>
      </c>
      <c r="D203" s="14">
        <f t="shared" si="96"/>
        <v>2.2210977595481998</v>
      </c>
      <c r="E203" s="9">
        <v>5200</v>
      </c>
      <c r="F203" s="9">
        <v>1694</v>
      </c>
      <c r="G203" s="9">
        <v>16450</v>
      </c>
      <c r="H203" s="9">
        <v>6040</v>
      </c>
      <c r="I203" s="9">
        <v>3934</v>
      </c>
      <c r="J203" s="9">
        <v>16200</v>
      </c>
      <c r="K203" s="9">
        <v>3927</v>
      </c>
      <c r="L203" s="9">
        <v>6235</v>
      </c>
      <c r="M203" s="9">
        <v>646</v>
      </c>
      <c r="N203" s="9">
        <v>1915</v>
      </c>
      <c r="O203" s="9">
        <v>940</v>
      </c>
      <c r="P203" s="9">
        <v>1815</v>
      </c>
      <c r="Q203" s="9">
        <v>4773</v>
      </c>
      <c r="R203" s="9">
        <v>5045</v>
      </c>
      <c r="S203" s="9"/>
      <c r="T203" s="9">
        <v>1627</v>
      </c>
      <c r="U203" s="9">
        <v>5200</v>
      </c>
      <c r="V203" s="163">
        <v>450</v>
      </c>
      <c r="W203" s="9">
        <v>2986</v>
      </c>
      <c r="X203" s="9">
        <v>19929</v>
      </c>
      <c r="Y203" s="9">
        <v>2755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96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69463</v>
      </c>
      <c r="C205" s="25">
        <f>SUM(E205:Y205)</f>
        <v>90548</v>
      </c>
      <c r="D205" s="14">
        <f t="shared" si="96"/>
        <v>1.3035428933388999</v>
      </c>
      <c r="E205" s="88">
        <v>6910</v>
      </c>
      <c r="F205" s="88">
        <v>3160</v>
      </c>
      <c r="G205" s="88">
        <v>5500</v>
      </c>
      <c r="H205" s="88">
        <v>5515</v>
      </c>
      <c r="I205" s="88">
        <v>3004</v>
      </c>
      <c r="J205" s="88">
        <v>5900</v>
      </c>
      <c r="K205" s="88">
        <v>4262</v>
      </c>
      <c r="L205" s="88">
        <v>2671</v>
      </c>
      <c r="M205" s="88">
        <v>4881</v>
      </c>
      <c r="N205" s="88">
        <v>1388</v>
      </c>
      <c r="O205" s="88">
        <v>1505</v>
      </c>
      <c r="P205" s="88">
        <v>6828</v>
      </c>
      <c r="Q205" s="88">
        <v>6370</v>
      </c>
      <c r="R205" s="88">
        <v>4449</v>
      </c>
      <c r="S205" s="88">
        <v>7182</v>
      </c>
      <c r="T205" s="88">
        <v>3225</v>
      </c>
      <c r="U205" s="88">
        <v>2642</v>
      </c>
      <c r="V205" s="88">
        <v>1845</v>
      </c>
      <c r="W205" s="88">
        <v>5594</v>
      </c>
      <c r="X205" s="88">
        <v>5162</v>
      </c>
      <c r="Y205" s="88">
        <v>2555</v>
      </c>
    </row>
    <row r="206" spans="1:25" s="11" customFormat="1" ht="30" customHeight="1" x14ac:dyDescent="0.2">
      <c r="A206" s="12" t="s">
        <v>52</v>
      </c>
      <c r="B206" s="79">
        <f>B205/B204</f>
        <v>0.661552380952381</v>
      </c>
      <c r="C206" s="79">
        <f>C205/C204</f>
        <v>0.86236190476190477</v>
      </c>
      <c r="D206" s="15">
        <f t="shared" si="96"/>
        <v>1.3035428933388997</v>
      </c>
      <c r="E206" s="15">
        <f t="shared" ref="E206:J206" si="98">E205/E204</f>
        <v>0.92789042567476832</v>
      </c>
      <c r="F206" s="15">
        <f t="shared" si="98"/>
        <v>0.77337249143416542</v>
      </c>
      <c r="G206" s="15">
        <f t="shared" si="98"/>
        <v>1.0009099181073704</v>
      </c>
      <c r="H206" s="15">
        <f t="shared" si="98"/>
        <v>0.81102941176470589</v>
      </c>
      <c r="I206" s="15">
        <f t="shared" si="98"/>
        <v>0.8911302284188668</v>
      </c>
      <c r="J206" s="15">
        <f t="shared" si="98"/>
        <v>1</v>
      </c>
      <c r="K206" s="15">
        <f t="shared" ref="K206:Y206" si="99">K205/K204</f>
        <v>0.99139334729006745</v>
      </c>
      <c r="L206" s="15">
        <f t="shared" si="99"/>
        <v>0.52880617699465449</v>
      </c>
      <c r="M206" s="15">
        <f t="shared" si="99"/>
        <v>1.079628400796284</v>
      </c>
      <c r="N206" s="15">
        <f t="shared" si="99"/>
        <v>0.62270076267384478</v>
      </c>
      <c r="O206" s="15">
        <f t="shared" si="99"/>
        <v>0.44264705882352939</v>
      </c>
      <c r="P206" s="15">
        <f t="shared" si="99"/>
        <v>0.96809868141216504</v>
      </c>
      <c r="Q206" s="15">
        <f t="shared" si="99"/>
        <v>0.89090909090909087</v>
      </c>
      <c r="R206" s="15">
        <f t="shared" si="99"/>
        <v>0.87081620669406934</v>
      </c>
      <c r="S206" s="15">
        <f t="shared" si="99"/>
        <v>0.93723084953673497</v>
      </c>
      <c r="T206" s="15">
        <f t="shared" si="99"/>
        <v>0.78947368421052633</v>
      </c>
      <c r="U206" s="15">
        <f t="shared" si="99"/>
        <v>0.80230792590343147</v>
      </c>
      <c r="V206" s="15">
        <f t="shared" si="99"/>
        <v>0.83863636363636362</v>
      </c>
      <c r="W206" s="15">
        <f t="shared" si="99"/>
        <v>0.91704918032786886</v>
      </c>
      <c r="X206" s="15">
        <f t="shared" si="99"/>
        <v>0.74800753513983476</v>
      </c>
      <c r="Y206" s="15">
        <f t="shared" si="99"/>
        <v>0.89743589743589747</v>
      </c>
    </row>
    <row r="207" spans="1:25" s="11" customFormat="1" ht="30" customHeight="1" x14ac:dyDescent="0.2">
      <c r="A207" s="10" t="s">
        <v>123</v>
      </c>
      <c r="B207" s="24">
        <v>61584</v>
      </c>
      <c r="C207" s="24">
        <f>SUM(E207:Y207)</f>
        <v>83082</v>
      </c>
      <c r="D207" s="15">
        <f t="shared" ref="D207:D210" si="100">C207/B207</f>
        <v>1.3490841777084956</v>
      </c>
      <c r="E207" s="9">
        <v>6700</v>
      </c>
      <c r="F207" s="9">
        <v>2940</v>
      </c>
      <c r="G207" s="9">
        <v>5500</v>
      </c>
      <c r="H207" s="9">
        <v>5182</v>
      </c>
      <c r="I207" s="9">
        <v>2984</v>
      </c>
      <c r="J207" s="9">
        <v>5300</v>
      </c>
      <c r="K207" s="9">
        <v>3167</v>
      </c>
      <c r="L207" s="9">
        <v>2372</v>
      </c>
      <c r="M207" s="9">
        <v>4881</v>
      </c>
      <c r="N207" s="9">
        <v>1297</v>
      </c>
      <c r="O207" s="9">
        <v>834</v>
      </c>
      <c r="P207" s="9">
        <v>6396</v>
      </c>
      <c r="Q207" s="9">
        <f>Q205-Q208</f>
        <v>6295</v>
      </c>
      <c r="R207" s="9">
        <v>4149</v>
      </c>
      <c r="S207" s="9">
        <v>6996</v>
      </c>
      <c r="T207" s="9">
        <v>3071</v>
      </c>
      <c r="U207" s="9">
        <v>2642</v>
      </c>
      <c r="V207" s="9">
        <v>1845</v>
      </c>
      <c r="W207" s="9">
        <v>5273</v>
      </c>
      <c r="X207" s="9">
        <v>3733</v>
      </c>
      <c r="Y207" s="9">
        <v>1525</v>
      </c>
    </row>
    <row r="208" spans="1:25" s="11" customFormat="1" ht="30" customHeight="1" x14ac:dyDescent="0.2">
      <c r="A208" s="10" t="s">
        <v>124</v>
      </c>
      <c r="B208" s="24">
        <v>7696</v>
      </c>
      <c r="C208" s="24">
        <f>SUM(E208:Y208)</f>
        <v>7459</v>
      </c>
      <c r="D208" s="15">
        <f t="shared" si="100"/>
        <v>0.96920478170478175</v>
      </c>
      <c r="E208" s="9">
        <v>310</v>
      </c>
      <c r="F208" s="9">
        <v>200</v>
      </c>
      <c r="G208" s="9"/>
      <c r="H208" s="9">
        <v>333</v>
      </c>
      <c r="I208" s="9">
        <v>80</v>
      </c>
      <c r="J208" s="9">
        <v>600</v>
      </c>
      <c r="K208" s="9">
        <v>1095</v>
      </c>
      <c r="L208" s="9">
        <v>299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132</v>
      </c>
      <c r="U208" s="9"/>
      <c r="V208" s="9"/>
      <c r="W208" s="9">
        <v>321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100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100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1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1"/>
        <v>1.0382582606539861</v>
      </c>
      <c r="E212" s="66">
        <f t="shared" ref="E212:Y212" si="102">E211/E210</f>
        <v>1.0038071221339471</v>
      </c>
      <c r="F212" s="66">
        <f t="shared" si="102"/>
        <v>1.205217632440619</v>
      </c>
      <c r="G212" s="66">
        <f t="shared" si="102"/>
        <v>1.0006675089994517</v>
      </c>
      <c r="H212" s="66">
        <f t="shared" si="102"/>
        <v>0.77369224365200495</v>
      </c>
      <c r="I212" s="66">
        <f t="shared" si="102"/>
        <v>0.90046507441709933</v>
      </c>
      <c r="J212" s="66">
        <f t="shared" si="102"/>
        <v>1</v>
      </c>
      <c r="K212" s="66">
        <f t="shared" si="102"/>
        <v>1.1207714195384129</v>
      </c>
      <c r="L212" s="66">
        <f t="shared" si="102"/>
        <v>1.3202894666309299</v>
      </c>
      <c r="M212" s="66">
        <f t="shared" si="102"/>
        <v>0.95905397795833014</v>
      </c>
      <c r="N212" s="66">
        <f t="shared" si="102"/>
        <v>0.99985477781004939</v>
      </c>
      <c r="O212" s="66">
        <f t="shared" si="102"/>
        <v>1.0470753831717234</v>
      </c>
      <c r="P212" s="66">
        <f t="shared" si="102"/>
        <v>1.0189191264944575</v>
      </c>
      <c r="Q212" s="66">
        <f t="shared" si="102"/>
        <v>0.97840886986967512</v>
      </c>
      <c r="R212" s="66">
        <f t="shared" si="102"/>
        <v>0.82616892911010553</v>
      </c>
      <c r="S212" s="66">
        <f t="shared" si="102"/>
        <v>1.2597204221440474</v>
      </c>
      <c r="T212" s="66">
        <f t="shared" si="102"/>
        <v>1</v>
      </c>
      <c r="U212" s="66">
        <f t="shared" si="102"/>
        <v>1.2243159799850953</v>
      </c>
      <c r="V212" s="66">
        <f t="shared" si="102"/>
        <v>0.99980732177263976</v>
      </c>
      <c r="W212" s="66">
        <f t="shared" si="102"/>
        <v>0.97430145803871859</v>
      </c>
      <c r="X212" s="66">
        <f t="shared" si="102"/>
        <v>0.99994816534104314</v>
      </c>
      <c r="Y212" s="66">
        <f t="shared" si="102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1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108904</v>
      </c>
      <c r="C217" s="25">
        <f>SUM(E217:Y217)</f>
        <v>101384.1</v>
      </c>
      <c r="D217" s="14">
        <f t="shared" si="101"/>
        <v>0.93094927642694492</v>
      </c>
      <c r="E217" s="24">
        <v>3312</v>
      </c>
      <c r="F217" s="24">
        <v>2880</v>
      </c>
      <c r="G217" s="24">
        <v>13010</v>
      </c>
      <c r="H217" s="24">
        <v>6932</v>
      </c>
      <c r="I217" s="24">
        <v>4060</v>
      </c>
      <c r="J217" s="24">
        <v>5980</v>
      </c>
      <c r="K217" s="24">
        <v>4120</v>
      </c>
      <c r="L217" s="24">
        <v>6074</v>
      </c>
      <c r="M217" s="24">
        <v>2601</v>
      </c>
      <c r="N217" s="24">
        <v>4360</v>
      </c>
      <c r="O217" s="24">
        <v>2433</v>
      </c>
      <c r="P217" s="24">
        <v>4843</v>
      </c>
      <c r="Q217" s="24">
        <v>8464</v>
      </c>
      <c r="R217" s="24">
        <v>2703</v>
      </c>
      <c r="S217" s="24">
        <v>3579</v>
      </c>
      <c r="T217" s="24">
        <v>2860.1</v>
      </c>
      <c r="U217" s="24">
        <v>2560</v>
      </c>
      <c r="V217" s="24">
        <v>887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1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49006.8</v>
      </c>
      <c r="C219" s="25">
        <f>C217*0.45</f>
        <v>45622.845000000001</v>
      </c>
      <c r="D219" s="14">
        <f t="shared" si="101"/>
        <v>0.93094927642694481</v>
      </c>
      <c r="E219" s="24">
        <f>E217*0.45</f>
        <v>1490.4</v>
      </c>
      <c r="F219" s="24">
        <f t="shared" ref="F219:X219" si="103">F217*0.45</f>
        <v>1296</v>
      </c>
      <c r="G219" s="24">
        <f t="shared" si="103"/>
        <v>5854.5</v>
      </c>
      <c r="H219" s="24">
        <f t="shared" si="103"/>
        <v>3119.4</v>
      </c>
      <c r="I219" s="24">
        <f t="shared" si="103"/>
        <v>1827</v>
      </c>
      <c r="J219" s="24">
        <f t="shared" si="103"/>
        <v>2691</v>
      </c>
      <c r="K219" s="24">
        <f t="shared" si="103"/>
        <v>1854</v>
      </c>
      <c r="L219" s="24">
        <f t="shared" si="103"/>
        <v>2733.3</v>
      </c>
      <c r="M219" s="24">
        <f t="shared" si="103"/>
        <v>1170.45</v>
      </c>
      <c r="N219" s="24">
        <f t="shared" si="103"/>
        <v>1962</v>
      </c>
      <c r="O219" s="24">
        <f t="shared" si="103"/>
        <v>1094.8500000000001</v>
      </c>
      <c r="P219" s="24">
        <f t="shared" si="103"/>
        <v>2179.35</v>
      </c>
      <c r="Q219" s="24">
        <f t="shared" si="103"/>
        <v>3808.8</v>
      </c>
      <c r="R219" s="24">
        <f t="shared" si="103"/>
        <v>1216.3500000000001</v>
      </c>
      <c r="S219" s="24">
        <f t="shared" si="103"/>
        <v>1610.55</v>
      </c>
      <c r="T219" s="24">
        <f t="shared" si="103"/>
        <v>1287.0450000000001</v>
      </c>
      <c r="U219" s="24">
        <f t="shared" si="103"/>
        <v>1152</v>
      </c>
      <c r="V219" s="24">
        <f t="shared" si="103"/>
        <v>399.15000000000003</v>
      </c>
      <c r="W219" s="24">
        <f t="shared" si="103"/>
        <v>2643.3</v>
      </c>
      <c r="X219" s="24">
        <f t="shared" si="103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0.94499999999999995</v>
      </c>
      <c r="C220" s="46">
        <f>C217/C218</f>
        <v>0.95986631687700497</v>
      </c>
      <c r="D220" s="14">
        <f t="shared" si="101"/>
        <v>1.015731552250799</v>
      </c>
      <c r="E220" s="66">
        <f t="shared" ref="E220:Y220" si="104">E217/E218</f>
        <v>1.3036632728036108</v>
      </c>
      <c r="F220" s="66">
        <f t="shared" si="104"/>
        <v>0.94111495980654869</v>
      </c>
      <c r="G220" s="66">
        <f t="shared" si="104"/>
        <v>1.0086637575043109</v>
      </c>
      <c r="H220" s="66">
        <f t="shared" si="104"/>
        <v>0.77022222222222225</v>
      </c>
      <c r="I220" s="66">
        <f t="shared" si="104"/>
        <v>0.60724983311099412</v>
      </c>
      <c r="J220" s="66">
        <f t="shared" si="104"/>
        <v>1.302648719062093</v>
      </c>
      <c r="K220" s="66">
        <f t="shared" si="104"/>
        <v>0.72424545655121031</v>
      </c>
      <c r="L220" s="66">
        <f t="shared" si="104"/>
        <v>0.79663334755632664</v>
      </c>
      <c r="M220" s="66">
        <f t="shared" si="104"/>
        <v>0.5186882933428183</v>
      </c>
      <c r="N220" s="66">
        <f t="shared" si="104"/>
        <v>1.0487061467649821</v>
      </c>
      <c r="O220" s="66">
        <f t="shared" si="104"/>
        <v>0.77918434483182686</v>
      </c>
      <c r="P220" s="66">
        <f t="shared" si="104"/>
        <v>0.9393115154975733</v>
      </c>
      <c r="Q220" s="66">
        <f t="shared" si="104"/>
        <v>3.0228571428571427</v>
      </c>
      <c r="R220" s="66">
        <f t="shared" si="104"/>
        <v>0.84445292974173836</v>
      </c>
      <c r="S220" s="66">
        <f t="shared" si="104"/>
        <v>0.73925304941022252</v>
      </c>
      <c r="T220" s="66">
        <f t="shared" si="104"/>
        <v>0.86039781478629185</v>
      </c>
      <c r="U220" s="66">
        <f t="shared" si="104"/>
        <v>1.0622445818149628</v>
      </c>
      <c r="V220" s="66">
        <f t="shared" si="104"/>
        <v>0.78331518059521366</v>
      </c>
      <c r="W220" s="66">
        <f t="shared" si="104"/>
        <v>1.0083081570996979</v>
      </c>
      <c r="X220" s="66">
        <f t="shared" si="104"/>
        <v>1.123692751532636</v>
      </c>
      <c r="Y220" s="66">
        <f t="shared" si="104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296916</v>
      </c>
      <c r="C221" s="25">
        <f>SUM(E221:Y221)</f>
        <v>316639.84999999998</v>
      </c>
      <c r="D221" s="14">
        <f t="shared" si="101"/>
        <v>1.066429057376497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1908</v>
      </c>
      <c r="R221" s="24">
        <v>4350</v>
      </c>
      <c r="S221" s="24">
        <v>11300</v>
      </c>
      <c r="T221" s="24">
        <v>49893.85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1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89074.8</v>
      </c>
      <c r="C223" s="25">
        <f>C221*0.3</f>
        <v>94991.954999999987</v>
      </c>
      <c r="D223" s="14">
        <f t="shared" si="101"/>
        <v>1.066429057376497</v>
      </c>
      <c r="E223" s="24">
        <f>E221*0.3</f>
        <v>171</v>
      </c>
      <c r="F223" s="24">
        <f t="shared" ref="F223:Y223" si="105">F221*0.3</f>
        <v>2970</v>
      </c>
      <c r="G223" s="24">
        <f t="shared" si="105"/>
        <v>8247</v>
      </c>
      <c r="H223" s="24">
        <f t="shared" si="105"/>
        <v>7280.4</v>
      </c>
      <c r="I223" s="24">
        <f t="shared" si="105"/>
        <v>3172.7999999999997</v>
      </c>
      <c r="J223" s="24">
        <f t="shared" si="105"/>
        <v>3375</v>
      </c>
      <c r="K223" s="24">
        <f t="shared" si="105"/>
        <v>1426.2</v>
      </c>
      <c r="L223" s="24">
        <f t="shared" si="105"/>
        <v>5366.4</v>
      </c>
      <c r="M223" s="24">
        <f t="shared" si="105"/>
        <v>4627.2</v>
      </c>
      <c r="N223" s="24">
        <f t="shared" si="105"/>
        <v>3990</v>
      </c>
      <c r="O223" s="24">
        <f t="shared" si="105"/>
        <v>2922</v>
      </c>
      <c r="P223" s="24">
        <f t="shared" si="105"/>
        <v>7455</v>
      </c>
      <c r="Q223" s="24">
        <f t="shared" si="105"/>
        <v>572.4</v>
      </c>
      <c r="R223" s="24">
        <f t="shared" si="105"/>
        <v>1305</v>
      </c>
      <c r="S223" s="24">
        <f t="shared" si="105"/>
        <v>3390</v>
      </c>
      <c r="T223" s="24">
        <f t="shared" si="105"/>
        <v>14968.154999999999</v>
      </c>
      <c r="U223" s="24">
        <f t="shared" si="105"/>
        <v>1650</v>
      </c>
      <c r="V223" s="24">
        <f t="shared" si="105"/>
        <v>330</v>
      </c>
      <c r="W223" s="24">
        <f t="shared" si="105"/>
        <v>2967.2999999999997</v>
      </c>
      <c r="X223" s="24">
        <f t="shared" si="105"/>
        <v>13010.1</v>
      </c>
      <c r="Y223" s="24">
        <f t="shared" si="105"/>
        <v>5796</v>
      </c>
    </row>
    <row r="224" spans="1:35" s="56" customFormat="1" ht="30" customHeight="1" collapsed="1" x14ac:dyDescent="0.2">
      <c r="A224" s="12" t="s">
        <v>133</v>
      </c>
      <c r="B224" s="8">
        <v>1.038</v>
      </c>
      <c r="C224" s="8">
        <f>C221/C222</f>
        <v>1.0501245332077498</v>
      </c>
      <c r="D224" s="14">
        <f t="shared" si="101"/>
        <v>1.0116806678302022</v>
      </c>
      <c r="E224" s="159">
        <f t="shared" ref="E224:Y224" si="106">E221/E222</f>
        <v>0.78512396694214881</v>
      </c>
      <c r="F224" s="159">
        <f t="shared" si="106"/>
        <v>1.198112065835653</v>
      </c>
      <c r="G224" s="159">
        <f t="shared" si="106"/>
        <v>1.0301281570861125</v>
      </c>
      <c r="H224" s="87">
        <f t="shared" si="106"/>
        <v>1.2621177449552736</v>
      </c>
      <c r="I224" s="87">
        <f t="shared" si="106"/>
        <v>1.1627088830255057</v>
      </c>
      <c r="J224" s="87">
        <f t="shared" si="106"/>
        <v>0.93742188150987416</v>
      </c>
      <c r="K224" s="87">
        <f t="shared" si="106"/>
        <v>1.3582857142857143</v>
      </c>
      <c r="L224" s="87">
        <f t="shared" si="106"/>
        <v>0.94570446735395186</v>
      </c>
      <c r="M224" s="87">
        <f t="shared" si="106"/>
        <v>1.115176053792206</v>
      </c>
      <c r="N224" s="87">
        <f t="shared" si="106"/>
        <v>0.93065565740675948</v>
      </c>
      <c r="O224" s="87">
        <f t="shared" si="106"/>
        <v>1.2873380914618029</v>
      </c>
      <c r="P224" s="87">
        <f t="shared" si="106"/>
        <v>1.6408055463849456</v>
      </c>
      <c r="Q224" s="87">
        <f t="shared" si="106"/>
        <v>0.57993920972644375</v>
      </c>
      <c r="R224" s="87">
        <f t="shared" si="106"/>
        <v>1.1615487316421895</v>
      </c>
      <c r="S224" s="87">
        <f t="shared" si="106"/>
        <v>1.0796866042423083</v>
      </c>
      <c r="T224" s="87">
        <f t="shared" si="106"/>
        <v>0.83385727417063593</v>
      </c>
      <c r="U224" s="87">
        <f t="shared" si="106"/>
        <v>1.3313967562333575</v>
      </c>
      <c r="V224" s="87">
        <f t="shared" si="106"/>
        <v>1.9434628975265018</v>
      </c>
      <c r="W224" s="87">
        <f t="shared" si="106"/>
        <v>1.3315831987075928</v>
      </c>
      <c r="X224" s="87">
        <f t="shared" si="106"/>
        <v>1.0176463686495365</v>
      </c>
      <c r="Y224" s="87">
        <f t="shared" si="106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65503</v>
      </c>
      <c r="C225" s="25">
        <f>SUM(E225:Y225)</f>
        <v>92597</v>
      </c>
      <c r="D225" s="8">
        <f t="shared" si="101"/>
        <v>1.4136299100804544</v>
      </c>
      <c r="E225" s="158"/>
      <c r="F225" s="156">
        <v>3500</v>
      </c>
      <c r="G225" s="158">
        <v>12730</v>
      </c>
      <c r="H225" s="156">
        <v>5004</v>
      </c>
      <c r="I225" s="156">
        <v>5500</v>
      </c>
      <c r="J225" s="156">
        <v>1950</v>
      </c>
      <c r="K225" s="156">
        <v>3000</v>
      </c>
      <c r="L225" s="158">
        <v>9324</v>
      </c>
      <c r="M225" s="156">
        <v>3750</v>
      </c>
      <c r="N225" s="157">
        <v>400</v>
      </c>
      <c r="O225" s="158">
        <v>1000</v>
      </c>
      <c r="P225" s="158">
        <v>7500</v>
      </c>
      <c r="Q225" s="157">
        <v>700</v>
      </c>
      <c r="R225" s="157">
        <v>2000</v>
      </c>
      <c r="S225" s="157">
        <v>500</v>
      </c>
      <c r="T225" s="156">
        <v>9642</v>
      </c>
      <c r="U225" s="156">
        <v>1800</v>
      </c>
      <c r="V225" s="157"/>
      <c r="W225" s="158">
        <v>2300</v>
      </c>
      <c r="X225" s="156">
        <v>14457</v>
      </c>
      <c r="Y225" s="158">
        <v>7540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1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17593.43</v>
      </c>
      <c r="D227" s="8">
        <f t="shared" si="101"/>
        <v>20.722532391048293</v>
      </c>
      <c r="E227" s="158"/>
      <c r="F227" s="158">
        <f t="shared" ref="F227:Y227" si="107">F225*0.19</f>
        <v>665</v>
      </c>
      <c r="G227" s="158">
        <f t="shared" si="107"/>
        <v>2418.6999999999998</v>
      </c>
      <c r="H227" s="158">
        <f t="shared" si="107"/>
        <v>950.76</v>
      </c>
      <c r="I227" s="158">
        <f t="shared" si="107"/>
        <v>1045</v>
      </c>
      <c r="J227" s="158">
        <f t="shared" si="107"/>
        <v>370.5</v>
      </c>
      <c r="K227" s="158">
        <f t="shared" si="107"/>
        <v>570</v>
      </c>
      <c r="L227" s="158">
        <f t="shared" si="107"/>
        <v>1771.56</v>
      </c>
      <c r="M227" s="158">
        <f t="shared" si="107"/>
        <v>712.5</v>
      </c>
      <c r="N227" s="158">
        <f t="shared" si="107"/>
        <v>76</v>
      </c>
      <c r="O227" s="158">
        <f t="shared" si="107"/>
        <v>190</v>
      </c>
      <c r="P227" s="158">
        <f t="shared" si="107"/>
        <v>1425</v>
      </c>
      <c r="Q227" s="158">
        <f t="shared" si="107"/>
        <v>133</v>
      </c>
      <c r="R227" s="158">
        <f t="shared" si="107"/>
        <v>380</v>
      </c>
      <c r="S227" s="158">
        <f t="shared" si="107"/>
        <v>95</v>
      </c>
      <c r="T227" s="158">
        <f t="shared" si="107"/>
        <v>1831.98</v>
      </c>
      <c r="U227" s="158">
        <f t="shared" si="107"/>
        <v>342</v>
      </c>
      <c r="V227" s="158"/>
      <c r="W227" s="158">
        <f t="shared" si="107"/>
        <v>437</v>
      </c>
      <c r="X227" s="158">
        <f t="shared" si="107"/>
        <v>2746.83</v>
      </c>
      <c r="Y227" s="158">
        <f t="shared" si="107"/>
        <v>1432.6</v>
      </c>
    </row>
    <row r="228" spans="1:25" s="56" customFormat="1" ht="30" customHeight="1" collapsed="1" x14ac:dyDescent="0.2">
      <c r="A228" s="12" t="s">
        <v>137</v>
      </c>
      <c r="B228" s="8">
        <v>0.247</v>
      </c>
      <c r="C228" s="8">
        <f>C225/C226</f>
        <v>0.34569048872362906</v>
      </c>
      <c r="D228" s="8">
        <f>C228/B228</f>
        <v>1.3995566345086197</v>
      </c>
      <c r="E228" s="159"/>
      <c r="F228" s="159">
        <f t="shared" ref="F228" si="108">F225/F226</f>
        <v>0.38122208909704824</v>
      </c>
      <c r="G228" s="159">
        <f>G225/G226</f>
        <v>0.36931735762569268</v>
      </c>
      <c r="H228" s="159">
        <f>H225/H226</f>
        <v>0.19936254980079682</v>
      </c>
      <c r="I228" s="159">
        <f t="shared" ref="I228:Y228" si="109">I225/I226</f>
        <v>0.78605116478490777</v>
      </c>
      <c r="J228" s="159">
        <f t="shared" si="109"/>
        <v>1.4862804878048781</v>
      </c>
      <c r="K228" s="159">
        <f t="shared" si="109"/>
        <v>0.81037277147487841</v>
      </c>
      <c r="L228" s="159">
        <f t="shared" si="109"/>
        <v>0.41026092313107759</v>
      </c>
      <c r="M228" s="159">
        <f t="shared" si="109"/>
        <v>0.7727179064496188</v>
      </c>
      <c r="N228" s="159">
        <f t="shared" si="109"/>
        <v>4.3980208905992302E-2</v>
      </c>
      <c r="O228" s="159">
        <f t="shared" si="109"/>
        <v>0.10407993338884262</v>
      </c>
      <c r="P228" s="159">
        <f t="shared" si="109"/>
        <v>0.48154093097913325</v>
      </c>
      <c r="Q228" s="159">
        <f t="shared" si="109"/>
        <v>9.7289784572619872E-2</v>
      </c>
      <c r="R228" s="159">
        <f t="shared" si="109"/>
        <v>1.1363636363636365</v>
      </c>
      <c r="S228" s="159">
        <f t="shared" si="109"/>
        <v>8.2617316589557177E-2</v>
      </c>
      <c r="T228" s="159">
        <f t="shared" si="109"/>
        <v>0.16574699602908566</v>
      </c>
      <c r="U228" s="159">
        <f t="shared" si="109"/>
        <v>0.41821561338289964</v>
      </c>
      <c r="V228" s="159"/>
      <c r="W228" s="159">
        <f t="shared" si="109"/>
        <v>0.24294919192986161</v>
      </c>
      <c r="X228" s="159">
        <f t="shared" si="109"/>
        <v>0.6533056170635817</v>
      </c>
      <c r="Y228" s="159">
        <f t="shared" si="109"/>
        <v>0.46652641999752503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10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10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10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158216.63</v>
      </c>
      <c r="D234" s="8">
        <f t="shared" si="110"/>
        <v>1.1889449808537607</v>
      </c>
      <c r="E234" s="158">
        <f>E232+E230+E227+E223+E219</f>
        <v>1661.4</v>
      </c>
      <c r="F234" s="158">
        <f>F232+F230+F227+F223+F219</f>
        <v>4931</v>
      </c>
      <c r="G234" s="158">
        <f t="shared" ref="G234:Y234" si="111">G232+G230+G227+G223+G219</f>
        <v>16520.2</v>
      </c>
      <c r="H234" s="158">
        <f>H232+H230+H227+H223+H219</f>
        <v>11350.56</v>
      </c>
      <c r="I234" s="158">
        <f t="shared" si="111"/>
        <v>6044.7999999999993</v>
      </c>
      <c r="J234" s="158">
        <f t="shared" si="111"/>
        <v>6436.5</v>
      </c>
      <c r="K234" s="158">
        <f t="shared" si="111"/>
        <v>3850.2</v>
      </c>
      <c r="L234" s="158">
        <f t="shared" si="111"/>
        <v>9871.2599999999984</v>
      </c>
      <c r="M234" s="158">
        <f t="shared" si="111"/>
        <v>6510.15</v>
      </c>
      <c r="N234" s="158">
        <f t="shared" si="111"/>
        <v>6028</v>
      </c>
      <c r="O234" s="158">
        <f>O232+O230+O227+O223+O219</f>
        <v>4206.8500000000004</v>
      </c>
      <c r="P234" s="155">
        <f t="shared" si="111"/>
        <v>11067.75</v>
      </c>
      <c r="Q234" s="158">
        <f t="shared" si="111"/>
        <v>4514.2</v>
      </c>
      <c r="R234" s="158">
        <f t="shared" si="111"/>
        <v>2901.3500000000004</v>
      </c>
      <c r="S234" s="158">
        <f t="shared" si="111"/>
        <v>5095.55</v>
      </c>
      <c r="T234" s="158">
        <f t="shared" si="111"/>
        <v>18087.18</v>
      </c>
      <c r="U234" s="158">
        <f t="shared" si="111"/>
        <v>3144</v>
      </c>
      <c r="V234" s="158">
        <f t="shared" si="111"/>
        <v>729.15000000000009</v>
      </c>
      <c r="W234" s="158">
        <f t="shared" si="111"/>
        <v>6047.6</v>
      </c>
      <c r="X234" s="158">
        <f t="shared" si="111"/>
        <v>18561.330000000002</v>
      </c>
      <c r="Y234" s="158">
        <f t="shared" si="111"/>
        <v>10657.6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21.3</v>
      </c>
      <c r="C236" s="47">
        <f>C234/C235*10</f>
        <v>21.478148077758476</v>
      </c>
      <c r="D236" s="8">
        <f>C236/B236</f>
        <v>1.0083637595191772</v>
      </c>
      <c r="E236" s="154">
        <f>E234/E235*10</f>
        <v>24.414401175606173</v>
      </c>
      <c r="F236" s="154">
        <f>F234/F235*10</f>
        <v>23.274804115925612</v>
      </c>
      <c r="G236" s="154">
        <f t="shared" ref="G236:X236" si="112">G234/G235*10</f>
        <v>25.587720521041465</v>
      </c>
      <c r="H236" s="154">
        <f>H234/H235*10</f>
        <v>15.426987060998149</v>
      </c>
      <c r="I236" s="154">
        <f t="shared" si="112"/>
        <v>22.721395278905426</v>
      </c>
      <c r="J236" s="154">
        <f t="shared" si="112"/>
        <v>22.900804098768948</v>
      </c>
      <c r="K236" s="154">
        <f>K234/K235*10</f>
        <v>30.742574257425737</v>
      </c>
      <c r="L236" s="154">
        <f>L234/L235*10</f>
        <v>15.70856142584341</v>
      </c>
      <c r="M236" s="154">
        <f>M234/M235*10</f>
        <v>21.19603438171518</v>
      </c>
      <c r="N236" s="154">
        <f t="shared" si="112"/>
        <v>20.105396571276103</v>
      </c>
      <c r="O236" s="154">
        <f>O234/O235*10</f>
        <v>21.017436051159073</v>
      </c>
      <c r="P236" s="154">
        <f t="shared" si="112"/>
        <v>29.766419235113766</v>
      </c>
      <c r="Q236" s="154">
        <f t="shared" si="112"/>
        <v>21.329616329616329</v>
      </c>
      <c r="R236" s="154">
        <f>R234/R235*10</f>
        <v>20.142668703138021</v>
      </c>
      <c r="S236" s="154">
        <f t="shared" si="112"/>
        <v>23.856688047193224</v>
      </c>
      <c r="T236" s="154">
        <f t="shared" si="112"/>
        <v>19.043947944743934</v>
      </c>
      <c r="U236" s="154">
        <f t="shared" si="112"/>
        <v>23.337292161520189</v>
      </c>
      <c r="V236" s="154">
        <f t="shared" si="112"/>
        <v>24.683480027081931</v>
      </c>
      <c r="W236" s="154">
        <f t="shared" si="112"/>
        <v>27.682871006133848</v>
      </c>
      <c r="X236" s="154">
        <f t="shared" si="112"/>
        <v>23.299228017322541</v>
      </c>
      <c r="Y236" s="154">
        <f>Y234/Y235*10</f>
        <v>20.222382452278854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</row>
    <row r="247" spans="1:25" ht="20.25" hidden="1" customHeight="1" x14ac:dyDescent="0.25">
      <c r="A247" s="187"/>
      <c r="B247" s="188"/>
      <c r="C247" s="188"/>
      <c r="D247" s="188"/>
      <c r="E247" s="188"/>
      <c r="F247" s="188"/>
      <c r="G247" s="188"/>
      <c r="H247" s="188"/>
      <c r="I247" s="188"/>
      <c r="J247" s="188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2023-09-12T14:00:03Z</cp:lastPrinted>
  <dcterms:created xsi:type="dcterms:W3CDTF">2017-06-08T05:54:08Z</dcterms:created>
  <dcterms:modified xsi:type="dcterms:W3CDTF">2023-09-15T11:33:21Z</dcterms:modified>
</cp:coreProperties>
</file>