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5" sheetId="18" r:id="rId1"/>
  </sheets>
  <definedNames>
    <definedName name="_xlnm.Print_Titles" localSheetId="0">'05'!$3:$4</definedName>
    <definedName name="_xlnm.Print_Area" localSheetId="0">'05'!$A$1:$D$104</definedName>
  </definedNames>
  <calcPr calcId="152511"/>
</workbook>
</file>

<file path=xl/calcChain.xml><?xml version="1.0" encoding="utf-8"?>
<calcChain xmlns="http://schemas.openxmlformats.org/spreadsheetml/2006/main">
  <c r="D33" i="18" l="1"/>
  <c r="C40" i="18"/>
  <c r="C35" i="18"/>
  <c r="C31" i="18"/>
  <c r="C15" i="18"/>
  <c r="C10" i="18"/>
  <c r="D38" i="18" l="1"/>
  <c r="C39" i="18"/>
  <c r="B44" i="18"/>
  <c r="B43" i="18"/>
  <c r="D43" i="18" s="1"/>
  <c r="B35" i="18"/>
  <c r="B34" i="18"/>
  <c r="B32" i="18"/>
  <c r="B31" i="18" s="1"/>
  <c r="D31" i="18" s="1"/>
  <c r="B15" i="18"/>
  <c r="B10" i="18"/>
  <c r="B39" i="18" l="1"/>
  <c r="D100" i="18" l="1"/>
  <c r="D101" i="18"/>
  <c r="B90" i="18" l="1"/>
  <c r="C90" i="18"/>
  <c r="D92" i="18"/>
  <c r="B72" i="18"/>
  <c r="C72" i="18"/>
  <c r="D76" i="18"/>
  <c r="D102" i="18" l="1"/>
  <c r="C86" i="18" l="1"/>
  <c r="B86" i="18"/>
  <c r="C81" i="18"/>
  <c r="B81" i="18"/>
  <c r="C79" i="18"/>
  <c r="B79" i="18"/>
  <c r="C69" i="18"/>
  <c r="B69" i="18"/>
  <c r="C64" i="18"/>
  <c r="B64" i="18"/>
  <c r="C59" i="18"/>
  <c r="B59" i="18"/>
  <c r="C55" i="18"/>
  <c r="B55" i="18"/>
  <c r="C47" i="18" l="1"/>
  <c r="B47" i="18"/>
  <c r="B95" i="18" s="1"/>
  <c r="D13" i="18" l="1"/>
  <c r="D96" i="18" l="1"/>
  <c r="D94" i="18"/>
  <c r="D93" i="18"/>
  <c r="D91" i="18"/>
  <c r="D89" i="18"/>
  <c r="D88" i="18"/>
  <c r="D87" i="18"/>
  <c r="D85" i="18"/>
  <c r="D84" i="18"/>
  <c r="D83" i="18"/>
  <c r="D82" i="18"/>
  <c r="D80" i="18"/>
  <c r="D78" i="18"/>
  <c r="D77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1" i="18"/>
  <c r="D40" i="18"/>
  <c r="D34" i="18"/>
  <c r="D32" i="18"/>
  <c r="D30" i="18"/>
  <c r="D29" i="18"/>
  <c r="D28" i="18"/>
  <c r="D27" i="18"/>
  <c r="D26" i="18"/>
  <c r="D25" i="18"/>
  <c r="D24" i="18"/>
  <c r="C23" i="18"/>
  <c r="B23" i="18"/>
  <c r="D20" i="18"/>
  <c r="D19" i="18"/>
  <c r="D18" i="18"/>
  <c r="D17" i="18"/>
  <c r="D16" i="18"/>
  <c r="D14" i="18"/>
  <c r="D11" i="18"/>
  <c r="D9" i="18"/>
  <c r="D8" i="18"/>
  <c r="C7" i="18"/>
  <c r="C6" i="18" s="1"/>
  <c r="B7" i="18"/>
  <c r="B6" i="18" s="1"/>
  <c r="B22" i="18" l="1"/>
  <c r="B45" i="18" s="1"/>
  <c r="D59" i="18"/>
  <c r="D69" i="18"/>
  <c r="D90" i="18"/>
  <c r="D10" i="18"/>
  <c r="D23" i="18"/>
  <c r="D35" i="18"/>
  <c r="D81" i="18"/>
  <c r="D15" i="18"/>
  <c r="C95" i="18"/>
  <c r="D55" i="18"/>
  <c r="D64" i="18"/>
  <c r="D72" i="18"/>
  <c r="D79" i="18"/>
  <c r="D86" i="18"/>
  <c r="D7" i="18"/>
  <c r="D47" i="18"/>
  <c r="C22" i="18"/>
  <c r="D39" i="18"/>
  <c r="B97" i="18" l="1"/>
  <c r="B103" i="18"/>
  <c r="C45" i="18"/>
  <c r="C103" i="18" s="1"/>
  <c r="D6" i="18"/>
  <c r="B5" i="18"/>
  <c r="D95" i="18"/>
  <c r="D22" i="18"/>
  <c r="C5" i="18"/>
  <c r="D103" i="18" l="1"/>
  <c r="C97" i="18"/>
  <c r="D5" i="18"/>
  <c r="D45" i="18"/>
  <c r="D97" i="18" l="1"/>
</calcChain>
</file>

<file path=xl/sharedStrings.xml><?xml version="1.0" encoding="utf-8"?>
<sst xmlns="http://schemas.openxmlformats.org/spreadsheetml/2006/main" count="104" uniqueCount="103">
  <si>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</si>
  <si>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</si>
  <si>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</si>
  <si>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</si>
  <si>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</si>
  <si>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</si>
  <si>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</si>
  <si>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</si>
  <si>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</si>
  <si>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</si>
  <si>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</si>
  <si>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</si>
  <si>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</si>
  <si>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</si>
  <si>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</si>
  <si>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</si>
  <si>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</si>
  <si>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</si>
  <si>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</si>
  <si>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</si>
  <si>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</si>
  <si>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</si>
  <si>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</si>
  <si>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</si>
  <si>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</si>
  <si>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</si>
  <si>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</si>
  <si>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</si>
  <si>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</si>
  <si>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</si>
  <si>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</si>
  <si>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</si>
  <si>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</si>
  <si>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</si>
  <si>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</si>
  <si>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</si>
  <si>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</si>
  <si>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</si>
  <si>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</si>
  <si>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</si>
  <si>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</si>
  <si>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</si>
  <si>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</si>
  <si>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</si>
  <si>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</si>
  <si>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</si>
  <si>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</si>
  <si>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</si>
  <si>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</si>
  <si>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</si>
  <si>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</si>
  <si>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</si>
  <si>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</si>
  <si>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</si>
  <si>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</si>
  <si>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</si>
  <si>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</si>
  <si>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</si>
  <si>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</si>
  <si>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</si>
  <si>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</si>
  <si>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</si>
  <si>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</si>
  <si>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</si>
  <si>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</si>
  <si>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</si>
  <si>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</si>
  <si>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</si>
  <si>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</si>
  <si>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</si>
  <si>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</si>
  <si>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</si>
  <si>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</si>
  <si>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</si>
  <si>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</si>
  <si>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</si>
  <si>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</si>
  <si>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</si>
  <si>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</si>
  <si>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</si>
  <si>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</si>
  <si>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</si>
  <si>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</si>
  <si>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</si>
  <si>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</si>
  <si>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</si>
  <si>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</si>
  <si>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</si>
  <si>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</si>
  <si>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</si>
  <si>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</si>
  <si>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</si>
  <si>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Дефицит/профицит без учета возврата МБТ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</si>
  <si>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</si>
  <si>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</si>
  <si>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</si>
  <si>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</si>
  <si>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Утвержденный 
план</t>
  </si>
  <si>
    <t>Прочие безвозмездные поступления (возврат инициативных платежей за прошлые годы)</t>
  </si>
  <si>
    <t xml:space="preserve"> Сводка об исполнении бюджета города Новочебоксарска на 1 июня 2023 года                                                        </t>
  </si>
  <si>
    <t xml:space="preserve">                                             РАСХОДЫ</t>
  </si>
  <si>
    <t xml:space="preserve">Исполнено 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</si>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</sst>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 shrinkToFit="1"/>
    </xf>
    <xf numFmtId="0" fontId="3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4" fontId="3" fillId="0" borderId="7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7" fillId="0" borderId="5" xfId="1" applyNumberFormat="1" applyFont="1" applyFill="1" applyBorder="1" applyAlignment="1"/>
    <xf numFmtId="4" fontId="7" fillId="0" borderId="7" xfId="1" applyNumberFormat="1" applyFont="1" applyFill="1" applyBorder="1" applyAlignment="1"/>
    <xf numFmtId="0" fontId="3" fillId="0" borderId="20" xfId="0" applyFont="1" applyBorder="1" applyAlignment="1">
      <alignment horizontal="center" wrapText="1"/>
    </xf>
    <xf numFmtId="0" fontId="4" fillId="0" borderId="24" xfId="0" applyFont="1" applyBorder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3" fillId="3" borderId="23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4" fontId="3" fillId="0" borderId="28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4" fontId="3" fillId="0" borderId="35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31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5" xfId="0" applyNumberFormat="1" applyFont="1" applyFill="1" applyBorder="1"/>
    <xf numFmtId="4" fontId="3" fillId="0" borderId="16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4" fontId="3" fillId="0" borderId="33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25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4" fillId="0" borderId="0" xfId="0" applyFont="1" applyFill="1"/>
    <xf numFmtId="4" fontId="3" fillId="0" borderId="36" xfId="0" applyNumberFormat="1" applyFont="1" applyFill="1" applyBorder="1" applyAlignment="1"/>
    <xf numFmtId="4" fontId="2" fillId="0" borderId="36" xfId="0" applyNumberFormat="1" applyFont="1" applyFill="1" applyBorder="1" applyAlignment="1"/>
    <xf numFmtId="4" fontId="3" fillId="0" borderId="36" xfId="0" applyNumberFormat="1" applyFont="1" applyFill="1" applyBorder="1" applyAlignment="1">
      <alignment horizontal="right"/>
    </xf>
    <xf numFmtId="4" fontId="2" fillId="0" borderId="36" xfId="0" applyNumberFormat="1" applyFont="1" applyFill="1" applyBorder="1" applyAlignment="1">
      <alignment horizontal="right"/>
    </xf>
    <xf numFmtId="4" fontId="2" fillId="0" borderId="37" xfId="0" applyNumberFormat="1" applyFont="1" applyFill="1" applyBorder="1" applyAlignment="1"/>
    <xf numFmtId="4" fontId="2" fillId="0" borderId="38" xfId="0" applyNumberFormat="1" applyFont="1" applyFill="1" applyBorder="1" applyAlignment="1"/>
    <xf numFmtId="0" fontId="3" fillId="0" borderId="29" xfId="0" applyFont="1" applyBorder="1" applyAlignment="1">
      <alignment wrapText="1"/>
    </xf>
    <xf numFmtId="4" fontId="3" fillId="0" borderId="30" xfId="0" applyNumberFormat="1" applyFont="1" applyFill="1" applyBorder="1" applyAlignment="1">
      <alignment horizontal="right"/>
    </xf>
    <xf numFmtId="164" fontId="3" fillId="3" borderId="31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2" fillId="0" borderId="18" xfId="0" applyNumberFormat="1" applyFont="1" applyFill="1" applyBorder="1" applyAlignment="1">
      <alignment wrapText="1"/>
    </xf>
    <xf numFmtId="4" fontId="2" fillId="0" borderId="19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4" fontId="3" fillId="0" borderId="25" xfId="0" applyNumberFormat="1" applyFont="1" applyFill="1" applyBorder="1" applyAlignment="1">
      <alignment wrapText="1"/>
    </xf>
    <xf numFmtId="4" fontId="3" fillId="0" borderId="14" xfId="0" applyNumberFormat="1" applyFont="1" applyFill="1" applyBorder="1" applyAlignment="1">
      <alignment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15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9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21" xfId="0" applyFont="1" applyFill="1" applyBorder="1" applyAlignment="1">
      <alignment wrapText="1"/>
    </xf>
    <xf numFmtId="164" fontId="2" fillId="3" borderId="10" xfId="0" applyNumberFormat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wrapText="1"/>
    </xf>
    <xf numFmtId="164" fontId="3" fillId="0" borderId="32" xfId="2" applyNumberFormat="1" applyFont="1" applyBorder="1" applyAlignment="1">
      <alignment horizontal="right"/>
    </xf>
    <xf numFmtId="0" fontId="9" fillId="0" borderId="1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3" fillId="0" borderId="40" xfId="0" applyFont="1" applyBorder="1" applyAlignment="1">
      <alignment horizontal="left" wrapText="1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6" fillId="0" borderId="0" xfId="0" applyFont="1" applyAlignment="1">
      <alignment horizontal="center" wrapText="1"/>
    </xf>
    <xf numFmtId="0" fontId="9" fillId="0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Normal="100" zoomScaleSheetLayoutView="100" workbookViewId="0">
      <selection activeCell="A105" sqref="A105:XFD107"/>
    </sheetView>
  </sheetViews>
  <sheetFormatPr defaultColWidth="9.140625" defaultRowHeight="15.75" x14ac:dyDescent="0.25"/>
  <cols>
    <col min="1" max="1" width="70.85546875" style="3" customWidth="1"/>
    <col min="2" max="2" width="19.85546875" style="67" customWidth="1"/>
    <col min="3" max="3" width="18.7109375" style="67" customWidth="1"/>
    <col min="4" max="4" width="14" style="3" customWidth="1"/>
    <col min="5" max="5" width="9.140625" style="3"/>
    <col min="6" max="6" width="17.85546875" style="3" customWidth="1"/>
    <col min="7" max="7" width="9.140625" style="3"/>
    <col min="8" max="8" width="1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18" t="s">
        <v>99</v>
      </c>
      <c r="B1" s="118"/>
      <c r="C1" s="118"/>
      <c r="D1" s="118"/>
    </row>
    <row r="2" spans="1:4" ht="16.5" thickBot="1" x14ac:dyDescent="0.3">
      <c r="A2" s="1"/>
      <c r="B2" s="35"/>
      <c r="C2" s="36"/>
      <c r="D2" s="78" t="s">
        <v>0</v>
      </c>
    </row>
    <row r="3" spans="1:4" ht="15.75" customHeight="1" x14ac:dyDescent="0.25">
      <c r="A3" s="121" t="s">
        <v>1</v>
      </c>
      <c r="B3" s="119" t="s">
        <v>97</v>
      </c>
      <c r="C3" s="111" t="s">
        <v>101</v>
      </c>
      <c r="D3" s="113" t="s">
        <v>102</v>
      </c>
    </row>
    <row r="4" spans="1:4" ht="15.75" customHeight="1" thickBot="1" x14ac:dyDescent="0.3">
      <c r="A4" s="122"/>
      <c r="B4" s="120"/>
      <c r="C4" s="112"/>
      <c r="D4" s="114"/>
    </row>
    <row r="5" spans="1:4" ht="30.75" customHeight="1" thickBot="1" x14ac:dyDescent="0.3">
      <c r="A5" s="9" t="s">
        <v>2</v>
      </c>
      <c r="B5" s="37">
        <f>B6+B22</f>
        <v>820779937.15999997</v>
      </c>
      <c r="C5" s="38">
        <f>C6+C22</f>
        <v>312076883.79000002</v>
      </c>
      <c r="D5" s="86">
        <f t="shared" ref="D5:D11" si="0">C5/B5*100</f>
        <v>38.021992212653814</v>
      </c>
    </row>
    <row r="6" spans="1:4" ht="29.25" customHeight="1" x14ac:dyDescent="0.25">
      <c r="A6" s="10" t="s">
        <v>3</v>
      </c>
      <c r="B6" s="39">
        <f t="shared" ref="B6:C6" si="1">B7+B9+B10+B15+B19+B20+B21</f>
        <v>683789900</v>
      </c>
      <c r="C6" s="40">
        <f t="shared" si="1"/>
        <v>223310995.05000001</v>
      </c>
      <c r="D6" s="87">
        <f t="shared" si="0"/>
        <v>32.65783759748426</v>
      </c>
    </row>
    <row r="7" spans="1:4" ht="21.75" customHeight="1" x14ac:dyDescent="0.25">
      <c r="A7" s="11" t="s">
        <v>4</v>
      </c>
      <c r="B7" s="41">
        <f>B8</f>
        <v>422553000</v>
      </c>
      <c r="C7" s="42">
        <f>C8</f>
        <v>130593524.2</v>
      </c>
      <c r="D7" s="88">
        <f t="shared" si="0"/>
        <v>30.905832925100519</v>
      </c>
    </row>
    <row r="8" spans="1:4" ht="16.5" x14ac:dyDescent="0.25">
      <c r="A8" s="12" t="s">
        <v>5</v>
      </c>
      <c r="B8" s="68">
        <v>422553000</v>
      </c>
      <c r="C8" s="19">
        <v>130593524.2</v>
      </c>
      <c r="D8" s="89">
        <f t="shared" si="0"/>
        <v>30.905832925100519</v>
      </c>
    </row>
    <row r="9" spans="1:4" ht="16.5" x14ac:dyDescent="0.25">
      <c r="A9" s="11" t="s">
        <v>6</v>
      </c>
      <c r="B9" s="68">
        <v>2744900</v>
      </c>
      <c r="C9" s="19">
        <v>1239011.92</v>
      </c>
      <c r="D9" s="90">
        <f t="shared" si="0"/>
        <v>45.138690662683516</v>
      </c>
    </row>
    <row r="10" spans="1:4" ht="16.5" x14ac:dyDescent="0.25">
      <c r="A10" s="11" t="s">
        <v>7</v>
      </c>
      <c r="B10" s="68">
        <f>B11+B12+B13+B14</f>
        <v>101145000</v>
      </c>
      <c r="C10" s="19">
        <f>C11+C12+C13+C14</f>
        <v>47386051.210000001</v>
      </c>
      <c r="D10" s="90">
        <f t="shared" si="0"/>
        <v>46.849623026348311</v>
      </c>
    </row>
    <row r="11" spans="1:4" ht="32.25" customHeight="1" x14ac:dyDescent="0.25">
      <c r="A11" s="12" t="s">
        <v>89</v>
      </c>
      <c r="B11" s="69">
        <v>80785000</v>
      </c>
      <c r="C11" s="21">
        <v>39258637.25</v>
      </c>
      <c r="D11" s="89">
        <f t="shared" si="0"/>
        <v>48.596443956179982</v>
      </c>
    </row>
    <row r="12" spans="1:4" ht="20.25" customHeight="1" x14ac:dyDescent="0.25">
      <c r="A12" s="12" t="s">
        <v>8</v>
      </c>
      <c r="B12" s="69">
        <v>0</v>
      </c>
      <c r="C12" s="21">
        <v>-313065.86</v>
      </c>
      <c r="D12" s="89">
        <v>0</v>
      </c>
    </row>
    <row r="13" spans="1:4" ht="20.25" customHeight="1" x14ac:dyDescent="0.25">
      <c r="A13" s="12" t="s">
        <v>9</v>
      </c>
      <c r="B13" s="69">
        <v>120000</v>
      </c>
      <c r="C13" s="21">
        <v>1401.96</v>
      </c>
      <c r="D13" s="89">
        <f t="shared" ref="D13:D20" si="2">C13/B13*100</f>
        <v>1.1683000000000001</v>
      </c>
    </row>
    <row r="14" spans="1:4" ht="31.5" x14ac:dyDescent="0.25">
      <c r="A14" s="12" t="s">
        <v>10</v>
      </c>
      <c r="B14" s="69">
        <v>20240000</v>
      </c>
      <c r="C14" s="21">
        <v>8439077.8599999994</v>
      </c>
      <c r="D14" s="89">
        <f t="shared" si="2"/>
        <v>41.69504871541502</v>
      </c>
    </row>
    <row r="15" spans="1:4" ht="16.5" x14ac:dyDescent="0.25">
      <c r="A15" s="11" t="s">
        <v>11</v>
      </c>
      <c r="B15" s="68">
        <f>B16+B17+B18</f>
        <v>142506000</v>
      </c>
      <c r="C15" s="19">
        <f>C16+C17+C18</f>
        <v>39327114.609999999</v>
      </c>
      <c r="D15" s="90">
        <f t="shared" si="2"/>
        <v>27.596813193830432</v>
      </c>
    </row>
    <row r="16" spans="1:4" ht="16.5" x14ac:dyDescent="0.25">
      <c r="A16" s="12" t="s">
        <v>12</v>
      </c>
      <c r="B16" s="69">
        <v>40200000</v>
      </c>
      <c r="C16" s="21">
        <v>1372616.33</v>
      </c>
      <c r="D16" s="89">
        <f t="shared" si="2"/>
        <v>3.4144684825870653</v>
      </c>
    </row>
    <row r="17" spans="1:4" ht="16.5" x14ac:dyDescent="0.25">
      <c r="A17" s="12" t="s">
        <v>13</v>
      </c>
      <c r="B17" s="69">
        <v>10232000</v>
      </c>
      <c r="C17" s="21">
        <v>1241938.1299999999</v>
      </c>
      <c r="D17" s="89">
        <f t="shared" si="2"/>
        <v>12.137784695074275</v>
      </c>
    </row>
    <row r="18" spans="1:4" ht="16.5" x14ac:dyDescent="0.25">
      <c r="A18" s="13" t="s">
        <v>14</v>
      </c>
      <c r="B18" s="69">
        <v>92074000</v>
      </c>
      <c r="C18" s="21">
        <v>36712560.149999999</v>
      </c>
      <c r="D18" s="89">
        <f t="shared" si="2"/>
        <v>39.872885016399849</v>
      </c>
    </row>
    <row r="19" spans="1:4" ht="33" customHeight="1" x14ac:dyDescent="0.25">
      <c r="A19" s="14" t="s">
        <v>15</v>
      </c>
      <c r="B19" s="68">
        <v>8000</v>
      </c>
      <c r="C19" s="19">
        <v>4836.3999999999996</v>
      </c>
      <c r="D19" s="90">
        <f t="shared" si="2"/>
        <v>60.454999999999991</v>
      </c>
    </row>
    <row r="20" spans="1:4" ht="21.75" customHeight="1" thickBot="1" x14ac:dyDescent="0.3">
      <c r="A20" s="14" t="s">
        <v>16</v>
      </c>
      <c r="B20" s="68">
        <v>14833000</v>
      </c>
      <c r="C20" s="19">
        <v>4760456.71</v>
      </c>
      <c r="D20" s="90">
        <f t="shared" si="2"/>
        <v>32.093687790736865</v>
      </c>
    </row>
    <row r="21" spans="1:4" ht="21.75" hidden="1" customHeight="1" thickBot="1" x14ac:dyDescent="0.3">
      <c r="A21" s="15" t="s">
        <v>94</v>
      </c>
      <c r="B21" s="34">
        <v>0</v>
      </c>
      <c r="C21" s="16">
        <v>0</v>
      </c>
      <c r="D21" s="91">
        <v>0</v>
      </c>
    </row>
    <row r="22" spans="1:4" ht="30.2" customHeight="1" x14ac:dyDescent="0.25">
      <c r="A22" s="23" t="s">
        <v>17</v>
      </c>
      <c r="B22" s="43">
        <f>B23+B29+B30+B31+B34+B35</f>
        <v>136990037.16</v>
      </c>
      <c r="C22" s="44">
        <f>C23+C29+C30+C31+C34+C35</f>
        <v>88765888.74000001</v>
      </c>
      <c r="D22" s="92">
        <f t="shared" ref="D22:D38" si="3">C22/B22*100</f>
        <v>64.797331674802223</v>
      </c>
    </row>
    <row r="23" spans="1:4" ht="33.75" customHeight="1" x14ac:dyDescent="0.25">
      <c r="A23" s="14" t="s">
        <v>18</v>
      </c>
      <c r="B23" s="45">
        <f>B24+B25+B26+B27+B28</f>
        <v>94440800</v>
      </c>
      <c r="C23" s="46">
        <f>C24+C25+C26+C27+C28</f>
        <v>49343471.530000001</v>
      </c>
      <c r="D23" s="90">
        <f t="shared" si="3"/>
        <v>52.248044838671426</v>
      </c>
    </row>
    <row r="24" spans="1:4" ht="50.25" customHeight="1" x14ac:dyDescent="0.25">
      <c r="A24" s="13" t="s">
        <v>19</v>
      </c>
      <c r="B24" s="69">
        <v>1184000</v>
      </c>
      <c r="C24" s="17">
        <v>0</v>
      </c>
      <c r="D24" s="89">
        <f t="shared" si="3"/>
        <v>0</v>
      </c>
    </row>
    <row r="25" spans="1:4" ht="23.25" customHeight="1" x14ac:dyDescent="0.25">
      <c r="A25" s="13" t="s">
        <v>20</v>
      </c>
      <c r="B25" s="69">
        <v>76526800</v>
      </c>
      <c r="C25" s="17">
        <v>40549560</v>
      </c>
      <c r="D25" s="89">
        <f t="shared" si="3"/>
        <v>52.987397878913015</v>
      </c>
    </row>
    <row r="26" spans="1:4" ht="20.25" customHeight="1" x14ac:dyDescent="0.25">
      <c r="A26" s="13" t="s">
        <v>21</v>
      </c>
      <c r="B26" s="69">
        <v>3100000</v>
      </c>
      <c r="C26" s="17">
        <v>1516807.92</v>
      </c>
      <c r="D26" s="89">
        <f t="shared" si="3"/>
        <v>48.929287741935482</v>
      </c>
    </row>
    <row r="27" spans="1:4" ht="37.5" customHeight="1" x14ac:dyDescent="0.25">
      <c r="A27" s="13" t="s">
        <v>22</v>
      </c>
      <c r="B27" s="69">
        <v>130000</v>
      </c>
      <c r="C27" s="17">
        <v>0</v>
      </c>
      <c r="D27" s="89">
        <f t="shared" si="3"/>
        <v>0</v>
      </c>
    </row>
    <row r="28" spans="1:4" ht="31.5" x14ac:dyDescent="0.25">
      <c r="A28" s="13" t="s">
        <v>23</v>
      </c>
      <c r="B28" s="69">
        <v>13500000</v>
      </c>
      <c r="C28" s="17">
        <v>7277103.6100000003</v>
      </c>
      <c r="D28" s="93">
        <f t="shared" si="3"/>
        <v>53.904471185185187</v>
      </c>
    </row>
    <row r="29" spans="1:4" ht="22.7" customHeight="1" x14ac:dyDescent="0.25">
      <c r="A29" s="14" t="s">
        <v>24</v>
      </c>
      <c r="B29" s="68">
        <v>15950000</v>
      </c>
      <c r="C29" s="19">
        <v>13925151.9</v>
      </c>
      <c r="D29" s="90">
        <f t="shared" si="3"/>
        <v>87.30502758620689</v>
      </c>
    </row>
    <row r="30" spans="1:4" ht="30.75" customHeight="1" x14ac:dyDescent="0.25">
      <c r="A30" s="14" t="s">
        <v>25</v>
      </c>
      <c r="B30" s="68">
        <v>2245275</v>
      </c>
      <c r="C30" s="18">
        <v>1170785.8899999999</v>
      </c>
      <c r="D30" s="90">
        <f t="shared" si="3"/>
        <v>52.1444317511218</v>
      </c>
    </row>
    <row r="31" spans="1:4" ht="22.5" customHeight="1" x14ac:dyDescent="0.25">
      <c r="A31" s="14" t="s">
        <v>26</v>
      </c>
      <c r="B31" s="70">
        <f>B32+B33</f>
        <v>11492200</v>
      </c>
      <c r="C31" s="19">
        <f>C32+C33</f>
        <v>15761924.119999999</v>
      </c>
      <c r="D31" s="90">
        <f t="shared" si="3"/>
        <v>137.15323541184455</v>
      </c>
    </row>
    <row r="32" spans="1:4" ht="21.75" customHeight="1" x14ac:dyDescent="0.25">
      <c r="A32" s="13" t="s">
        <v>27</v>
      </c>
      <c r="B32" s="69">
        <f>377734.69+514453.11+12.2</f>
        <v>892200</v>
      </c>
      <c r="C32" s="17">
        <v>556734.68999999994</v>
      </c>
      <c r="D32" s="89">
        <f t="shared" si="3"/>
        <v>62.400211835911222</v>
      </c>
    </row>
    <row r="33" spans="1:4" ht="18.75" customHeight="1" x14ac:dyDescent="0.25">
      <c r="A33" s="13" t="s">
        <v>28</v>
      </c>
      <c r="B33" s="71">
        <v>10600000</v>
      </c>
      <c r="C33" s="17">
        <v>15205189.43</v>
      </c>
      <c r="D33" s="89">
        <f t="shared" si="3"/>
        <v>143.44518330188677</v>
      </c>
    </row>
    <row r="34" spans="1:4" ht="21.75" customHeight="1" x14ac:dyDescent="0.25">
      <c r="A34" s="14" t="s">
        <v>29</v>
      </c>
      <c r="B34" s="68">
        <f>7550000+3600000+81000-100</f>
        <v>11230900</v>
      </c>
      <c r="C34" s="18">
        <v>7718162.0099999998</v>
      </c>
      <c r="D34" s="90">
        <f t="shared" si="3"/>
        <v>68.722560168819939</v>
      </c>
    </row>
    <row r="35" spans="1:4" ht="21.75" customHeight="1" x14ac:dyDescent="0.25">
      <c r="A35" s="14" t="s">
        <v>30</v>
      </c>
      <c r="B35" s="68">
        <f>B36+B37+B38</f>
        <v>1630862.16</v>
      </c>
      <c r="C35" s="19">
        <f>C36+C37+C38</f>
        <v>846393.29</v>
      </c>
      <c r="D35" s="90">
        <f t="shared" si="3"/>
        <v>51.89851789804235</v>
      </c>
    </row>
    <row r="36" spans="1:4" ht="21.2" customHeight="1" x14ac:dyDescent="0.25">
      <c r="A36" s="13" t="s">
        <v>31</v>
      </c>
      <c r="B36" s="69">
        <v>0</v>
      </c>
      <c r="C36" s="17">
        <v>2114</v>
      </c>
      <c r="D36" s="89">
        <v>0</v>
      </c>
    </row>
    <row r="37" spans="1:4" ht="21.2" customHeight="1" x14ac:dyDescent="0.25">
      <c r="A37" s="13" t="s">
        <v>30</v>
      </c>
      <c r="B37" s="69">
        <v>0</v>
      </c>
      <c r="C37" s="21">
        <v>0</v>
      </c>
      <c r="D37" s="89">
        <v>0</v>
      </c>
    </row>
    <row r="38" spans="1:4" ht="24" customHeight="1" thickBot="1" x14ac:dyDescent="0.3">
      <c r="A38" s="24" t="s">
        <v>93</v>
      </c>
      <c r="B38" s="72">
        <v>1630862.16</v>
      </c>
      <c r="C38" s="22">
        <v>844279.29</v>
      </c>
      <c r="D38" s="89">
        <f t="shared" si="3"/>
        <v>51.768893209221311</v>
      </c>
    </row>
    <row r="39" spans="1:4" ht="30.2" customHeight="1" x14ac:dyDescent="0.25">
      <c r="A39" s="23" t="s">
        <v>32</v>
      </c>
      <c r="B39" s="43">
        <f>B40+B41+B42+B43+B44</f>
        <v>2233107578.46</v>
      </c>
      <c r="C39" s="43">
        <f>C40+C41+C42+C43+C44</f>
        <v>981066126.10000002</v>
      </c>
      <c r="D39" s="87">
        <f>C39/B39*100</f>
        <v>43.932774917031303</v>
      </c>
    </row>
    <row r="40" spans="1:4" ht="31.7" customHeight="1" x14ac:dyDescent="0.25">
      <c r="A40" s="13" t="s">
        <v>33</v>
      </c>
      <c r="B40" s="69">
        <v>75939500</v>
      </c>
      <c r="C40" s="17">
        <f>42159400+4222500</f>
        <v>46381900</v>
      </c>
      <c r="D40" s="93">
        <f>C40/B40*100</f>
        <v>61.077436643643956</v>
      </c>
    </row>
    <row r="41" spans="1:4" ht="18.75" customHeight="1" x14ac:dyDescent="0.25">
      <c r="A41" s="13" t="s">
        <v>34</v>
      </c>
      <c r="B41" s="69">
        <v>2135057428.8299999</v>
      </c>
      <c r="C41" s="17">
        <v>912579835.62</v>
      </c>
      <c r="D41" s="93">
        <f>C41/B41*100</f>
        <v>42.742636488241395</v>
      </c>
    </row>
    <row r="42" spans="1:4" ht="35.25" customHeight="1" x14ac:dyDescent="0.25">
      <c r="A42" s="13" t="s">
        <v>98</v>
      </c>
      <c r="B42" s="69">
        <v>0</v>
      </c>
      <c r="C42" s="17">
        <v>-6259.15</v>
      </c>
      <c r="D42" s="93">
        <v>0</v>
      </c>
    </row>
    <row r="43" spans="1:4" ht="47.25" customHeight="1" x14ac:dyDescent="0.25">
      <c r="A43" s="13" t="s">
        <v>35</v>
      </c>
      <c r="B43" s="69">
        <f>-1909597.72-2386</f>
        <v>-1911983.72</v>
      </c>
      <c r="C43" s="17">
        <v>-1911983.72</v>
      </c>
      <c r="D43" s="93">
        <f t="shared" ref="D43" si="4">C43/B43*100</f>
        <v>100</v>
      </c>
    </row>
    <row r="44" spans="1:4" ht="19.5" customHeight="1" thickBot="1" x14ac:dyDescent="0.3">
      <c r="A44" s="25" t="s">
        <v>36</v>
      </c>
      <c r="B44" s="73">
        <f>24022615.35+18</f>
        <v>24022633.350000001</v>
      </c>
      <c r="C44" s="20">
        <v>24022633.350000001</v>
      </c>
      <c r="D44" s="94">
        <v>100</v>
      </c>
    </row>
    <row r="45" spans="1:4" ht="29.25" customHeight="1" thickBot="1" x14ac:dyDescent="0.3">
      <c r="A45" s="26" t="s">
        <v>37</v>
      </c>
      <c r="B45" s="109">
        <f>B6+B22+B39</f>
        <v>3053887515.6199999</v>
      </c>
      <c r="C45" s="47">
        <f>C6+C22+C39</f>
        <v>1293143009.8900001</v>
      </c>
      <c r="D45" s="110">
        <f>C45/B45*100</f>
        <v>42.344159805357677</v>
      </c>
    </row>
    <row r="46" spans="1:4" ht="19.5" customHeight="1" thickBot="1" x14ac:dyDescent="0.3">
      <c r="A46" s="115" t="s">
        <v>100</v>
      </c>
      <c r="B46" s="116"/>
      <c r="C46" s="116"/>
      <c r="D46" s="117"/>
    </row>
    <row r="47" spans="1:4" ht="24" customHeight="1" x14ac:dyDescent="0.25">
      <c r="A47" s="83" t="s">
        <v>38</v>
      </c>
      <c r="B47" s="84">
        <f>B48+B49+B50+B51+B52+B53+B54</f>
        <v>165777400</v>
      </c>
      <c r="C47" s="85">
        <f>C48+C49+C50+C51+C52+C53+C54</f>
        <v>65919527.870000005</v>
      </c>
      <c r="D47" s="95">
        <f t="shared" ref="D47:D103" si="5">C47/B47*100</f>
        <v>39.763880884849208</v>
      </c>
    </row>
    <row r="48" spans="1:4" ht="49.7" customHeight="1" x14ac:dyDescent="0.25">
      <c r="A48" s="28" t="s">
        <v>39</v>
      </c>
      <c r="B48" s="48">
        <v>3485280</v>
      </c>
      <c r="C48" s="49">
        <v>1211897.02</v>
      </c>
      <c r="D48" s="96">
        <f t="shared" si="5"/>
        <v>34.771869691961619</v>
      </c>
    </row>
    <row r="49" spans="1:4" ht="46.5" customHeight="1" x14ac:dyDescent="0.25">
      <c r="A49" s="28" t="s">
        <v>40</v>
      </c>
      <c r="B49" s="48">
        <v>68806000</v>
      </c>
      <c r="C49" s="49">
        <v>27858420.350000001</v>
      </c>
      <c r="D49" s="96">
        <f t="shared" si="5"/>
        <v>40.488359082056803</v>
      </c>
    </row>
    <row r="50" spans="1:4" x14ac:dyDescent="0.25">
      <c r="A50" s="28" t="s">
        <v>41</v>
      </c>
      <c r="B50" s="48">
        <v>12400</v>
      </c>
      <c r="C50" s="49">
        <v>0</v>
      </c>
      <c r="D50" s="96">
        <f t="shared" si="5"/>
        <v>0</v>
      </c>
    </row>
    <row r="51" spans="1:4" ht="30.2" customHeight="1" x14ac:dyDescent="0.25">
      <c r="A51" s="28" t="s">
        <v>42</v>
      </c>
      <c r="B51" s="48">
        <v>8762900</v>
      </c>
      <c r="C51" s="49">
        <v>3770056.53</v>
      </c>
      <c r="D51" s="96">
        <f t="shared" si="5"/>
        <v>43.022932248456556</v>
      </c>
    </row>
    <row r="52" spans="1:4" ht="10.5" hidden="1" customHeight="1" x14ac:dyDescent="0.25">
      <c r="A52" s="28" t="s">
        <v>43</v>
      </c>
      <c r="B52" s="48"/>
      <c r="C52" s="49"/>
      <c r="D52" s="96">
        <v>0</v>
      </c>
    </row>
    <row r="53" spans="1:4" x14ac:dyDescent="0.25">
      <c r="A53" s="28" t="s">
        <v>44</v>
      </c>
      <c r="B53" s="48">
        <v>1414083.24</v>
      </c>
      <c r="C53" s="49">
        <v>0</v>
      </c>
      <c r="D53" s="96">
        <f t="shared" si="5"/>
        <v>0</v>
      </c>
    </row>
    <row r="54" spans="1:4" x14ac:dyDescent="0.25">
      <c r="A54" s="28" t="s">
        <v>45</v>
      </c>
      <c r="B54" s="48">
        <v>83296736.760000005</v>
      </c>
      <c r="C54" s="49">
        <v>33079153.969999999</v>
      </c>
      <c r="D54" s="96">
        <f t="shared" si="5"/>
        <v>39.712424828009553</v>
      </c>
    </row>
    <row r="55" spans="1:4" ht="24.75" customHeight="1" x14ac:dyDescent="0.25">
      <c r="A55" s="27" t="s">
        <v>46</v>
      </c>
      <c r="B55" s="45">
        <f>B56+B57+B58</f>
        <v>29313200</v>
      </c>
      <c r="C55" s="46">
        <f>C56+C57+C58</f>
        <v>7889769.0199999996</v>
      </c>
      <c r="D55" s="97">
        <f t="shared" si="5"/>
        <v>26.915413602063232</v>
      </c>
    </row>
    <row r="56" spans="1:4" x14ac:dyDescent="0.25">
      <c r="A56" s="28" t="s">
        <v>47</v>
      </c>
      <c r="B56" s="48">
        <v>4272300</v>
      </c>
      <c r="C56" s="49">
        <v>1942095.5</v>
      </c>
      <c r="D56" s="96">
        <f t="shared" si="5"/>
        <v>45.457844720642278</v>
      </c>
    </row>
    <row r="57" spans="1:4" ht="18.75" customHeight="1" x14ac:dyDescent="0.25">
      <c r="A57" s="28" t="s">
        <v>90</v>
      </c>
      <c r="B57" s="48">
        <v>25040900</v>
      </c>
      <c r="C57" s="49">
        <v>5947673.5199999996</v>
      </c>
      <c r="D57" s="96">
        <f t="shared" si="5"/>
        <v>23.751836076179369</v>
      </c>
    </row>
    <row r="58" spans="1:4" ht="32.25" hidden="1" customHeight="1" x14ac:dyDescent="0.25">
      <c r="A58" s="28" t="s">
        <v>48</v>
      </c>
      <c r="B58" s="48"/>
      <c r="C58" s="49"/>
      <c r="D58" s="96">
        <v>0</v>
      </c>
    </row>
    <row r="59" spans="1:4" x14ac:dyDescent="0.25">
      <c r="A59" s="27" t="s">
        <v>49</v>
      </c>
      <c r="B59" s="45">
        <f>B60+B61+B62+B63</f>
        <v>288692396.61000001</v>
      </c>
      <c r="C59" s="46">
        <f>C60+C61+C62+C63</f>
        <v>74181282.25</v>
      </c>
      <c r="D59" s="97">
        <f t="shared" si="5"/>
        <v>25.695613435296977</v>
      </c>
    </row>
    <row r="60" spans="1:4" x14ac:dyDescent="0.25">
      <c r="A60" s="28" t="s">
        <v>50</v>
      </c>
      <c r="B60" s="48">
        <v>450200</v>
      </c>
      <c r="C60" s="50">
        <v>0</v>
      </c>
      <c r="D60" s="96">
        <f t="shared" si="5"/>
        <v>0</v>
      </c>
    </row>
    <row r="61" spans="1:4" x14ac:dyDescent="0.25">
      <c r="A61" s="28" t="s">
        <v>51</v>
      </c>
      <c r="B61" s="48">
        <v>25283200</v>
      </c>
      <c r="C61" s="50">
        <v>9500000</v>
      </c>
      <c r="D61" s="96">
        <f t="shared" si="5"/>
        <v>37.574357676243515</v>
      </c>
    </row>
    <row r="62" spans="1:4" x14ac:dyDescent="0.25">
      <c r="A62" s="28" t="s">
        <v>52</v>
      </c>
      <c r="B62" s="51">
        <v>261534065.61000001</v>
      </c>
      <c r="C62" s="49">
        <v>64491112.880000003</v>
      </c>
      <c r="D62" s="96">
        <f t="shared" si="5"/>
        <v>24.658781153262552</v>
      </c>
    </row>
    <row r="63" spans="1:4" ht="20.25" customHeight="1" x14ac:dyDescent="0.25">
      <c r="A63" s="28" t="s">
        <v>53</v>
      </c>
      <c r="B63" s="48">
        <v>1424931</v>
      </c>
      <c r="C63" s="52">
        <v>190169.37</v>
      </c>
      <c r="D63" s="96">
        <f t="shared" si="5"/>
        <v>13.345865168208146</v>
      </c>
    </row>
    <row r="64" spans="1:4" x14ac:dyDescent="0.25">
      <c r="A64" s="27" t="s">
        <v>54</v>
      </c>
      <c r="B64" s="45">
        <f>B65+B66+B68+B67</f>
        <v>368425984.06999999</v>
      </c>
      <c r="C64" s="46">
        <f>C65+C66+C68+C67</f>
        <v>45267394.609999999</v>
      </c>
      <c r="D64" s="97">
        <f t="shared" si="5"/>
        <v>12.286699789719313</v>
      </c>
    </row>
    <row r="65" spans="1:10" x14ac:dyDescent="0.25">
      <c r="A65" s="28" t="s">
        <v>55</v>
      </c>
      <c r="B65" s="48">
        <v>33542782.399999999</v>
      </c>
      <c r="C65" s="52">
        <v>4536473.4800000004</v>
      </c>
      <c r="D65" s="96">
        <f t="shared" si="5"/>
        <v>13.52443999994467</v>
      </c>
    </row>
    <row r="66" spans="1:10" x14ac:dyDescent="0.25">
      <c r="A66" s="28" t="s">
        <v>56</v>
      </c>
      <c r="B66" s="48">
        <v>600000</v>
      </c>
      <c r="C66" s="49">
        <v>0</v>
      </c>
      <c r="D66" s="96">
        <f t="shared" si="5"/>
        <v>0</v>
      </c>
    </row>
    <row r="67" spans="1:10" x14ac:dyDescent="0.25">
      <c r="A67" s="28" t="s">
        <v>57</v>
      </c>
      <c r="B67" s="48">
        <v>209925101.66999999</v>
      </c>
      <c r="C67" s="52">
        <v>36176446.130000003</v>
      </c>
      <c r="D67" s="96">
        <f t="shared" si="5"/>
        <v>17.233025418212726</v>
      </c>
    </row>
    <row r="68" spans="1:10" ht="17.45" customHeight="1" x14ac:dyDescent="0.25">
      <c r="A68" s="28" t="s">
        <v>58</v>
      </c>
      <c r="B68" s="48">
        <v>124358100</v>
      </c>
      <c r="C68" s="52">
        <v>4554475</v>
      </c>
      <c r="D68" s="96">
        <f t="shared" si="5"/>
        <v>3.6623870901855202</v>
      </c>
    </row>
    <row r="69" spans="1:10" x14ac:dyDescent="0.25">
      <c r="A69" s="27" t="s">
        <v>59</v>
      </c>
      <c r="B69" s="45">
        <f>B70+B71</f>
        <v>11533212</v>
      </c>
      <c r="C69" s="46">
        <f>C70+C71</f>
        <v>4760153.5</v>
      </c>
      <c r="D69" s="97">
        <f t="shared" si="5"/>
        <v>41.273441431580373</v>
      </c>
    </row>
    <row r="70" spans="1:10" ht="30.2" customHeight="1" x14ac:dyDescent="0.25">
      <c r="A70" s="28" t="s">
        <v>60</v>
      </c>
      <c r="B70" s="48">
        <v>11533212</v>
      </c>
      <c r="C70" s="49">
        <v>4760153.5</v>
      </c>
      <c r="D70" s="96">
        <f t="shared" si="5"/>
        <v>41.273441431580373</v>
      </c>
    </row>
    <row r="71" spans="1:10" ht="19.5" hidden="1" customHeight="1" x14ac:dyDescent="0.25">
      <c r="A71" s="28" t="s">
        <v>61</v>
      </c>
      <c r="B71" s="48">
        <v>0</v>
      </c>
      <c r="C71" s="49">
        <v>0</v>
      </c>
      <c r="D71" s="96" t="e">
        <f t="shared" si="5"/>
        <v>#DIV/0!</v>
      </c>
    </row>
    <row r="72" spans="1:10" x14ac:dyDescent="0.25">
      <c r="A72" s="27" t="s">
        <v>62</v>
      </c>
      <c r="B72" s="45">
        <f t="shared" ref="B72:C72" si="6">B73+B74+B75+B76+B77+B78</f>
        <v>2020642699.76</v>
      </c>
      <c r="C72" s="46">
        <f t="shared" si="6"/>
        <v>912851407.11000001</v>
      </c>
      <c r="D72" s="97">
        <f t="shared" si="5"/>
        <v>45.176290059515381</v>
      </c>
      <c r="F72" s="5"/>
      <c r="H72" s="4"/>
      <c r="J72" s="4"/>
    </row>
    <row r="73" spans="1:10" x14ac:dyDescent="0.25">
      <c r="A73" s="28" t="s">
        <v>63</v>
      </c>
      <c r="B73" s="48">
        <v>750984831.25999999</v>
      </c>
      <c r="C73" s="49">
        <v>390040684.83999997</v>
      </c>
      <c r="D73" s="96">
        <f t="shared" si="5"/>
        <v>51.937225441103905</v>
      </c>
    </row>
    <row r="74" spans="1:10" x14ac:dyDescent="0.25">
      <c r="A74" s="28" t="s">
        <v>64</v>
      </c>
      <c r="B74" s="48">
        <v>1040062378.95</v>
      </c>
      <c r="C74" s="49">
        <v>452704699.97000003</v>
      </c>
      <c r="D74" s="98">
        <f t="shared" si="5"/>
        <v>43.526687353794131</v>
      </c>
    </row>
    <row r="75" spans="1:10" ht="15" customHeight="1" x14ac:dyDescent="0.25">
      <c r="A75" s="28" t="s">
        <v>65</v>
      </c>
      <c r="B75" s="48">
        <v>198579789.55000001</v>
      </c>
      <c r="C75" s="49">
        <v>64856243.700000003</v>
      </c>
      <c r="D75" s="98">
        <f t="shared" si="5"/>
        <v>32.660042518410457</v>
      </c>
    </row>
    <row r="76" spans="1:10" ht="15" customHeight="1" x14ac:dyDescent="0.25">
      <c r="A76" s="28" t="s">
        <v>95</v>
      </c>
      <c r="B76" s="48">
        <v>100000</v>
      </c>
      <c r="C76" s="49">
        <v>64300</v>
      </c>
      <c r="D76" s="98">
        <f t="shared" si="5"/>
        <v>64.3</v>
      </c>
    </row>
    <row r="77" spans="1:10" x14ac:dyDescent="0.25">
      <c r="A77" s="28" t="s">
        <v>66</v>
      </c>
      <c r="B77" s="48">
        <v>260000</v>
      </c>
      <c r="C77" s="49">
        <v>46478.6</v>
      </c>
      <c r="D77" s="98">
        <f t="shared" si="5"/>
        <v>17.876384615384616</v>
      </c>
    </row>
    <row r="78" spans="1:10" x14ac:dyDescent="0.25">
      <c r="A78" s="28" t="s">
        <v>67</v>
      </c>
      <c r="B78" s="48">
        <v>30655700</v>
      </c>
      <c r="C78" s="49">
        <v>5139000</v>
      </c>
      <c r="D78" s="98">
        <f t="shared" si="5"/>
        <v>16.763603506036397</v>
      </c>
    </row>
    <row r="79" spans="1:10" x14ac:dyDescent="0.25">
      <c r="A79" s="27" t="s">
        <v>68</v>
      </c>
      <c r="B79" s="45">
        <f>B80</f>
        <v>137944256.22</v>
      </c>
      <c r="C79" s="46">
        <f>C80</f>
        <v>57097498.950000003</v>
      </c>
      <c r="D79" s="99">
        <f t="shared" si="5"/>
        <v>41.391719028111055</v>
      </c>
      <c r="F79" s="5"/>
    </row>
    <row r="80" spans="1:10" x14ac:dyDescent="0.25">
      <c r="A80" s="28" t="s">
        <v>69</v>
      </c>
      <c r="B80" s="48">
        <v>137944256.22</v>
      </c>
      <c r="C80" s="49">
        <v>57097498.950000003</v>
      </c>
      <c r="D80" s="98">
        <f t="shared" si="5"/>
        <v>41.391719028111055</v>
      </c>
    </row>
    <row r="81" spans="1:6" x14ac:dyDescent="0.25">
      <c r="A81" s="27" t="s">
        <v>70</v>
      </c>
      <c r="B81" s="45">
        <f>B82+B83+B84+B85</f>
        <v>117486953.02</v>
      </c>
      <c r="C81" s="46">
        <f>C82+C83+C84+C85</f>
        <v>88855485.560000002</v>
      </c>
      <c r="D81" s="99">
        <f t="shared" si="5"/>
        <v>75.630087661626561</v>
      </c>
    </row>
    <row r="82" spans="1:6" x14ac:dyDescent="0.25">
      <c r="A82" s="28" t="s">
        <v>71</v>
      </c>
      <c r="B82" s="48">
        <v>1152000</v>
      </c>
      <c r="C82" s="49">
        <v>465000</v>
      </c>
      <c r="D82" s="98">
        <f t="shared" si="5"/>
        <v>40.364583333333329</v>
      </c>
    </row>
    <row r="83" spans="1:6" x14ac:dyDescent="0.25">
      <c r="A83" s="28" t="s">
        <v>72</v>
      </c>
      <c r="B83" s="48">
        <v>2178600</v>
      </c>
      <c r="C83" s="49">
        <v>405733</v>
      </c>
      <c r="D83" s="98">
        <f t="shared" si="5"/>
        <v>18.623565592582391</v>
      </c>
    </row>
    <row r="84" spans="1:6" x14ac:dyDescent="0.25">
      <c r="A84" s="28" t="s">
        <v>73</v>
      </c>
      <c r="B84" s="48">
        <v>112453537.02</v>
      </c>
      <c r="C84" s="49">
        <v>86779694.450000003</v>
      </c>
      <c r="D84" s="98">
        <f t="shared" si="5"/>
        <v>77.169377459924732</v>
      </c>
    </row>
    <row r="85" spans="1:6" ht="18.75" customHeight="1" x14ac:dyDescent="0.25">
      <c r="A85" s="28" t="s">
        <v>74</v>
      </c>
      <c r="B85" s="48">
        <v>1702816</v>
      </c>
      <c r="C85" s="49">
        <v>1205058.1100000001</v>
      </c>
      <c r="D85" s="98">
        <f t="shared" si="5"/>
        <v>70.768545162836162</v>
      </c>
    </row>
    <row r="86" spans="1:6" x14ac:dyDescent="0.25">
      <c r="A86" s="27" t="s">
        <v>75</v>
      </c>
      <c r="B86" s="45">
        <f>B87+B88+B89</f>
        <v>46669926.93</v>
      </c>
      <c r="C86" s="46">
        <f>C87+C88+C89</f>
        <v>23963376.349999998</v>
      </c>
      <c r="D86" s="99">
        <f t="shared" si="5"/>
        <v>51.346504968697616</v>
      </c>
    </row>
    <row r="87" spans="1:6" x14ac:dyDescent="0.25">
      <c r="A87" s="28" t="s">
        <v>76</v>
      </c>
      <c r="B87" s="48">
        <v>23266348.149999999</v>
      </c>
      <c r="C87" s="49">
        <v>23266348.149999999</v>
      </c>
      <c r="D87" s="98">
        <f t="shared" si="5"/>
        <v>100</v>
      </c>
    </row>
    <row r="88" spans="1:6" x14ac:dyDescent="0.25">
      <c r="A88" s="28" t="s">
        <v>77</v>
      </c>
      <c r="B88" s="48">
        <v>23403578.780000001</v>
      </c>
      <c r="C88" s="49">
        <v>697028.2</v>
      </c>
      <c r="D88" s="98">
        <f t="shared" si="5"/>
        <v>2.9782974926709045</v>
      </c>
    </row>
    <row r="89" spans="1:6" hidden="1" x14ac:dyDescent="0.25">
      <c r="A89" s="28" t="s">
        <v>78</v>
      </c>
      <c r="B89" s="48"/>
      <c r="C89" s="49"/>
      <c r="D89" s="98" t="e">
        <f t="shared" si="5"/>
        <v>#DIV/0!</v>
      </c>
    </row>
    <row r="90" spans="1:6" x14ac:dyDescent="0.25">
      <c r="A90" s="27" t="s">
        <v>79</v>
      </c>
      <c r="B90" s="53">
        <f t="shared" ref="B90:C90" si="7">B91+B92</f>
        <v>1400000</v>
      </c>
      <c r="C90" s="42">
        <f t="shared" si="7"/>
        <v>417362.01</v>
      </c>
      <c r="D90" s="99">
        <f t="shared" si="5"/>
        <v>29.811572142857145</v>
      </c>
    </row>
    <row r="91" spans="1:6" x14ac:dyDescent="0.25">
      <c r="A91" s="28" t="s">
        <v>80</v>
      </c>
      <c r="B91" s="48">
        <v>350000</v>
      </c>
      <c r="C91" s="49">
        <v>87098</v>
      </c>
      <c r="D91" s="98">
        <f t="shared" si="5"/>
        <v>24.88514285714286</v>
      </c>
    </row>
    <row r="92" spans="1:6" x14ac:dyDescent="0.25">
      <c r="A92" s="81" t="s">
        <v>96</v>
      </c>
      <c r="B92" s="48">
        <v>1050000</v>
      </c>
      <c r="C92" s="49">
        <v>330264.01</v>
      </c>
      <c r="D92" s="98">
        <f t="shared" si="5"/>
        <v>31.453715238095235</v>
      </c>
    </row>
    <row r="93" spans="1:6" ht="16.5" thickBot="1" x14ac:dyDescent="0.3">
      <c r="A93" s="82" t="s">
        <v>81</v>
      </c>
      <c r="B93" s="54">
        <v>4011100</v>
      </c>
      <c r="C93" s="55">
        <v>0</v>
      </c>
      <c r="D93" s="100">
        <f t="shared" si="5"/>
        <v>0</v>
      </c>
    </row>
    <row r="94" spans="1:6" ht="16.5" hidden="1" thickBot="1" x14ac:dyDescent="0.3">
      <c r="A94" s="29" t="s">
        <v>88</v>
      </c>
      <c r="B94" s="56"/>
      <c r="C94" s="57"/>
      <c r="D94" s="101" t="e">
        <f t="shared" si="5"/>
        <v>#DIV/0!</v>
      </c>
    </row>
    <row r="95" spans="1:6" ht="30.75" customHeight="1" thickBot="1" x14ac:dyDescent="0.3">
      <c r="A95" s="30" t="s">
        <v>82</v>
      </c>
      <c r="B95" s="58">
        <f>B47+B55+B59+B64+B69+B72+B79+B81+B86+B90+B93+B94</f>
        <v>3191897128.6099997</v>
      </c>
      <c r="C95" s="59">
        <f>C47+C55+C59+C64+C69+C72+C79+C81+C86+C90+C93+C94</f>
        <v>1281203257.23</v>
      </c>
      <c r="D95" s="102">
        <f t="shared" si="5"/>
        <v>40.139240257656283</v>
      </c>
      <c r="F95" s="5"/>
    </row>
    <row r="96" spans="1:6" ht="7.5" hidden="1" customHeight="1" x14ac:dyDescent="0.25">
      <c r="A96" s="31"/>
      <c r="B96" s="60"/>
      <c r="C96" s="61"/>
      <c r="D96" s="103" t="e">
        <f t="shared" si="5"/>
        <v>#DIV/0!</v>
      </c>
    </row>
    <row r="97" spans="1:6" ht="21.2" customHeight="1" thickBot="1" x14ac:dyDescent="0.3">
      <c r="A97" s="32" t="s">
        <v>83</v>
      </c>
      <c r="B97" s="62">
        <f>B45-B95</f>
        <v>-138009612.98999977</v>
      </c>
      <c r="C97" s="63">
        <f>C45-C95</f>
        <v>11939752.660000086</v>
      </c>
      <c r="D97" s="104">
        <f t="shared" si="5"/>
        <v>-8.6513920308328416</v>
      </c>
    </row>
    <row r="98" spans="1:6" x14ac:dyDescent="0.25">
      <c r="A98" s="33" t="s">
        <v>91</v>
      </c>
      <c r="B98" s="79"/>
      <c r="C98" s="64"/>
      <c r="D98" s="105"/>
    </row>
    <row r="99" spans="1:6" x14ac:dyDescent="0.25">
      <c r="A99" s="28" t="s">
        <v>84</v>
      </c>
      <c r="B99" s="48">
        <v>40000000</v>
      </c>
      <c r="C99" s="50">
        <v>0</v>
      </c>
      <c r="D99" s="106">
        <v>0</v>
      </c>
      <c r="F99" s="5"/>
    </row>
    <row r="100" spans="1:6" ht="31.5" hidden="1" x14ac:dyDescent="0.25">
      <c r="A100" s="28" t="s">
        <v>85</v>
      </c>
      <c r="B100" s="48">
        <v>0</v>
      </c>
      <c r="C100" s="49">
        <v>0</v>
      </c>
      <c r="D100" s="106" t="e">
        <f t="shared" si="5"/>
        <v>#DIV/0!</v>
      </c>
    </row>
    <row r="101" spans="1:6" ht="31.5" hidden="1" x14ac:dyDescent="0.25">
      <c r="A101" s="28" t="s">
        <v>86</v>
      </c>
      <c r="B101" s="48">
        <v>0</v>
      </c>
      <c r="C101" s="49">
        <v>0</v>
      </c>
      <c r="D101" s="106" t="e">
        <f t="shared" si="5"/>
        <v>#DIV/0!</v>
      </c>
    </row>
    <row r="102" spans="1:6" ht="30.75" customHeight="1" thickBot="1" x14ac:dyDescent="0.3">
      <c r="A102" s="107" t="s">
        <v>87</v>
      </c>
      <c r="B102" s="80">
        <v>98009612.989999995</v>
      </c>
      <c r="C102" s="77">
        <v>-11939752.66</v>
      </c>
      <c r="D102" s="108">
        <f t="shared" si="5"/>
        <v>-12.182226105941488</v>
      </c>
      <c r="F102" s="5"/>
    </row>
    <row r="103" spans="1:6" s="8" customFormat="1" ht="25.5" hidden="1" customHeight="1" thickBot="1" x14ac:dyDescent="0.3">
      <c r="A103" s="74" t="s">
        <v>92</v>
      </c>
      <c r="B103" s="75">
        <f>B45-B95+68652920.03+19366292.96</f>
        <v>-49990399.999999769</v>
      </c>
      <c r="C103" s="47">
        <f>C45-C95</f>
        <v>11939752.660000086</v>
      </c>
      <c r="D103" s="76">
        <f t="shared" si="5"/>
        <v>-23.884091065484856</v>
      </c>
    </row>
    <row r="104" spans="1:6" s="8" customFormat="1" ht="23.25" customHeight="1" x14ac:dyDescent="0.25">
      <c r="A104" s="6"/>
      <c r="B104" s="65"/>
      <c r="C104" s="65"/>
      <c r="D104" s="7"/>
    </row>
    <row r="105" spans="1:6" ht="42.75" customHeight="1" x14ac:dyDescent="0.25">
      <c r="A105" s="2"/>
      <c r="B105" s="66"/>
      <c r="C105" s="36"/>
      <c r="D105" s="2"/>
    </row>
    <row r="106" spans="1:6" x14ac:dyDescent="0.25">
      <c r="A106" s="2"/>
      <c r="B106" s="36"/>
      <c r="C106" s="36"/>
      <c r="D106" s="2"/>
    </row>
  </sheetData>
  <mergeCells count="6">
    <mergeCell ref="C3:C4"/>
    <mergeCell ref="D3:D4"/>
    <mergeCell ref="A46:D46"/>
    <mergeCell ref="A1:D1"/>
    <mergeCell ref="B3:B4"/>
    <mergeCell ref="A3:A4"/>
  </mergeCells>
  <pageMargins left="1.1811023622047245" right="0" top="0.62992125984251968" bottom="0.11811023622047245" header="0.31496062992125984" footer="0.23622047244094491"/>
  <pageSetup paperSize="9" scale="70" fitToHeight="0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</vt:lpstr>
      <vt:lpstr>'05'!Заголовки_для_печати</vt:lpstr>
      <vt:lpstr>'05'!Область_печати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2023-06-06T06:54:09Z</dcterms:modified>
</cp:coreProperties>
</file>