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8920" yWindow="-120" windowWidth="29040" windowHeight="15840"/>
  </bookViews>
  <sheets>
    <sheet name="-" sheetId="18" r:id="rId1"/>
  </sheets>
  <definedNames>
    <definedName name="_xlnm.Print_Titles" localSheetId="0">'-'!$3:$3</definedName>
    <definedName name="_xlnm.Print_Area" localSheetId="0">'-'!$A$1:$D$116</definedName>
  </definedNames>
  <calcPr calcId="152511"/>
</workbook>
</file>

<file path=xl/calcChain.xml><?xml version="1.0" encoding="utf-8"?>
<calcChain xmlns="http://schemas.openxmlformats.org/spreadsheetml/2006/main">
  <c r="D30" i="18" l="1"/>
  <c r="B62" i="18"/>
  <c r="B49" i="18"/>
  <c r="C49" i="18"/>
  <c r="B45" i="18"/>
  <c r="C35" i="18"/>
  <c r="B35" i="18"/>
  <c r="C31" i="18"/>
  <c r="B31" i="18"/>
  <c r="B24" i="18"/>
  <c r="B20" i="18"/>
  <c r="B19" i="18"/>
  <c r="C15" i="18"/>
  <c r="B15" i="18"/>
  <c r="C10" i="18"/>
  <c r="B10" i="18"/>
  <c r="D32" i="18" l="1"/>
  <c r="D37" i="18" l="1"/>
  <c r="D24" i="18"/>
  <c r="D12" i="18"/>
  <c r="D61" i="18" l="1"/>
  <c r="C39" i="18" l="1"/>
  <c r="D45" i="18" l="1"/>
  <c r="D46" i="18"/>
  <c r="B6" i="18" l="1"/>
  <c r="C6" i="18"/>
  <c r="D9" i="18" l="1"/>
  <c r="D60" i="18" l="1"/>
  <c r="C57" i="18"/>
  <c r="B57" i="18"/>
  <c r="D38" i="18" l="1"/>
  <c r="D13" i="18"/>
  <c r="B39" i="18"/>
  <c r="D50" i="18" l="1"/>
  <c r="D51" i="18"/>
  <c r="D52" i="18"/>
  <c r="D53" i="18"/>
  <c r="D54" i="18"/>
  <c r="D55" i="18"/>
  <c r="D56" i="18"/>
  <c r="D33" i="18" l="1"/>
  <c r="D31" i="18"/>
  <c r="D41" i="18"/>
  <c r="D49" i="18" l="1"/>
  <c r="B107" i="18"/>
  <c r="C109" i="18" l="1"/>
  <c r="C107" i="18" l="1"/>
  <c r="D108" i="18"/>
  <c r="D105" i="18"/>
  <c r="D106" i="18"/>
  <c r="B93" i="18" l="1"/>
  <c r="C93" i="18"/>
  <c r="B75" i="18"/>
  <c r="C75" i="18"/>
  <c r="D79" i="18"/>
  <c r="D107" i="18" l="1"/>
  <c r="C89" i="18" l="1"/>
  <c r="B89" i="18"/>
  <c r="C84" i="18"/>
  <c r="B84" i="18"/>
  <c r="C82" i="18"/>
  <c r="B82" i="18"/>
  <c r="C72" i="18"/>
  <c r="B72" i="18"/>
  <c r="C67" i="18"/>
  <c r="B67" i="18"/>
  <c r="C62" i="18"/>
  <c r="B98" i="18" l="1"/>
  <c r="C102" i="18" l="1"/>
  <c r="B102" i="18"/>
  <c r="D99" i="18"/>
  <c r="D97" i="18"/>
  <c r="D94" i="18"/>
  <c r="D92" i="18"/>
  <c r="D91" i="18"/>
  <c r="D90" i="18"/>
  <c r="D88" i="18"/>
  <c r="D87" i="18"/>
  <c r="D86" i="18"/>
  <c r="D85" i="18"/>
  <c r="D83" i="18"/>
  <c r="D81" i="18"/>
  <c r="D80" i="18"/>
  <c r="D78" i="18"/>
  <c r="D77" i="18"/>
  <c r="D76" i="18"/>
  <c r="D73" i="18"/>
  <c r="D71" i="18"/>
  <c r="D70" i="18"/>
  <c r="D69" i="18"/>
  <c r="D68" i="18"/>
  <c r="D66" i="18"/>
  <c r="D65" i="18"/>
  <c r="D63" i="18"/>
  <c r="D59" i="18"/>
  <c r="D58" i="18"/>
  <c r="D42" i="18"/>
  <c r="D40" i="18"/>
  <c r="D34" i="18"/>
  <c r="D29" i="18"/>
  <c r="D28" i="18"/>
  <c r="D26" i="18"/>
  <c r="D25" i="18"/>
  <c r="C23" i="18"/>
  <c r="B23" i="18"/>
  <c r="D20" i="18"/>
  <c r="D19" i="18"/>
  <c r="D18" i="18"/>
  <c r="D17" i="18"/>
  <c r="D16" i="18"/>
  <c r="D14" i="18"/>
  <c r="D11" i="18"/>
  <c r="D8" i="18"/>
  <c r="D7" i="18"/>
  <c r="C5" i="18"/>
  <c r="B5" i="18"/>
  <c r="B22" i="18" l="1"/>
  <c r="B47" i="18" s="1"/>
  <c r="D62" i="18"/>
  <c r="D72" i="18"/>
  <c r="D93" i="18"/>
  <c r="D10" i="18"/>
  <c r="D23" i="18"/>
  <c r="D35" i="18"/>
  <c r="D84" i="18"/>
  <c r="D15" i="18"/>
  <c r="C98" i="18"/>
  <c r="D57" i="18"/>
  <c r="D67" i="18"/>
  <c r="D75" i="18"/>
  <c r="D82" i="18"/>
  <c r="D89" i="18"/>
  <c r="D6" i="18"/>
  <c r="C22" i="18"/>
  <c r="D39" i="18"/>
  <c r="B100" i="18" l="1"/>
  <c r="C47" i="18"/>
  <c r="D5" i="18"/>
  <c r="B4" i="18"/>
  <c r="D98" i="18"/>
  <c r="D22" i="18"/>
  <c r="C4" i="18"/>
  <c r="C100" i="18" l="1"/>
  <c r="D47" i="18"/>
  <c r="D4" i="18"/>
  <c r="D112" i="18" l="1"/>
  <c r="D100" i="18"/>
</calcChain>
</file>

<file path=xl/sharedStrings.xml><?xml version="1.0" encoding="utf-8"?>
<sst xmlns="http://schemas.openxmlformats.org/spreadsheetml/2006/main" count="116" uniqueCount="115">
  <si>
    <t>(рубли)</t>
  </si>
  <si>
    <t>НАЛОГОВЫЕ И НЕНАЛОГОВЫЕ ДОХОДЫ</t>
  </si>
  <si>
    <t>НАЛОГОВЫЕ ДОХОДЫ</t>
  </si>
  <si>
    <t xml:space="preserve">Налоги на прибыль, доходы </t>
  </si>
  <si>
    <t>Налог на доходы физических лиц</t>
  </si>
  <si>
    <t>Акцизы на нефтепродукты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</si>
  <si>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</si>
  <si>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</si>
  <si>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</si>
  <si>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</si>
  <si>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</si>
  <si>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</si>
  <si>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Транспортный налог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</si>
  <si>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</si>
  <si>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</si>
  <si>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</si>
  <si>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</si>
  <si>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</si>
  <si>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</si>
  <si>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земли</t>
  </si>
  <si>
    <t>Доходы от сдачи в аренду имущества</t>
  </si>
  <si>
    <t xml:space="preserve">Доходы от перечисления части прибыли, остающейся после уплаты налогов МУПов, созданных городскими округами 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</si>
  <si>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</si>
  <si>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</si>
  <si>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</si>
  <si>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</t>
  </si>
  <si>
    <t>Доходы от продажи земельных участков</t>
  </si>
  <si>
    <t>Штрафы, санкции, возмещение ущерба</t>
  </si>
  <si>
    <t>Прочие неналоговые доходы</t>
  </si>
  <si>
    <t>Невыясненные поступления</t>
  </si>
  <si>
    <t>БЕЗВОЗМЕЗДНЫЕ ПОСТУПЛЕНИЯ</t>
  </si>
  <si>
    <t>Дотации бюджетам городских округов на выравнивание бюджетной обеспеченности</t>
  </si>
  <si>
    <t>Субсидии,субвенции и 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</si>
  <si>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</si>
  <si>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БЮДЖЕТА - ИТОГО</t>
  </si>
  <si>
    <t>РАСХОДЫ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</si>
  <si>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</si>
  <si>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</si>
  <si>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</si>
  <si>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</si>
  <si>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 xml:space="preserve">Обеспечение деятельности финансовых, налоговых и таможенных органов и органов финансового надзора 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</si>
  <si>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</si>
  <si>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</si>
  <si>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</si>
  <si>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</si>
  <si>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</si>
  <si>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</si>
  <si>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</si>
  <si>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</si>
  <si>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</si>
  <si>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</si>
  <si>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</si>
  <si>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</si>
  <si>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</si>
  <si>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</si>
  <si>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</si>
  <si>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</si>
  <si>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</si>
  <si>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</si>
  <si>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</si>
  <si>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</si>
  <si>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</si>
  <si>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</si>
  <si>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</si>
  <si>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</si>
  <si>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</si>
  <si>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</si>
  <si>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</si>
  <si>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</si>
  <si>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</si>
  <si>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</si>
  <si>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</si>
  <si>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</si>
  <si>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</si>
  <si>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</si>
  <si>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</si>
  <si>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</si>
  <si>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</si>
  <si>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Обслуживание муниципального долга</t>
  </si>
  <si>
    <t>РАСХОДЫ БЮДЖЕТА - ИТОГО</t>
  </si>
  <si>
    <t>ДЕФИЦИТ / ПРОФИЦИТ</t>
  </si>
  <si>
    <t>Кредиты кредитных организаций</t>
  </si>
  <si>
    <t>Получение кредитов</t>
  </si>
  <si>
    <t>Погашение кредитов</t>
  </si>
  <si>
    <t>Получение кредитов от других бюджетов бюджетной системы Российской Федерации</t>
  </si>
  <si>
    <t>Погашение кредитов от других бюджетов бюджетной системы Российской Федерации</t>
  </si>
  <si>
    <t>Изменение остатков средств на счетах по учету средств бюджетов</t>
  </si>
  <si>
    <t>администрации города Новочебоксарска</t>
  </si>
  <si>
    <t>Прочие межбюджетные трансферты общего характера</t>
  </si>
  <si>
    <t>Налог, взимаемый в связи с применением упрощенной системы налогообложения</t>
  </si>
  <si>
    <t>Гражданская оборона</t>
  </si>
  <si>
    <t>Источники финансирования дефицита бюджета, в том числе:</t>
  </si>
  <si>
    <t>собственные доходы</t>
  </si>
  <si>
    <t>межбюджетные трансферты</t>
  </si>
  <si>
    <t>Дефицит/профицит без учета возврата МБТ</t>
  </si>
  <si>
    <t>Инициативные платежи, зачисляемые в бюджеты ГО</t>
  </si>
  <si>
    <t>Задолженность и перерасчеты по отмененным налогам</t>
  </si>
  <si>
    <t>Проф.подготовка, переподготовка и повышение квалификации</t>
  </si>
  <si>
    <t>Переодическая печать и издательства</t>
  </si>
  <si>
    <t>% исполне-ния</t>
  </si>
  <si>
    <t>Утвержденный 
план</t>
  </si>
  <si>
    <t>Начальник финансового отдела</t>
  </si>
  <si>
    <t>Иные дотации</t>
  </si>
  <si>
    <t xml:space="preserve">Доходы от возврата остатков субсидий прошлых лет </t>
  </si>
  <si>
    <t>Остатки на начало периода</t>
  </si>
  <si>
    <t>Остатки на конец периода, из них:</t>
  </si>
  <si>
    <t>Возврат излишне уплаченных сумм</t>
  </si>
  <si>
    <t>Прочие безвозмездные поступления от негосударственных организаций (Сбер)</t>
  </si>
  <si>
    <t>Другие вопросы в области национальной безопасности и правоохранительной деятельности</t>
  </si>
  <si>
    <t>Прочие поступления от использования имущества (найм жилья, рекламная деятельность, нестационарные объекты)</t>
  </si>
  <si>
    <t>Защита населения и территории от чрезвычайных ситуаций природного и техногенного характера, пожарная безопасность</t>
  </si>
  <si>
    <t>Туристический налог</t>
  </si>
  <si>
    <t>Исполнено за 2025 год</t>
  </si>
  <si>
    <t xml:space="preserve"> Сводка об исполнении бюджета города Новочебоксарска за 2025 год                                                        </t>
  </si>
  <si>
    <t xml:space="preserve">О.А. Мясникова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</si>
</sst>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43" formatCode="_-* #,##0.00\ _₽_-;\-* #,##0.00\ _₽_-;_-* &quot;-&quot;??\ _₽_-;_-@_-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164" fontId="4" fillId="0" borderId="0" xfId="0" applyNumberFormat="1" applyFont="1"/>
    <xf numFmtId="4" fontId="4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/>
    <xf numFmtId="164" fontId="3" fillId="0" borderId="0" xfId="0" applyNumberFormat="1" applyFont="1" applyAlignment="1">
      <alignment horizontal="right"/>
    </xf>
    <xf numFmtId="4" fontId="3" fillId="0" borderId="5" xfId="1" applyNumberFormat="1" applyFont="1" applyFill="1" applyBorder="1" applyAlignment="1"/>
    <xf numFmtId="4" fontId="2" fillId="0" borderId="5" xfId="1" applyNumberFormat="1" applyFont="1" applyFill="1" applyBorder="1" applyAlignment="1"/>
    <xf numFmtId="4" fontId="2" fillId="0" borderId="5" xfId="1" applyNumberFormat="1" applyFont="1" applyFill="1" applyBorder="1" applyAlignment="1">
      <alignment wrapText="1"/>
    </xf>
    <xf numFmtId="4" fontId="3" fillId="0" borderId="5" xfId="1" applyNumberFormat="1" applyFont="1" applyFill="1" applyBorder="1" applyAlignment="1">
      <alignment wrapText="1"/>
    </xf>
    <xf numFmtId="4" fontId="2" fillId="0" borderId="7" xfId="1" applyNumberFormat="1" applyFont="1" applyFill="1" applyBorder="1" applyAlignment="1"/>
    <xf numFmtId="4" fontId="3" fillId="0" borderId="5" xfId="1" applyNumberFormat="1" applyFont="1" applyFill="1" applyBorder="1"/>
    <xf numFmtId="4" fontId="3" fillId="0" borderId="11" xfId="1" applyNumberFormat="1" applyFont="1" applyFill="1" applyBorder="1" applyAlignment="1"/>
    <xf numFmtId="4" fontId="4" fillId="0" borderId="5" xfId="1" applyNumberFormat="1" applyFont="1" applyFill="1" applyBorder="1"/>
    <xf numFmtId="164" fontId="3" fillId="0" borderId="27" xfId="0" applyNumberFormat="1" applyFont="1" applyBorder="1" applyAlignment="1">
      <alignment horizontal="right"/>
    </xf>
    <xf numFmtId="4" fontId="3" fillId="0" borderId="12" xfId="1" applyNumberFormat="1" applyFont="1" applyFill="1" applyBorder="1" applyAlignment="1">
      <alignment wrapText="1"/>
    </xf>
    <xf numFmtId="4" fontId="2" fillId="0" borderId="5" xfId="0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/>
    <xf numFmtId="4" fontId="2" fillId="0" borderId="9" xfId="0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4" fontId="3" fillId="0" borderId="22" xfId="0" applyNumberFormat="1" applyFont="1" applyFill="1" applyBorder="1" applyAlignment="1">
      <alignment wrapText="1"/>
    </xf>
    <xf numFmtId="4" fontId="3" fillId="0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wrapText="1"/>
    </xf>
    <xf numFmtId="4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/>
    <xf numFmtId="4" fontId="3" fillId="0" borderId="1" xfId="0" applyNumberFormat="1" applyFont="1" applyFill="1" applyBorder="1" applyAlignment="1">
      <alignment wrapText="1"/>
    </xf>
    <xf numFmtId="4" fontId="3" fillId="0" borderId="3" xfId="0" applyNumberFormat="1" applyFont="1" applyFill="1" applyBorder="1" applyAlignment="1">
      <alignment wrapText="1" shrinkToFit="1"/>
    </xf>
    <xf numFmtId="4" fontId="3" fillId="0" borderId="5" xfId="0" applyNumberFormat="1" applyFont="1" applyFill="1" applyBorder="1" applyAlignment="1">
      <alignment horizontal="right"/>
    </xf>
    <xf numFmtId="4" fontId="3" fillId="0" borderId="3" xfId="0" applyNumberFormat="1" applyFont="1" applyFill="1" applyBorder="1" applyAlignment="1">
      <alignment wrapText="1"/>
    </xf>
    <xf numFmtId="4" fontId="3" fillId="0" borderId="5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horizontal="right"/>
    </xf>
    <xf numFmtId="4" fontId="3" fillId="0" borderId="9" xfId="0" applyNumberFormat="1" applyFont="1" applyFill="1" applyBorder="1" applyAlignment="1">
      <alignment horizontal="right"/>
    </xf>
    <xf numFmtId="4" fontId="3" fillId="0" borderId="11" xfId="0" applyNumberFormat="1" applyFont="1" applyFill="1" applyBorder="1" applyAlignment="1">
      <alignment horizontal="right"/>
    </xf>
    <xf numFmtId="4" fontId="2" fillId="0" borderId="16" xfId="0" applyNumberFormat="1" applyFont="1" applyFill="1" applyBorder="1" applyAlignment="1">
      <alignment wrapText="1"/>
    </xf>
    <xf numFmtId="4" fontId="2" fillId="0" borderId="11" xfId="0" applyNumberFormat="1" applyFont="1" applyFill="1" applyBorder="1" applyAlignment="1">
      <alignment horizontal="right"/>
    </xf>
    <xf numFmtId="4" fontId="3" fillId="0" borderId="15" xfId="0" applyNumberFormat="1" applyFont="1" applyFill="1" applyBorder="1" applyAlignment="1">
      <alignment wrapText="1"/>
    </xf>
    <xf numFmtId="4" fontId="2" fillId="0" borderId="13" xfId="0" applyNumberFormat="1" applyFont="1" applyFill="1" applyBorder="1" applyAlignment="1">
      <alignment wrapText="1"/>
    </xf>
    <xf numFmtId="4" fontId="2" fillId="0" borderId="3" xfId="0" applyNumberFormat="1" applyFont="1" applyFill="1" applyBorder="1" applyAlignment="1">
      <alignment horizontal="right"/>
    </xf>
    <xf numFmtId="4" fontId="3" fillId="0" borderId="12" xfId="0" applyNumberFormat="1" applyFont="1" applyFill="1" applyBorder="1" applyAlignment="1">
      <alignment wrapText="1"/>
    </xf>
    <xf numFmtId="4" fontId="2" fillId="0" borderId="12" xfId="0" applyNumberFormat="1" applyFont="1" applyFill="1" applyBorder="1" applyAlignment="1">
      <alignment wrapText="1"/>
    </xf>
    <xf numFmtId="4" fontId="2" fillId="0" borderId="12" xfId="0" applyNumberFormat="1" applyFont="1" applyFill="1" applyBorder="1" applyAlignment="1">
      <alignment horizontal="right"/>
    </xf>
    <xf numFmtId="4" fontId="2" fillId="0" borderId="14" xfId="0" applyNumberFormat="1" applyFont="1" applyFill="1" applyBorder="1" applyAlignment="1">
      <alignment wrapText="1"/>
    </xf>
    <xf numFmtId="4" fontId="3" fillId="0" borderId="29" xfId="0" applyNumberFormat="1" applyFont="1" applyFill="1" applyBorder="1" applyAlignment="1">
      <alignment horizontal="right"/>
    </xf>
    <xf numFmtId="4" fontId="3" fillId="0" borderId="27" xfId="0" applyNumberFormat="1" applyFont="1" applyFill="1" applyBorder="1" applyAlignment="1">
      <alignment horizontal="right"/>
    </xf>
    <xf numFmtId="4" fontId="3" fillId="0" borderId="13" xfId="0" applyNumberFormat="1" applyFont="1" applyFill="1" applyBorder="1" applyAlignment="1">
      <alignment wrapText="1" shrinkToFit="1"/>
    </xf>
    <xf numFmtId="4" fontId="3" fillId="0" borderId="12" xfId="0" applyNumberFormat="1" applyFont="1" applyFill="1" applyBorder="1" applyAlignment="1">
      <alignment wrapText="1" shrinkToFit="1"/>
    </xf>
    <xf numFmtId="4" fontId="2" fillId="0" borderId="12" xfId="0" applyNumberFormat="1" applyFont="1" applyFill="1" applyBorder="1" applyAlignment="1"/>
    <xf numFmtId="4" fontId="3" fillId="0" borderId="12" xfId="1" applyNumberFormat="1" applyFont="1" applyFill="1" applyBorder="1"/>
    <xf numFmtId="4" fontId="3" fillId="0" borderId="12" xfId="0" applyNumberFormat="1" applyFont="1" applyFill="1" applyBorder="1" applyAlignment="1"/>
    <xf numFmtId="4" fontId="3" fillId="0" borderId="14" xfId="0" applyNumberFormat="1" applyFont="1" applyFill="1" applyBorder="1" applyAlignment="1"/>
    <xf numFmtId="4" fontId="3" fillId="0" borderId="16" xfId="1" applyNumberFormat="1" applyFont="1" applyFill="1" applyBorder="1" applyAlignment="1"/>
    <xf numFmtId="4" fontId="3" fillId="0" borderId="13" xfId="0" applyNumberFormat="1" applyFont="1" applyFill="1" applyBorder="1" applyAlignment="1">
      <alignment wrapText="1"/>
    </xf>
    <xf numFmtId="4" fontId="2" fillId="0" borderId="12" xfId="1" applyNumberFormat="1" applyFont="1" applyFill="1" applyBorder="1" applyAlignment="1">
      <alignment wrapText="1"/>
    </xf>
    <xf numFmtId="4" fontId="2" fillId="0" borderId="12" xfId="1" applyNumberFormat="1" applyFont="1" applyFill="1" applyBorder="1"/>
    <xf numFmtId="4" fontId="2" fillId="0" borderId="30" xfId="1" applyNumberFormat="1" applyFont="1" applyFill="1" applyBorder="1"/>
    <xf numFmtId="4" fontId="4" fillId="0" borderId="12" xfId="1" applyNumberFormat="1" applyFont="1" applyFill="1" applyBorder="1"/>
    <xf numFmtId="4" fontId="2" fillId="0" borderId="12" xfId="0" applyNumberFormat="1" applyFont="1" applyFill="1" applyBorder="1"/>
    <xf numFmtId="4" fontId="3" fillId="0" borderId="12" xfId="0" applyNumberFormat="1" applyFont="1" applyFill="1" applyBorder="1" applyAlignment="1">
      <alignment horizontal="right"/>
    </xf>
    <xf numFmtId="4" fontId="3" fillId="0" borderId="14" xfId="0" applyNumberFormat="1" applyFont="1" applyFill="1" applyBorder="1" applyAlignment="1">
      <alignment wrapText="1"/>
    </xf>
    <xf numFmtId="4" fontId="3" fillId="0" borderId="16" xfId="0" applyNumberFormat="1" applyFont="1" applyFill="1" applyBorder="1" applyAlignment="1">
      <alignment wrapText="1"/>
    </xf>
    <xf numFmtId="4" fontId="2" fillId="0" borderId="14" xfId="1" applyNumberFormat="1" applyFont="1" applyFill="1" applyBorder="1" applyAlignment="1">
      <alignment wrapText="1"/>
    </xf>
    <xf numFmtId="4" fontId="2" fillId="0" borderId="7" xfId="1" applyNumberFormat="1" applyFont="1" applyFill="1" applyBorder="1" applyAlignment="1">
      <alignment wrapText="1"/>
    </xf>
    <xf numFmtId="4" fontId="3" fillId="0" borderId="33" xfId="0" applyNumberFormat="1" applyFont="1" applyFill="1" applyBorder="1" applyAlignment="1">
      <alignment wrapText="1"/>
    </xf>
    <xf numFmtId="0" fontId="2" fillId="0" borderId="0" xfId="0" applyFont="1" applyAlignment="1">
      <alignment horizontal="right"/>
    </xf>
    <xf numFmtId="0" fontId="7" fillId="0" borderId="34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164" fontId="3" fillId="0" borderId="2" xfId="2" applyNumberFormat="1" applyFont="1" applyFill="1" applyBorder="1" applyAlignment="1">
      <alignment horizontal="right"/>
    </xf>
    <xf numFmtId="164" fontId="3" fillId="0" borderId="4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6" xfId="2" applyNumberFormat="1" applyFont="1" applyFill="1" applyBorder="1" applyAlignment="1">
      <alignment horizontal="right"/>
    </xf>
    <xf numFmtId="164" fontId="3" fillId="0" borderId="10" xfId="2" applyNumberFormat="1" applyFont="1" applyFill="1" applyBorder="1" applyAlignment="1">
      <alignment horizontal="right"/>
    </xf>
    <xf numFmtId="164" fontId="3" fillId="0" borderId="17" xfId="2" applyNumberFormat="1" applyFont="1" applyFill="1" applyBorder="1" applyAlignment="1">
      <alignment horizontal="right"/>
    </xf>
    <xf numFmtId="164" fontId="2" fillId="0" borderId="8" xfId="2" applyNumberFormat="1" applyFont="1" applyFill="1" applyBorder="1" applyAlignment="1">
      <alignment horizontal="right"/>
    </xf>
    <xf numFmtId="164" fontId="2" fillId="0" borderId="10" xfId="2" applyNumberFormat="1" applyFont="1" applyFill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164" fontId="3" fillId="0" borderId="17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0" fontId="8" fillId="0" borderId="19" xfId="0" applyFont="1" applyBorder="1" applyAlignment="1">
      <alignment wrapText="1"/>
    </xf>
    <xf numFmtId="0" fontId="3" fillId="0" borderId="18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 shrinkToFit="1"/>
    </xf>
    <xf numFmtId="0" fontId="3" fillId="0" borderId="22" xfId="0" applyFont="1" applyBorder="1" applyAlignment="1">
      <alignment wrapText="1" shrinkToFit="1"/>
    </xf>
    <xf numFmtId="0" fontId="2" fillId="0" borderId="22" xfId="0" applyFont="1" applyBorder="1" applyAlignment="1">
      <alignment wrapText="1" shrinkToFit="1"/>
    </xf>
    <xf numFmtId="0" fontId="2" fillId="0" borderId="22" xfId="0" applyFont="1" applyBorder="1" applyAlignment="1">
      <alignment wrapText="1"/>
    </xf>
    <xf numFmtId="0" fontId="3" fillId="0" borderId="22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0" borderId="26" xfId="0" applyFont="1" applyBorder="1" applyAlignment="1">
      <alignment wrapText="1"/>
    </xf>
    <xf numFmtId="0" fontId="3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vertical="top" wrapText="1"/>
    </xf>
    <xf numFmtId="0" fontId="4" fillId="0" borderId="25" xfId="0" applyFont="1" applyBorder="1"/>
    <xf numFmtId="0" fontId="2" fillId="0" borderId="23" xfId="0" applyFont="1" applyBorder="1" applyAlignment="1">
      <alignment wrapText="1"/>
    </xf>
    <xf numFmtId="0" fontId="3" fillId="0" borderId="24" xfId="0" applyFont="1" applyBorder="1" applyAlignment="1">
      <alignment horizontal="center" wrapText="1"/>
    </xf>
    <xf numFmtId="0" fontId="3" fillId="2" borderId="22" xfId="0" applyFont="1" applyFill="1" applyBorder="1" applyAlignment="1">
      <alignment wrapText="1"/>
    </xf>
    <xf numFmtId="0" fontId="2" fillId="2" borderId="22" xfId="0" applyFont="1" applyFill="1" applyBorder="1" applyAlignment="1">
      <alignment wrapText="1"/>
    </xf>
    <xf numFmtId="0" fontId="2" fillId="2" borderId="22" xfId="0" applyFont="1" applyFill="1" applyBorder="1" applyAlignment="1">
      <alignment vertical="top" wrapText="1"/>
    </xf>
    <xf numFmtId="0" fontId="2" fillId="2" borderId="25" xfId="0" applyFont="1" applyFill="1" applyBorder="1" applyAlignment="1">
      <alignment wrapText="1"/>
    </xf>
    <xf numFmtId="0" fontId="3" fillId="2" borderId="23" xfId="0" applyFont="1" applyFill="1" applyBorder="1" applyAlignment="1">
      <alignment wrapText="1"/>
    </xf>
    <xf numFmtId="0" fontId="3" fillId="2" borderId="26" xfId="0" applyFont="1" applyFill="1" applyBorder="1" applyAlignment="1">
      <alignment wrapText="1"/>
    </xf>
    <xf numFmtId="0" fontId="3" fillId="2" borderId="18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wrapText="1"/>
    </xf>
    <xf numFmtId="0" fontId="2" fillId="2" borderId="21" xfId="0" applyFont="1" applyFill="1" applyBorder="1" applyAlignment="1">
      <alignment wrapText="1"/>
    </xf>
    <xf numFmtId="0" fontId="3" fillId="0" borderId="20" xfId="0" applyFont="1" applyBorder="1" applyAlignment="1">
      <alignment wrapText="1"/>
    </xf>
    <xf numFmtId="0" fontId="2" fillId="0" borderId="24" xfId="0" applyFont="1" applyBorder="1" applyAlignment="1">
      <alignment wrapText="1"/>
    </xf>
    <xf numFmtId="4" fontId="2" fillId="0" borderId="36" xfId="0" applyNumberFormat="1" applyFont="1" applyFill="1" applyBorder="1" applyAlignment="1">
      <alignment wrapText="1"/>
    </xf>
    <xf numFmtId="4" fontId="2" fillId="0" borderId="37" xfId="0" applyNumberFormat="1" applyFont="1" applyFill="1" applyBorder="1" applyAlignment="1">
      <alignment horizontal="right"/>
    </xf>
    <xf numFmtId="164" fontId="2" fillId="0" borderId="38" xfId="0" applyNumberFormat="1" applyFont="1" applyBorder="1" applyAlignment="1">
      <alignment horizontal="right"/>
    </xf>
    <xf numFmtId="0" fontId="2" fillId="0" borderId="0" xfId="0" applyFont="1" applyFill="1" applyAlignment="1">
      <alignment horizontal="right"/>
    </xf>
    <xf numFmtId="0" fontId="0" fillId="0" borderId="0" xfId="0" applyAlignment="1"/>
    <xf numFmtId="0" fontId="0" fillId="0" borderId="28" xfId="0" applyBorder="1"/>
    <xf numFmtId="0" fontId="0" fillId="0" borderId="31" xfId="0" applyBorder="1"/>
    <xf numFmtId="0" fontId="6" fillId="0" borderId="0" xfId="0" applyFont="1" applyAlignment="1">
      <alignment horizontal="center" wrapText="1"/>
    </xf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tabSelected="1" view="pageBreakPreview" zoomScale="80" zoomScaleNormal="80" zoomScaleSheetLayoutView="80" workbookViewId="0">
      <selection activeCell="C3" sqref="C3"/>
    </sheetView>
  </sheetViews>
  <sheetFormatPr defaultColWidth="9.140625" defaultRowHeight="15.75" x14ac:dyDescent="0.25"/>
  <cols>
    <col min="1" max="1" width="69.7109375" style="3" customWidth="1"/>
    <col min="2" max="2" width="19.7109375" style="29" customWidth="1"/>
    <col min="3" max="3" width="20.7109375" style="29" customWidth="1"/>
    <col min="4" max="4" width="13.140625" style="3" customWidth="1"/>
    <col min="5" max="5" width="17.85546875" style="3" customWidth="1"/>
    <col min="6" max="6" width="9.140625" style="3"/>
    <col min="7" max="7" width="15" style="3" bestFit="1" customWidth="1"/>
    <col min="8" max="9" width="9.140625" style="3"/>
    <col min="10" max="10" width="15" style="3" bestFit="1" customWidth="1"/>
    <col min="11" max="16384" width="9.140625" style="3"/>
  </cols>
  <sheetData>
    <row r="1" spans="1:4" ht="20.25" customHeight="1" x14ac:dyDescent="0.3">
      <c r="A1" s="119" t="s">
        <v>113</v>
      </c>
      <c r="B1" s="119"/>
      <c r="C1" s="119"/>
      <c r="D1" s="119"/>
    </row>
    <row r="2" spans="1:4" ht="16.5" thickBot="1" x14ac:dyDescent="0.3">
      <c r="A2" s="1"/>
      <c r="B2" s="23"/>
      <c r="C2" s="28"/>
      <c r="D2" s="68" t="s">
        <v>0</v>
      </c>
    </row>
    <row r="3" spans="1:4" ht="51" customHeight="1" thickBot="1" x14ac:dyDescent="0.3">
      <c r="A3" s="87"/>
      <c r="B3" s="69" t="s">
        <v>100</v>
      </c>
      <c r="C3" s="70" t="s">
        <v>112</v>
      </c>
      <c r="D3" s="71" t="s">
        <v>99</v>
      </c>
    </row>
    <row r="4" spans="1:4" ht="34.5" customHeight="1" thickBot="1" x14ac:dyDescent="0.3">
      <c r="A4" s="88" t="s">
        <v>1</v>
      </c>
      <c r="B4" s="40">
        <f>B5+B22</f>
        <v>1324813823.3000002</v>
      </c>
      <c r="C4" s="30">
        <f>C5+C22</f>
        <v>1348064285.73</v>
      </c>
      <c r="D4" s="72">
        <f t="shared" ref="D4:D13" si="0">C4/B4*100</f>
        <v>101.75499847760381</v>
      </c>
    </row>
    <row r="5" spans="1:4" ht="41.25" customHeight="1" x14ac:dyDescent="0.25">
      <c r="A5" s="89" t="s">
        <v>2</v>
      </c>
      <c r="B5" s="49">
        <f>B6+B8+B9+B10+B15+B19+B20+B21</f>
        <v>1102471028.4200001</v>
      </c>
      <c r="C5" s="31">
        <f>C6+C8+C9+C10+C15+C19+C20+C21</f>
        <v>1124278000.6900001</v>
      </c>
      <c r="D5" s="73">
        <f t="shared" si="0"/>
        <v>101.97800864674444</v>
      </c>
    </row>
    <row r="6" spans="1:4" ht="21.75" customHeight="1" x14ac:dyDescent="0.25">
      <c r="A6" s="90" t="s">
        <v>3</v>
      </c>
      <c r="B6" s="50">
        <f>B7</f>
        <v>725772000</v>
      </c>
      <c r="C6" s="32">
        <f>C7</f>
        <v>742897937.44000006</v>
      </c>
      <c r="D6" s="74">
        <f t="shared" si="0"/>
        <v>102.3596856092547</v>
      </c>
    </row>
    <row r="7" spans="1:4" ht="21.75" customHeight="1" x14ac:dyDescent="0.25">
      <c r="A7" s="91" t="s">
        <v>4</v>
      </c>
      <c r="B7" s="53">
        <v>725772000</v>
      </c>
      <c r="C7" s="9">
        <v>742897937.44000006</v>
      </c>
      <c r="D7" s="75">
        <f t="shared" si="0"/>
        <v>102.3596856092547</v>
      </c>
    </row>
    <row r="8" spans="1:4" ht="21.75" customHeight="1" x14ac:dyDescent="0.25">
      <c r="A8" s="90" t="s">
        <v>5</v>
      </c>
      <c r="B8" s="53">
        <v>3533900</v>
      </c>
      <c r="C8" s="9">
        <v>3538298.4</v>
      </c>
      <c r="D8" s="74">
        <f t="shared" si="0"/>
        <v>100.12446305781148</v>
      </c>
    </row>
    <row r="9" spans="1:4" ht="21.75" customHeight="1" x14ac:dyDescent="0.25">
      <c r="A9" s="90" t="s">
        <v>111</v>
      </c>
      <c r="B9" s="53">
        <v>1214000</v>
      </c>
      <c r="C9" s="9">
        <v>1183540</v>
      </c>
      <c r="D9" s="74">
        <f t="shared" si="0"/>
        <v>97.490939044481053</v>
      </c>
    </row>
    <row r="10" spans="1:4" ht="21.75" customHeight="1" x14ac:dyDescent="0.25">
      <c r="A10" s="90" t="s">
        <v>6</v>
      </c>
      <c r="B10" s="53">
        <f>B11+B12+B13+B14</f>
        <v>146783728.42000002</v>
      </c>
      <c r="C10" s="14">
        <f t="shared" ref="C10" si="1">C11+C12+C13+C14</f>
        <v>147617190.81999999</v>
      </c>
      <c r="D10" s="74">
        <f t="shared" si="0"/>
        <v>100.56781661630447</v>
      </c>
    </row>
    <row r="11" spans="1:4" ht="32.25" customHeight="1" x14ac:dyDescent="0.25">
      <c r="A11" s="91" t="s">
        <v>89</v>
      </c>
      <c r="B11" s="51">
        <v>112771000</v>
      </c>
      <c r="C11" s="10">
        <v>112372386.09</v>
      </c>
      <c r="D11" s="75">
        <f t="shared" si="0"/>
        <v>99.646527999219657</v>
      </c>
    </row>
    <row r="12" spans="1:4" ht="33.75" customHeight="1" x14ac:dyDescent="0.25">
      <c r="A12" s="91" t="s">
        <v>7</v>
      </c>
      <c r="B12" s="51">
        <v>15899.42</v>
      </c>
      <c r="C12" s="10">
        <v>15899.42</v>
      </c>
      <c r="D12" s="75">
        <f t="shared" si="0"/>
        <v>100</v>
      </c>
    </row>
    <row r="13" spans="1:4" ht="20.25" customHeight="1" x14ac:dyDescent="0.25">
      <c r="A13" s="91" t="s">
        <v>8</v>
      </c>
      <c r="B13" s="51">
        <v>426829</v>
      </c>
      <c r="C13" s="10">
        <v>426829</v>
      </c>
      <c r="D13" s="75">
        <f t="shared" si="0"/>
        <v>100</v>
      </c>
    </row>
    <row r="14" spans="1:4" ht="31.5" x14ac:dyDescent="0.25">
      <c r="A14" s="91" t="s">
        <v>9</v>
      </c>
      <c r="B14" s="51">
        <v>33570000</v>
      </c>
      <c r="C14" s="10">
        <v>34802076.310000002</v>
      </c>
      <c r="D14" s="75">
        <f t="shared" ref="D14:D20" si="2">C14/B14*100</f>
        <v>103.67017071790289</v>
      </c>
    </row>
    <row r="15" spans="1:4" x14ac:dyDescent="0.25">
      <c r="A15" s="90" t="s">
        <v>10</v>
      </c>
      <c r="B15" s="53">
        <f>B16+B17+B18</f>
        <v>176293000</v>
      </c>
      <c r="C15" s="14">
        <f t="shared" ref="C15" si="3">C16+C17+C18</f>
        <v>180309763.61000001</v>
      </c>
      <c r="D15" s="74">
        <f t="shared" si="2"/>
        <v>102.27845893484144</v>
      </c>
    </row>
    <row r="16" spans="1:4" ht="21.75" customHeight="1" x14ac:dyDescent="0.25">
      <c r="A16" s="91" t="s">
        <v>11</v>
      </c>
      <c r="B16" s="51">
        <v>55355000</v>
      </c>
      <c r="C16" s="10">
        <v>57970930.689999998</v>
      </c>
      <c r="D16" s="75">
        <f t="shared" si="2"/>
        <v>104.72573514587663</v>
      </c>
    </row>
    <row r="17" spans="1:4" ht="23.25" customHeight="1" x14ac:dyDescent="0.25">
      <c r="A17" s="91" t="s">
        <v>12</v>
      </c>
      <c r="B17" s="51">
        <v>11810000</v>
      </c>
      <c r="C17" s="10">
        <v>11966985.09</v>
      </c>
      <c r="D17" s="75">
        <f t="shared" si="2"/>
        <v>101.32925563082134</v>
      </c>
    </row>
    <row r="18" spans="1:4" ht="21.75" customHeight="1" x14ac:dyDescent="0.25">
      <c r="A18" s="92" t="s">
        <v>13</v>
      </c>
      <c r="B18" s="51">
        <v>109128000</v>
      </c>
      <c r="C18" s="10">
        <v>110371847.83</v>
      </c>
      <c r="D18" s="75">
        <f t="shared" si="2"/>
        <v>101.13980631002126</v>
      </c>
    </row>
    <row r="19" spans="1:4" ht="33" customHeight="1" x14ac:dyDescent="0.25">
      <c r="A19" s="93" t="s">
        <v>14</v>
      </c>
      <c r="B19" s="53">
        <f>29425-25</f>
        <v>29400</v>
      </c>
      <c r="C19" s="9">
        <v>30723</v>
      </c>
      <c r="D19" s="74">
        <f t="shared" si="2"/>
        <v>104.5</v>
      </c>
    </row>
    <row r="20" spans="1:4" ht="21.75" customHeight="1" thickBot="1" x14ac:dyDescent="0.3">
      <c r="A20" s="94" t="s">
        <v>15</v>
      </c>
      <c r="B20" s="54">
        <f>48800000+45000</f>
        <v>48845000</v>
      </c>
      <c r="C20" s="9">
        <v>48700547.420000002</v>
      </c>
      <c r="D20" s="76">
        <f t="shared" si="2"/>
        <v>99.704263322755665</v>
      </c>
    </row>
    <row r="21" spans="1:4" ht="21.75" hidden="1" customHeight="1" thickBot="1" x14ac:dyDescent="0.3">
      <c r="A21" s="95" t="s">
        <v>96</v>
      </c>
      <c r="B21" s="55">
        <v>0</v>
      </c>
      <c r="C21" s="15">
        <v>0</v>
      </c>
      <c r="D21" s="77">
        <v>0</v>
      </c>
    </row>
    <row r="22" spans="1:4" ht="43.5" customHeight="1" x14ac:dyDescent="0.25">
      <c r="A22" s="96" t="s">
        <v>16</v>
      </c>
      <c r="B22" s="56">
        <f>B23+B29+B30+B31+B34+B35</f>
        <v>222342794.88000003</v>
      </c>
      <c r="C22" s="33">
        <f>C23+C29+C30+C31+C34+C35</f>
        <v>223786285.03999999</v>
      </c>
      <c r="D22" s="73">
        <f t="shared" ref="D22:D38" si="4">C22/B22*100</f>
        <v>100.64921832109694</v>
      </c>
    </row>
    <row r="23" spans="1:4" ht="33.75" customHeight="1" x14ac:dyDescent="0.25">
      <c r="A23" s="93" t="s">
        <v>17</v>
      </c>
      <c r="B23" s="43">
        <f>B24+B25+B26+B27+B28</f>
        <v>147022431.97</v>
      </c>
      <c r="C23" s="34">
        <f>C24+C25+C26+C27+C28</f>
        <v>148441236.66999999</v>
      </c>
      <c r="D23" s="74">
        <f t="shared" si="4"/>
        <v>100.96502600384783</v>
      </c>
    </row>
    <row r="24" spans="1:4" ht="54.75" customHeight="1" x14ac:dyDescent="0.25">
      <c r="A24" s="97" t="s">
        <v>18</v>
      </c>
      <c r="B24" s="57">
        <f>7264245.08+20250</f>
        <v>7284495.0800000001</v>
      </c>
      <c r="C24" s="11">
        <v>7284495.0800000001</v>
      </c>
      <c r="D24" s="75">
        <f t="shared" si="4"/>
        <v>100</v>
      </c>
    </row>
    <row r="25" spans="1:4" ht="23.25" customHeight="1" x14ac:dyDescent="0.25">
      <c r="A25" s="92" t="s">
        <v>19</v>
      </c>
      <c r="B25" s="57">
        <v>114068455.76000001</v>
      </c>
      <c r="C25" s="11">
        <v>114099703.36</v>
      </c>
      <c r="D25" s="75">
        <f t="shared" si="4"/>
        <v>100.0273937258042</v>
      </c>
    </row>
    <row r="26" spans="1:4" ht="25.5" customHeight="1" x14ac:dyDescent="0.25">
      <c r="A26" s="92" t="s">
        <v>20</v>
      </c>
      <c r="B26" s="57">
        <v>4369481.13</v>
      </c>
      <c r="C26" s="11">
        <v>4477818.8899999997</v>
      </c>
      <c r="D26" s="75">
        <f t="shared" si="4"/>
        <v>102.47941933554019</v>
      </c>
    </row>
    <row r="27" spans="1:4" ht="37.5" hidden="1" customHeight="1" x14ac:dyDescent="0.25">
      <c r="A27" s="92" t="s">
        <v>21</v>
      </c>
      <c r="B27" s="57">
        <v>0</v>
      </c>
      <c r="C27" s="11">
        <v>0</v>
      </c>
      <c r="D27" s="75">
        <v>0</v>
      </c>
    </row>
    <row r="28" spans="1:4" ht="31.5" x14ac:dyDescent="0.25">
      <c r="A28" s="92" t="s">
        <v>109</v>
      </c>
      <c r="B28" s="57">
        <v>21300000</v>
      </c>
      <c r="C28" s="11">
        <v>22579219.34</v>
      </c>
      <c r="D28" s="75">
        <f t="shared" si="4"/>
        <v>106.00572460093898</v>
      </c>
    </row>
    <row r="29" spans="1:4" ht="22.7" customHeight="1" x14ac:dyDescent="0.25">
      <c r="A29" s="93" t="s">
        <v>22</v>
      </c>
      <c r="B29" s="52">
        <v>19780000</v>
      </c>
      <c r="C29" s="9">
        <v>19751420.879999999</v>
      </c>
      <c r="D29" s="74">
        <f t="shared" si="4"/>
        <v>99.85551506572294</v>
      </c>
    </row>
    <row r="30" spans="1:4" ht="30.75" customHeight="1" x14ac:dyDescent="0.25">
      <c r="A30" s="93" t="s">
        <v>23</v>
      </c>
      <c r="B30" s="18">
        <v>4691905.96</v>
      </c>
      <c r="C30" s="12">
        <v>4558806.58</v>
      </c>
      <c r="D30" s="74">
        <f t="shared" si="4"/>
        <v>97.163212964311001</v>
      </c>
    </row>
    <row r="31" spans="1:4" ht="27" customHeight="1" x14ac:dyDescent="0.25">
      <c r="A31" s="93" t="s">
        <v>24</v>
      </c>
      <c r="B31" s="18">
        <f t="shared" ref="B31:C31" si="5">B32+B33</f>
        <v>44319354.460000001</v>
      </c>
      <c r="C31" s="12">
        <f t="shared" si="5"/>
        <v>44338166.260000005</v>
      </c>
      <c r="D31" s="74">
        <f t="shared" si="4"/>
        <v>100.04244601535652</v>
      </c>
    </row>
    <row r="32" spans="1:4" ht="27.75" customHeight="1" x14ac:dyDescent="0.25">
      <c r="A32" s="92" t="s">
        <v>25</v>
      </c>
      <c r="B32" s="57">
        <v>5647327.4900000002</v>
      </c>
      <c r="C32" s="11">
        <v>5657663.2400000002</v>
      </c>
      <c r="D32" s="75">
        <f t="shared" si="4"/>
        <v>100.18302019881619</v>
      </c>
    </row>
    <row r="33" spans="1:4" ht="24.75" customHeight="1" x14ac:dyDescent="0.25">
      <c r="A33" s="92" t="s">
        <v>26</v>
      </c>
      <c r="B33" s="57">
        <v>38672026.969999999</v>
      </c>
      <c r="C33" s="11">
        <v>38680503.020000003</v>
      </c>
      <c r="D33" s="75">
        <f t="shared" si="4"/>
        <v>100.02191778053573</v>
      </c>
    </row>
    <row r="34" spans="1:4" ht="24.75" customHeight="1" x14ac:dyDescent="0.25">
      <c r="A34" s="93" t="s">
        <v>27</v>
      </c>
      <c r="B34" s="18">
        <v>4059608.61</v>
      </c>
      <c r="C34" s="12">
        <v>4197686.7699999996</v>
      </c>
      <c r="D34" s="74">
        <f t="shared" si="4"/>
        <v>103.40126778871917</v>
      </c>
    </row>
    <row r="35" spans="1:4" ht="27" customHeight="1" x14ac:dyDescent="0.25">
      <c r="A35" s="93" t="s">
        <v>28</v>
      </c>
      <c r="B35" s="18">
        <f t="shared" ref="B35:C35" si="6">B36+B37+B38</f>
        <v>2469493.8800000004</v>
      </c>
      <c r="C35" s="12">
        <f t="shared" si="6"/>
        <v>2498967.8800000004</v>
      </c>
      <c r="D35" s="74">
        <f t="shared" si="4"/>
        <v>101.19352391349112</v>
      </c>
    </row>
    <row r="36" spans="1:4" ht="24.75" customHeight="1" x14ac:dyDescent="0.25">
      <c r="A36" s="92" t="s">
        <v>29</v>
      </c>
      <c r="B36" s="57">
        <v>0</v>
      </c>
      <c r="C36" s="11">
        <v>27883.54</v>
      </c>
      <c r="D36" s="75">
        <v>0</v>
      </c>
    </row>
    <row r="37" spans="1:4" ht="26.25" customHeight="1" x14ac:dyDescent="0.25">
      <c r="A37" s="92" t="s">
        <v>28</v>
      </c>
      <c r="B37" s="58">
        <v>96629.97</v>
      </c>
      <c r="C37" s="10">
        <v>98220.43</v>
      </c>
      <c r="D37" s="75">
        <f t="shared" si="4"/>
        <v>101.64592827670337</v>
      </c>
    </row>
    <row r="38" spans="1:4" ht="27.75" customHeight="1" thickBot="1" x14ac:dyDescent="0.3">
      <c r="A38" s="98" t="s">
        <v>95</v>
      </c>
      <c r="B38" s="59">
        <v>2372863.91</v>
      </c>
      <c r="C38" s="13">
        <v>2372863.91</v>
      </c>
      <c r="D38" s="78">
        <f t="shared" si="4"/>
        <v>100</v>
      </c>
    </row>
    <row r="39" spans="1:4" ht="44.25" customHeight="1" x14ac:dyDescent="0.25">
      <c r="A39" s="96" t="s">
        <v>30</v>
      </c>
      <c r="B39" s="56">
        <f t="shared" ref="B39:C39" si="7">B40+B41+B42+B43+B44+B45+B46</f>
        <v>3099835307.8600001</v>
      </c>
      <c r="C39" s="33">
        <f t="shared" si="7"/>
        <v>3089889452.3899999</v>
      </c>
      <c r="D39" s="73">
        <f>C39/B39*100</f>
        <v>99.67914890688607</v>
      </c>
    </row>
    <row r="40" spans="1:4" ht="31.7" customHeight="1" x14ac:dyDescent="0.25">
      <c r="A40" s="92" t="s">
        <v>31</v>
      </c>
      <c r="B40" s="57">
        <v>52585400</v>
      </c>
      <c r="C40" s="11">
        <v>52585400</v>
      </c>
      <c r="D40" s="75">
        <f>C40/B40*100</f>
        <v>100</v>
      </c>
    </row>
    <row r="41" spans="1:4" ht="21" customHeight="1" x14ac:dyDescent="0.25">
      <c r="A41" s="92" t="s">
        <v>102</v>
      </c>
      <c r="B41" s="57">
        <v>21587000</v>
      </c>
      <c r="C41" s="11">
        <v>21587000</v>
      </c>
      <c r="D41" s="75">
        <f>C41/B41*100</f>
        <v>100</v>
      </c>
    </row>
    <row r="42" spans="1:4" ht="25.5" customHeight="1" x14ac:dyDescent="0.25">
      <c r="A42" s="92" t="s">
        <v>32</v>
      </c>
      <c r="B42" s="57">
        <v>3000064620.7600002</v>
      </c>
      <c r="C42" s="11">
        <v>2990118765.29</v>
      </c>
      <c r="D42" s="75">
        <f>C42/B42*100</f>
        <v>99.668478625387721</v>
      </c>
    </row>
    <row r="43" spans="1:4" ht="34.5" customHeight="1" x14ac:dyDescent="0.25">
      <c r="A43" s="97" t="s">
        <v>107</v>
      </c>
      <c r="B43" s="57">
        <v>0</v>
      </c>
      <c r="C43" s="11">
        <v>0</v>
      </c>
      <c r="D43" s="75">
        <v>0</v>
      </c>
    </row>
    <row r="44" spans="1:4" ht="19.5" hidden="1" customHeight="1" x14ac:dyDescent="0.25">
      <c r="A44" s="97" t="s">
        <v>106</v>
      </c>
      <c r="B44" s="57">
        <v>0</v>
      </c>
      <c r="C44" s="11">
        <v>0</v>
      </c>
      <c r="D44" s="75">
        <v>0</v>
      </c>
    </row>
    <row r="45" spans="1:4" ht="47.25" customHeight="1" x14ac:dyDescent="0.25">
      <c r="A45" s="92" t="s">
        <v>33</v>
      </c>
      <c r="B45" s="57">
        <f>-13769395.63-1391918.93</f>
        <v>-15161314.560000001</v>
      </c>
      <c r="C45" s="11">
        <v>-15161314.560000001</v>
      </c>
      <c r="D45" s="75">
        <f t="shared" ref="D45:D46" si="8">C45/B45*100</f>
        <v>100</v>
      </c>
    </row>
    <row r="46" spans="1:4" ht="23.25" customHeight="1" thickBot="1" x14ac:dyDescent="0.3">
      <c r="A46" s="99" t="s">
        <v>103</v>
      </c>
      <c r="B46" s="65">
        <v>40759601.659999996</v>
      </c>
      <c r="C46" s="66">
        <v>40759601.659999996</v>
      </c>
      <c r="D46" s="79">
        <f t="shared" si="8"/>
        <v>100</v>
      </c>
    </row>
    <row r="47" spans="1:4" ht="37.5" customHeight="1" thickBot="1" x14ac:dyDescent="0.3">
      <c r="A47" s="88" t="s">
        <v>34</v>
      </c>
      <c r="B47" s="40">
        <f>B5+B22+B39</f>
        <v>4424649131.1599998</v>
      </c>
      <c r="C47" s="35">
        <f>C5+C22+C39</f>
        <v>4437953738.1199999</v>
      </c>
      <c r="D47" s="72">
        <f>C47/B47*100</f>
        <v>100.30069292650356</v>
      </c>
    </row>
    <row r="48" spans="1:4" ht="20.25" customHeight="1" x14ac:dyDescent="0.25">
      <c r="A48" s="100" t="s">
        <v>35</v>
      </c>
      <c r="B48" s="117"/>
      <c r="C48" s="117"/>
      <c r="D48" s="118"/>
    </row>
    <row r="49" spans="1:4" ht="20.25" customHeight="1" x14ac:dyDescent="0.25">
      <c r="A49" s="101" t="s">
        <v>36</v>
      </c>
      <c r="B49" s="67">
        <f t="shared" ref="B49:C49" si="9">B50+B51+B52+B53+B54+B55+B56</f>
        <v>216880218.59999999</v>
      </c>
      <c r="C49" s="24">
        <f t="shared" si="9"/>
        <v>209921338.44999999</v>
      </c>
      <c r="D49" s="74">
        <f>C49/B49*100</f>
        <v>96.791371663621135</v>
      </c>
    </row>
    <row r="50" spans="1:4" ht="49.7" customHeight="1" x14ac:dyDescent="0.25">
      <c r="A50" s="102" t="s">
        <v>37</v>
      </c>
      <c r="B50" s="44">
        <v>7840239.4400000004</v>
      </c>
      <c r="C50" s="19">
        <v>7569717.2000000002</v>
      </c>
      <c r="D50" s="75">
        <f>C50/B50*100</f>
        <v>96.549566603542402</v>
      </c>
    </row>
    <row r="51" spans="1:4" ht="46.5" customHeight="1" x14ac:dyDescent="0.25">
      <c r="A51" s="102" t="s">
        <v>38</v>
      </c>
      <c r="B51" s="60">
        <v>91095069.620000005</v>
      </c>
      <c r="C51" s="16">
        <v>89998672.519999996</v>
      </c>
      <c r="D51" s="75">
        <f t="shared" ref="D51:D56" si="10">C51/B51*100</f>
        <v>98.796425421734028</v>
      </c>
    </row>
    <row r="52" spans="1:4" x14ac:dyDescent="0.25">
      <c r="A52" s="102" t="s">
        <v>39</v>
      </c>
      <c r="B52" s="44">
        <v>28900</v>
      </c>
      <c r="C52" s="19">
        <v>28900</v>
      </c>
      <c r="D52" s="75">
        <f t="shared" si="10"/>
        <v>100</v>
      </c>
    </row>
    <row r="53" spans="1:4" ht="30.2" customHeight="1" x14ac:dyDescent="0.25">
      <c r="A53" s="102" t="s">
        <v>40</v>
      </c>
      <c r="B53" s="44">
        <v>10043789.74</v>
      </c>
      <c r="C53" s="19">
        <v>10042296.83</v>
      </c>
      <c r="D53" s="75">
        <f t="shared" si="10"/>
        <v>99.985135989117197</v>
      </c>
    </row>
    <row r="54" spans="1:4" ht="19.5" customHeight="1" x14ac:dyDescent="0.25">
      <c r="A54" s="102" t="s">
        <v>41</v>
      </c>
      <c r="B54" s="44">
        <v>7686500</v>
      </c>
      <c r="C54" s="19">
        <v>7686500</v>
      </c>
      <c r="D54" s="75">
        <f t="shared" si="10"/>
        <v>100</v>
      </c>
    </row>
    <row r="55" spans="1:4" x14ac:dyDescent="0.25">
      <c r="A55" s="102" t="s">
        <v>42</v>
      </c>
      <c r="B55" s="44">
        <v>2500000</v>
      </c>
      <c r="C55" s="19">
        <v>0</v>
      </c>
      <c r="D55" s="75">
        <f t="shared" si="10"/>
        <v>0</v>
      </c>
    </row>
    <row r="56" spans="1:4" x14ac:dyDescent="0.25">
      <c r="A56" s="102" t="s">
        <v>43</v>
      </c>
      <c r="B56" s="44">
        <v>97685719.799999997</v>
      </c>
      <c r="C56" s="19">
        <v>94595251.900000006</v>
      </c>
      <c r="D56" s="75">
        <f t="shared" si="10"/>
        <v>96.836315577827179</v>
      </c>
    </row>
    <row r="57" spans="1:4" ht="31.5" x14ac:dyDescent="0.25">
      <c r="A57" s="101" t="s">
        <v>44</v>
      </c>
      <c r="B57" s="43">
        <f>B58+B59+B60+B61</f>
        <v>31396330.77</v>
      </c>
      <c r="C57" s="34">
        <f>C58+C59+C60+C61</f>
        <v>31139904.690000001</v>
      </c>
      <c r="D57" s="74">
        <f t="shared" ref="D57:D112" si="11">C57/B57*100</f>
        <v>99.183260993526616</v>
      </c>
    </row>
    <row r="58" spans="1:4" x14ac:dyDescent="0.25">
      <c r="A58" s="102" t="s">
        <v>45</v>
      </c>
      <c r="B58" s="44">
        <v>7340300</v>
      </c>
      <c r="C58" s="19">
        <v>7340300</v>
      </c>
      <c r="D58" s="75">
        <f t="shared" si="11"/>
        <v>100</v>
      </c>
    </row>
    <row r="59" spans="1:4" ht="18.75" customHeight="1" x14ac:dyDescent="0.25">
      <c r="A59" s="102" t="s">
        <v>90</v>
      </c>
      <c r="B59" s="44">
        <v>23627295.329999998</v>
      </c>
      <c r="C59" s="19">
        <v>23370869.690000001</v>
      </c>
      <c r="D59" s="75">
        <f t="shared" si="11"/>
        <v>98.914705909336959</v>
      </c>
    </row>
    <row r="60" spans="1:4" ht="45" customHeight="1" x14ac:dyDescent="0.25">
      <c r="A60" s="103" t="s">
        <v>110</v>
      </c>
      <c r="B60" s="44">
        <v>329175</v>
      </c>
      <c r="C60" s="19">
        <v>329175</v>
      </c>
      <c r="D60" s="75">
        <f t="shared" si="11"/>
        <v>100</v>
      </c>
    </row>
    <row r="61" spans="1:4" ht="30.75" customHeight="1" x14ac:dyDescent="0.25">
      <c r="A61" s="102" t="s">
        <v>108</v>
      </c>
      <c r="B61" s="44">
        <v>99560.44</v>
      </c>
      <c r="C61" s="19">
        <v>99560</v>
      </c>
      <c r="D61" s="75">
        <f t="shared" si="11"/>
        <v>99.999558057397095</v>
      </c>
    </row>
    <row r="62" spans="1:4" x14ac:dyDescent="0.25">
      <c r="A62" s="101" t="s">
        <v>46</v>
      </c>
      <c r="B62" s="43">
        <f>B63+B64+B65+B66</f>
        <v>269690976.24000001</v>
      </c>
      <c r="C62" s="34">
        <f>C63+C64+C65+C66</f>
        <v>251461239.97</v>
      </c>
      <c r="D62" s="74">
        <f t="shared" si="11"/>
        <v>93.240509369591507</v>
      </c>
    </row>
    <row r="63" spans="1:4" x14ac:dyDescent="0.25">
      <c r="A63" s="102" t="s">
        <v>47</v>
      </c>
      <c r="B63" s="44">
        <v>1128400</v>
      </c>
      <c r="C63" s="20">
        <v>872783.4</v>
      </c>
      <c r="D63" s="75">
        <f t="shared" si="11"/>
        <v>77.346986884083663</v>
      </c>
    </row>
    <row r="64" spans="1:4" x14ac:dyDescent="0.25">
      <c r="A64" s="102" t="s">
        <v>48</v>
      </c>
      <c r="B64" s="44">
        <v>0</v>
      </c>
      <c r="C64" s="20">
        <v>0</v>
      </c>
      <c r="D64" s="75">
        <v>0</v>
      </c>
    </row>
    <row r="65" spans="1:9" x14ac:dyDescent="0.25">
      <c r="A65" s="102" t="s">
        <v>49</v>
      </c>
      <c r="B65" s="61">
        <v>267898384.24000001</v>
      </c>
      <c r="C65" s="19">
        <v>249974264.56999999</v>
      </c>
      <c r="D65" s="75">
        <f t="shared" si="11"/>
        <v>93.309358800035739</v>
      </c>
    </row>
    <row r="66" spans="1:9" ht="20.25" customHeight="1" x14ac:dyDescent="0.25">
      <c r="A66" s="102" t="s">
        <v>50</v>
      </c>
      <c r="B66" s="44">
        <v>664192</v>
      </c>
      <c r="C66" s="21">
        <v>614192</v>
      </c>
      <c r="D66" s="75">
        <f t="shared" si="11"/>
        <v>92.472056272884956</v>
      </c>
    </row>
    <row r="67" spans="1:9" x14ac:dyDescent="0.25">
      <c r="A67" s="101" t="s">
        <v>51</v>
      </c>
      <c r="B67" s="43">
        <f>B68+B69+B71+B70</f>
        <v>517156895.23000002</v>
      </c>
      <c r="C67" s="34">
        <f>C68+C69+C71+C70</f>
        <v>467249584.28999996</v>
      </c>
      <c r="D67" s="74">
        <f t="shared" si="11"/>
        <v>90.349676974179317</v>
      </c>
    </row>
    <row r="68" spans="1:9" x14ac:dyDescent="0.25">
      <c r="A68" s="102" t="s">
        <v>52</v>
      </c>
      <c r="B68" s="44">
        <v>194210289.91</v>
      </c>
      <c r="C68" s="21">
        <v>192807931.34999999</v>
      </c>
      <c r="D68" s="75">
        <f t="shared" si="11"/>
        <v>99.277917477673356</v>
      </c>
    </row>
    <row r="69" spans="1:9" x14ac:dyDescent="0.25">
      <c r="A69" s="102" t="s">
        <v>53</v>
      </c>
      <c r="B69" s="44">
        <v>23814468.25</v>
      </c>
      <c r="C69" s="19">
        <v>20304642.129999999</v>
      </c>
      <c r="D69" s="75">
        <f t="shared" si="11"/>
        <v>85.261790928294189</v>
      </c>
    </row>
    <row r="70" spans="1:9" x14ac:dyDescent="0.25">
      <c r="A70" s="102" t="s">
        <v>54</v>
      </c>
      <c r="B70" s="44">
        <v>284614237.06999999</v>
      </c>
      <c r="C70" s="21">
        <v>239619110.81</v>
      </c>
      <c r="D70" s="75">
        <f t="shared" si="11"/>
        <v>84.190837843107062</v>
      </c>
    </row>
    <row r="71" spans="1:9" ht="30.75" customHeight="1" x14ac:dyDescent="0.25">
      <c r="A71" s="102" t="s">
        <v>55</v>
      </c>
      <c r="B71" s="44">
        <v>14517900</v>
      </c>
      <c r="C71" s="21">
        <v>14517900</v>
      </c>
      <c r="D71" s="75">
        <f t="shared" si="11"/>
        <v>100</v>
      </c>
    </row>
    <row r="72" spans="1:9" x14ac:dyDescent="0.25">
      <c r="A72" s="101" t="s">
        <v>56</v>
      </c>
      <c r="B72" s="43">
        <f>B73+B74</f>
        <v>35414005.539999999</v>
      </c>
      <c r="C72" s="34">
        <f>C73+C74</f>
        <v>34796474.409999996</v>
      </c>
      <c r="D72" s="74">
        <f t="shared" si="11"/>
        <v>98.256251670536102</v>
      </c>
    </row>
    <row r="73" spans="1:9" ht="30.2" customHeight="1" x14ac:dyDescent="0.25">
      <c r="A73" s="102" t="s">
        <v>57</v>
      </c>
      <c r="B73" s="44">
        <v>35414005.539999999</v>
      </c>
      <c r="C73" s="19">
        <v>34796474.409999996</v>
      </c>
      <c r="D73" s="75">
        <f t="shared" si="11"/>
        <v>98.256251670536102</v>
      </c>
    </row>
    <row r="74" spans="1:9" ht="19.5" customHeight="1" x14ac:dyDescent="0.25">
      <c r="A74" s="102" t="s">
        <v>58</v>
      </c>
      <c r="B74" s="44">
        <v>0</v>
      </c>
      <c r="C74" s="19">
        <v>0</v>
      </c>
      <c r="D74" s="75">
        <v>0</v>
      </c>
    </row>
    <row r="75" spans="1:9" x14ac:dyDescent="0.25">
      <c r="A75" s="101" t="s">
        <v>59</v>
      </c>
      <c r="B75" s="43">
        <f t="shared" ref="B75:C75" si="12">B76+B77+B78+B79+B80+B81</f>
        <v>2768877872.1600003</v>
      </c>
      <c r="C75" s="34">
        <f t="shared" si="12"/>
        <v>2767338398.4000001</v>
      </c>
      <c r="D75" s="74">
        <f t="shared" si="11"/>
        <v>99.94440080671383</v>
      </c>
      <c r="E75" s="5"/>
      <c r="G75" s="4"/>
      <c r="I75" s="4"/>
    </row>
    <row r="76" spans="1:9" x14ac:dyDescent="0.25">
      <c r="A76" s="102" t="s">
        <v>60</v>
      </c>
      <c r="B76" s="44">
        <v>1027080980.15</v>
      </c>
      <c r="C76" s="19">
        <v>1026904910.14</v>
      </c>
      <c r="D76" s="75">
        <f t="shared" si="11"/>
        <v>99.982857241697303</v>
      </c>
    </row>
    <row r="77" spans="1:9" x14ac:dyDescent="0.25">
      <c r="A77" s="102" t="s">
        <v>61</v>
      </c>
      <c r="B77" s="44">
        <v>1219100962.76</v>
      </c>
      <c r="C77" s="19">
        <v>1218556273.29</v>
      </c>
      <c r="D77" s="80">
        <f t="shared" si="11"/>
        <v>99.955320397027094</v>
      </c>
    </row>
    <row r="78" spans="1:9" ht="15" customHeight="1" x14ac:dyDescent="0.25">
      <c r="A78" s="102" t="s">
        <v>62</v>
      </c>
      <c r="B78" s="44">
        <v>216487909.65000001</v>
      </c>
      <c r="C78" s="19">
        <v>215708054.15000001</v>
      </c>
      <c r="D78" s="80">
        <f t="shared" si="11"/>
        <v>99.639769490471409</v>
      </c>
    </row>
    <row r="79" spans="1:9" ht="15" customHeight="1" x14ac:dyDescent="0.25">
      <c r="A79" s="102" t="s">
        <v>97</v>
      </c>
      <c r="B79" s="44">
        <v>113000</v>
      </c>
      <c r="C79" s="19">
        <v>101000</v>
      </c>
      <c r="D79" s="80">
        <f t="shared" si="11"/>
        <v>89.380530973451329</v>
      </c>
    </row>
    <row r="80" spans="1:9" x14ac:dyDescent="0.25">
      <c r="A80" s="102" t="s">
        <v>63</v>
      </c>
      <c r="B80" s="44">
        <v>248151319.78</v>
      </c>
      <c r="C80" s="19">
        <v>248139723.30000001</v>
      </c>
      <c r="D80" s="80">
        <f t="shared" si="11"/>
        <v>99.995326851370265</v>
      </c>
    </row>
    <row r="81" spans="1:5" x14ac:dyDescent="0.25">
      <c r="A81" s="102" t="s">
        <v>64</v>
      </c>
      <c r="B81" s="44">
        <v>57943699.82</v>
      </c>
      <c r="C81" s="19">
        <v>57928437.520000003</v>
      </c>
      <c r="D81" s="80">
        <f t="shared" si="11"/>
        <v>99.97366012172607</v>
      </c>
    </row>
    <row r="82" spans="1:5" x14ac:dyDescent="0.25">
      <c r="A82" s="101" t="s">
        <v>65</v>
      </c>
      <c r="B82" s="43">
        <f>B83</f>
        <v>169706511.94999999</v>
      </c>
      <c r="C82" s="34">
        <f>C83</f>
        <v>169337236.69</v>
      </c>
      <c r="D82" s="81">
        <f t="shared" si="11"/>
        <v>99.782403600335158</v>
      </c>
      <c r="E82" s="5"/>
    </row>
    <row r="83" spans="1:5" x14ac:dyDescent="0.25">
      <c r="A83" s="102" t="s">
        <v>66</v>
      </c>
      <c r="B83" s="44">
        <v>169706511.94999999</v>
      </c>
      <c r="C83" s="19">
        <v>169337236.69</v>
      </c>
      <c r="D83" s="80">
        <f t="shared" si="11"/>
        <v>99.782403600335158</v>
      </c>
    </row>
    <row r="84" spans="1:5" x14ac:dyDescent="0.25">
      <c r="A84" s="101" t="s">
        <v>67</v>
      </c>
      <c r="B84" s="43">
        <f>B85+B86+B87+B88</f>
        <v>398738539.66999996</v>
      </c>
      <c r="C84" s="34">
        <f>C85+C86+C87+C88</f>
        <v>397289306.17999995</v>
      </c>
      <c r="D84" s="81">
        <f t="shared" si="11"/>
        <v>99.636545418659708</v>
      </c>
    </row>
    <row r="85" spans="1:5" x14ac:dyDescent="0.25">
      <c r="A85" s="102" t="s">
        <v>68</v>
      </c>
      <c r="B85" s="44">
        <v>2653997</v>
      </c>
      <c r="C85" s="19">
        <v>2653997</v>
      </c>
      <c r="D85" s="80">
        <f t="shared" si="11"/>
        <v>100</v>
      </c>
    </row>
    <row r="86" spans="1:5" x14ac:dyDescent="0.25">
      <c r="A86" s="102" t="s">
        <v>69</v>
      </c>
      <c r="B86" s="44">
        <v>4478750.1500000004</v>
      </c>
      <c r="C86" s="19">
        <v>4367250.1500000004</v>
      </c>
      <c r="D86" s="80">
        <f t="shared" si="11"/>
        <v>97.510466173247011</v>
      </c>
    </row>
    <row r="87" spans="1:5" x14ac:dyDescent="0.25">
      <c r="A87" s="102" t="s">
        <v>70</v>
      </c>
      <c r="B87" s="44">
        <v>381866798.38</v>
      </c>
      <c r="C87" s="19">
        <v>380762939.45999998</v>
      </c>
      <c r="D87" s="80">
        <f t="shared" si="11"/>
        <v>99.710930899286637</v>
      </c>
    </row>
    <row r="88" spans="1:5" ht="18.75" customHeight="1" x14ac:dyDescent="0.25">
      <c r="A88" s="102" t="s">
        <v>71</v>
      </c>
      <c r="B88" s="44">
        <v>9738994.1400000006</v>
      </c>
      <c r="C88" s="19">
        <v>9505119.5700000003</v>
      </c>
      <c r="D88" s="80">
        <f t="shared" si="11"/>
        <v>97.598575719032112</v>
      </c>
    </row>
    <row r="89" spans="1:5" x14ac:dyDescent="0.25">
      <c r="A89" s="101" t="s">
        <v>72</v>
      </c>
      <c r="B89" s="43">
        <f>B90+B91+B92</f>
        <v>105128281</v>
      </c>
      <c r="C89" s="34">
        <f>C90+C91+C92</f>
        <v>105127891.62</v>
      </c>
      <c r="D89" s="81">
        <f t="shared" si="11"/>
        <v>99.999629614413649</v>
      </c>
    </row>
    <row r="90" spans="1:5" x14ac:dyDescent="0.25">
      <c r="A90" s="102" t="s">
        <v>73</v>
      </c>
      <c r="B90" s="44">
        <v>99074012</v>
      </c>
      <c r="C90" s="19">
        <v>99074012</v>
      </c>
      <c r="D90" s="80">
        <f t="shared" si="11"/>
        <v>100</v>
      </c>
    </row>
    <row r="91" spans="1:5" x14ac:dyDescent="0.25">
      <c r="A91" s="102" t="s">
        <v>74</v>
      </c>
      <c r="B91" s="44">
        <v>6054269</v>
      </c>
      <c r="C91" s="19">
        <v>6053879.6200000001</v>
      </c>
      <c r="D91" s="80">
        <f t="shared" si="11"/>
        <v>99.993568505132487</v>
      </c>
    </row>
    <row r="92" spans="1:5" hidden="1" x14ac:dyDescent="0.25">
      <c r="A92" s="102" t="s">
        <v>75</v>
      </c>
      <c r="B92" s="44"/>
      <c r="C92" s="19"/>
      <c r="D92" s="80" t="e">
        <f t="shared" si="11"/>
        <v>#DIV/0!</v>
      </c>
    </row>
    <row r="93" spans="1:5" x14ac:dyDescent="0.25">
      <c r="A93" s="101" t="s">
        <v>76</v>
      </c>
      <c r="B93" s="62">
        <f t="shared" ref="B93:C93" si="13">B94+B95</f>
        <v>547600</v>
      </c>
      <c r="C93" s="32">
        <f t="shared" si="13"/>
        <v>546380</v>
      </c>
      <c r="D93" s="81">
        <f t="shared" si="11"/>
        <v>99.77720964207451</v>
      </c>
    </row>
    <row r="94" spans="1:5" x14ac:dyDescent="0.25">
      <c r="A94" s="102" t="s">
        <v>77</v>
      </c>
      <c r="B94" s="44">
        <v>547600</v>
      </c>
      <c r="C94" s="19">
        <v>546380</v>
      </c>
      <c r="D94" s="80">
        <f t="shared" si="11"/>
        <v>99.77720964207451</v>
      </c>
    </row>
    <row r="95" spans="1:5" x14ac:dyDescent="0.25">
      <c r="A95" s="104" t="s">
        <v>98</v>
      </c>
      <c r="B95" s="44">
        <v>0</v>
      </c>
      <c r="C95" s="19">
        <v>0</v>
      </c>
      <c r="D95" s="80">
        <v>0</v>
      </c>
    </row>
    <row r="96" spans="1:5" ht="16.5" thickBot="1" x14ac:dyDescent="0.3">
      <c r="A96" s="105" t="s">
        <v>78</v>
      </c>
      <c r="B96" s="63">
        <v>0</v>
      </c>
      <c r="C96" s="36">
        <v>0</v>
      </c>
      <c r="D96" s="82">
        <v>0</v>
      </c>
    </row>
    <row r="97" spans="1:5" ht="16.5" hidden="1" thickBot="1" x14ac:dyDescent="0.3">
      <c r="A97" s="106" t="s">
        <v>88</v>
      </c>
      <c r="B97" s="64"/>
      <c r="C97" s="37"/>
      <c r="D97" s="83" t="e">
        <f t="shared" si="11"/>
        <v>#DIV/0!</v>
      </c>
    </row>
    <row r="98" spans="1:5" ht="25.5" customHeight="1" thickBot="1" x14ac:dyDescent="0.3">
      <c r="A98" s="107" t="s">
        <v>79</v>
      </c>
      <c r="B98" s="40">
        <f>B49+B57+B62+B67+B72+B75+B82+B84+B89+B93+B96+B97</f>
        <v>4513537231.1599998</v>
      </c>
      <c r="C98" s="30">
        <f>C49+C57+C62+C67+C72+C75+C82+C84+C89+C93+C96+C97</f>
        <v>4434207754.6999998</v>
      </c>
      <c r="D98" s="84">
        <f t="shared" si="11"/>
        <v>98.242410056743637</v>
      </c>
      <c r="E98" s="5"/>
    </row>
    <row r="99" spans="1:5" ht="9.75" hidden="1" customHeight="1" x14ac:dyDescent="0.25">
      <c r="A99" s="108"/>
      <c r="B99" s="38"/>
      <c r="C99" s="39"/>
      <c r="D99" s="83" t="e">
        <f t="shared" si="11"/>
        <v>#DIV/0!</v>
      </c>
    </row>
    <row r="100" spans="1:5" ht="27" customHeight="1" thickBot="1" x14ac:dyDescent="0.3">
      <c r="A100" s="107" t="s">
        <v>80</v>
      </c>
      <c r="B100" s="40">
        <f>B47-B98</f>
        <v>-88888100</v>
      </c>
      <c r="C100" s="35">
        <f>C47-C98</f>
        <v>3745983.4200000763</v>
      </c>
      <c r="D100" s="84">
        <f t="shared" si="11"/>
        <v>-4.2142687491352344</v>
      </c>
    </row>
    <row r="101" spans="1:5" x14ac:dyDescent="0.25">
      <c r="A101" s="109" t="s">
        <v>91</v>
      </c>
      <c r="B101" s="41"/>
      <c r="C101" s="42"/>
      <c r="D101" s="85"/>
    </row>
    <row r="102" spans="1:5" x14ac:dyDescent="0.25">
      <c r="A102" s="101" t="s">
        <v>81</v>
      </c>
      <c r="B102" s="43">
        <f>B103+B104</f>
        <v>0</v>
      </c>
      <c r="C102" s="34">
        <f>C103+C104</f>
        <v>0</v>
      </c>
      <c r="D102" s="81">
        <v>0</v>
      </c>
      <c r="E102" s="5"/>
    </row>
    <row r="103" spans="1:5" hidden="1" x14ac:dyDescent="0.25">
      <c r="A103" s="102" t="s">
        <v>82</v>
      </c>
      <c r="B103" s="44">
        <v>0</v>
      </c>
      <c r="C103" s="19">
        <v>0</v>
      </c>
      <c r="D103" s="80">
        <v>0</v>
      </c>
    </row>
    <row r="104" spans="1:5" hidden="1" x14ac:dyDescent="0.25">
      <c r="A104" s="102" t="s">
        <v>83</v>
      </c>
      <c r="B104" s="44">
        <v>0</v>
      </c>
      <c r="C104" s="19">
        <v>0</v>
      </c>
      <c r="D104" s="80">
        <v>0</v>
      </c>
    </row>
    <row r="105" spans="1:5" ht="31.5" hidden="1" x14ac:dyDescent="0.25">
      <c r="A105" s="102" t="s">
        <v>84</v>
      </c>
      <c r="B105" s="44">
        <v>0</v>
      </c>
      <c r="C105" s="19">
        <v>0</v>
      </c>
      <c r="D105" s="80" t="e">
        <f t="shared" si="11"/>
        <v>#DIV/0!</v>
      </c>
    </row>
    <row r="106" spans="1:5" ht="31.5" hidden="1" x14ac:dyDescent="0.25">
      <c r="A106" s="102" t="s">
        <v>85</v>
      </c>
      <c r="B106" s="44">
        <v>0</v>
      </c>
      <c r="C106" s="19">
        <v>0</v>
      </c>
      <c r="D106" s="80" t="e">
        <f t="shared" si="11"/>
        <v>#DIV/0!</v>
      </c>
    </row>
    <row r="107" spans="1:5" ht="30.75" customHeight="1" thickBot="1" x14ac:dyDescent="0.3">
      <c r="A107" s="105" t="s">
        <v>86</v>
      </c>
      <c r="B107" s="63">
        <f>B108</f>
        <v>88888100</v>
      </c>
      <c r="C107" s="36">
        <f>C108-C109</f>
        <v>-3745983.4199999869</v>
      </c>
      <c r="D107" s="82">
        <f t="shared" si="11"/>
        <v>-4.2142687491351341</v>
      </c>
      <c r="E107" s="5"/>
    </row>
    <row r="108" spans="1:5" ht="17.45" hidden="1" customHeight="1" x14ac:dyDescent="0.25">
      <c r="A108" s="111" t="s">
        <v>104</v>
      </c>
      <c r="B108" s="112">
        <v>88888100</v>
      </c>
      <c r="C108" s="113">
        <v>159247204.33000001</v>
      </c>
      <c r="D108" s="114">
        <f t="shared" si="11"/>
        <v>179.15469486916697</v>
      </c>
    </row>
    <row r="109" spans="1:5" hidden="1" x14ac:dyDescent="0.25">
      <c r="A109" s="102" t="s">
        <v>105</v>
      </c>
      <c r="B109" s="45"/>
      <c r="C109" s="19">
        <f>C110+C111</f>
        <v>162993187.75</v>
      </c>
      <c r="D109" s="80">
        <v>0</v>
      </c>
    </row>
    <row r="110" spans="1:5" hidden="1" x14ac:dyDescent="0.25">
      <c r="A110" s="92" t="s">
        <v>92</v>
      </c>
      <c r="B110" s="44"/>
      <c r="C110" s="19">
        <v>134505333.41999999</v>
      </c>
      <c r="D110" s="80">
        <v>0</v>
      </c>
    </row>
    <row r="111" spans="1:5" ht="16.5" hidden="1" thickBot="1" x14ac:dyDescent="0.3">
      <c r="A111" s="99" t="s">
        <v>93</v>
      </c>
      <c r="B111" s="46"/>
      <c r="C111" s="22">
        <v>28487854.329999998</v>
      </c>
      <c r="D111" s="86">
        <v>0</v>
      </c>
    </row>
    <row r="112" spans="1:5" s="7" customFormat="1" ht="26.25" hidden="1" customHeight="1" thickBot="1" x14ac:dyDescent="0.3">
      <c r="A112" s="110" t="s">
        <v>94</v>
      </c>
      <c r="B112" s="47"/>
      <c r="C112" s="48"/>
      <c r="D112" s="17" t="e">
        <f t="shared" si="11"/>
        <v>#DIV/0!</v>
      </c>
    </row>
    <row r="113" spans="1:4" s="7" customFormat="1" ht="18.75" hidden="1" customHeight="1" x14ac:dyDescent="0.25">
      <c r="A113" s="6"/>
      <c r="B113" s="25"/>
      <c r="C113" s="25"/>
      <c r="D113" s="8"/>
    </row>
    <row r="114" spans="1:4" s="7" customFormat="1" ht="18.75" customHeight="1" x14ac:dyDescent="0.25">
      <c r="A114" s="6"/>
      <c r="B114" s="25"/>
      <c r="C114" s="25"/>
      <c r="D114" s="8"/>
    </row>
    <row r="115" spans="1:4" x14ac:dyDescent="0.25">
      <c r="A115" s="1" t="s">
        <v>101</v>
      </c>
      <c r="B115" s="26"/>
      <c r="C115" s="26"/>
      <c r="D115" s="2"/>
    </row>
    <row r="116" spans="1:4" ht="18" customHeight="1" x14ac:dyDescent="0.25">
      <c r="A116" s="1" t="s">
        <v>87</v>
      </c>
      <c r="B116" s="23"/>
      <c r="C116" s="115" t="s">
        <v>114</v>
      </c>
      <c r="D116" s="116"/>
    </row>
    <row r="117" spans="1:4" x14ac:dyDescent="0.25">
      <c r="A117" s="2"/>
      <c r="B117" s="28"/>
      <c r="C117" s="28"/>
      <c r="D117" s="2"/>
    </row>
    <row r="118" spans="1:4" ht="42.75" customHeight="1" x14ac:dyDescent="0.25">
      <c r="A118" s="2"/>
      <c r="B118" s="27"/>
      <c r="C118" s="28"/>
      <c r="D118" s="2"/>
    </row>
    <row r="119" spans="1:4" x14ac:dyDescent="0.25">
      <c r="A119" s="2"/>
      <c r="B119" s="28"/>
      <c r="C119" s="28"/>
      <c r="D119" s="2"/>
    </row>
  </sheetData>
  <mergeCells count="3">
    <mergeCell ref="C116:D116"/>
    <mergeCell ref="B48:D48"/>
    <mergeCell ref="A1:D1"/>
  </mergeCells>
  <pageMargins left="1.3779527559055118" right="0" top="0.31496062992125984" bottom="0.11811023622047245" header="0" footer="0"/>
  <pageSetup paperSize="9" scale="63" fitToHeight="2" orientation="portrait" r:id="rId1"/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-</vt:lpstr>
      <vt:lpstr>'-'!Заголовки_для_печати</vt:lpstr>
      <vt:lpstr>'-'!Область_печати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2026-02-05T09:31:55Z</dcterms:modified>
</cp:coreProperties>
</file>