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8865" yWindow="1500" windowWidth="14535" windowHeight="13965" activeTab="1"/>
  </bookViews>
  <sheets>
    <sheet name="перечень" sheetId="1" r:id="rId1"/>
    <sheet name="реестр" sheetId="2" r:id="rId2"/>
    <sheet name="Лист1" sheetId="3" r:id="rId3"/>
  </sheets>
  <definedNames>
    <definedName name="_xlnm._FilterDatabase" localSheetId="0">перечень!$T$1:$T$107610</definedName>
    <definedName name="Print_Titles" localSheetId="0">перечень!$15:$15</definedName>
    <definedName name="Print_Titles" localSheetId="1">реестр!$13:$13</definedName>
    <definedName name="_xlnm.Print_Area" localSheetId="0">перечень!$A$1:$V$43</definedName>
    <definedName name="_xlnm.Print_Area" localSheetId="1">реестр!$A$2:$T$42</definedName>
  </definedNames>
  <calcPr calcId="124519"/>
</workbook>
</file>

<file path=xl/calcChain.xml><?xml version="1.0" encoding="utf-8"?>
<calcChain xmlns="http://schemas.openxmlformats.org/spreadsheetml/2006/main">
  <c r="D36" i="2"/>
  <c r="F37"/>
  <c r="R36"/>
  <c r="Q36"/>
  <c r="G36"/>
  <c r="F36"/>
  <c r="C36"/>
  <c r="R35"/>
  <c r="Q35"/>
  <c r="Q34"/>
  <c r="D34"/>
  <c r="R33"/>
  <c r="Q33"/>
  <c r="D33"/>
  <c r="D32"/>
  <c r="C31"/>
  <c r="G28"/>
  <c r="F28"/>
  <c r="C28"/>
  <c r="R27"/>
  <c r="Q27"/>
  <c r="D27" s="1"/>
  <c r="R26"/>
  <c r="R28" s="1"/>
  <c r="Q26"/>
  <c r="D26" s="1"/>
  <c r="F23"/>
  <c r="C23"/>
  <c r="C37" s="1"/>
  <c r="R22"/>
  <c r="Q22"/>
  <c r="D22" s="1"/>
  <c r="R21"/>
  <c r="Q21"/>
  <c r="D21" s="1"/>
  <c r="R20"/>
  <c r="Q20"/>
  <c r="G20"/>
  <c r="R19"/>
  <c r="Q19"/>
  <c r="R18"/>
  <c r="Q18"/>
  <c r="D18" s="1"/>
  <c r="R17"/>
  <c r="Q17"/>
  <c r="Q23" s="1"/>
  <c r="G17"/>
  <c r="G23" s="1"/>
  <c r="G37" s="1"/>
  <c r="R16"/>
  <c r="R23" s="1"/>
  <c r="R37" s="1"/>
  <c r="Q38" i="1"/>
  <c r="K38"/>
  <c r="J38"/>
  <c r="I38"/>
  <c r="H38"/>
  <c r="R37"/>
  <c r="M37"/>
  <c r="M36"/>
  <c r="R36" s="1"/>
  <c r="R35"/>
  <c r="M35"/>
  <c r="M34"/>
  <c r="M38" s="1"/>
  <c r="R38" s="1"/>
  <c r="R33"/>
  <c r="M33"/>
  <c r="Q30"/>
  <c r="Q39" s="1"/>
  <c r="K30"/>
  <c r="J30"/>
  <c r="I30"/>
  <c r="I39" s="1"/>
  <c r="H30"/>
  <c r="H39" s="1"/>
  <c r="M29"/>
  <c r="R29" s="1"/>
  <c r="M28"/>
  <c r="R28" s="1"/>
  <c r="Q25"/>
  <c r="K25"/>
  <c r="K39" s="1"/>
  <c r="J25"/>
  <c r="J39" s="1"/>
  <c r="I25"/>
  <c r="H25"/>
  <c r="R24"/>
  <c r="M24"/>
  <c r="M23"/>
  <c r="R23" s="1"/>
  <c r="R22"/>
  <c r="M22"/>
  <c r="M21"/>
  <c r="R21" s="1"/>
  <c r="R20"/>
  <c r="M20"/>
  <c r="M19"/>
  <c r="M25" s="1"/>
  <c r="R18"/>
  <c r="M18"/>
  <c r="D23" i="2" l="1"/>
  <c r="D37" s="1"/>
  <c r="D28"/>
  <c r="R25" i="1"/>
  <c r="M39"/>
  <c r="R39" s="1"/>
  <c r="R19"/>
  <c r="R34"/>
  <c r="M30"/>
  <c r="R30" s="1"/>
  <c r="Q28" i="2"/>
  <c r="Q37" s="1"/>
</calcChain>
</file>

<file path=xl/sharedStrings.xml><?xml version="1.0" encoding="utf-8"?>
<sst xmlns="http://schemas.openxmlformats.org/spreadsheetml/2006/main" count="175" uniqueCount="98">
  <si>
    <r>
      <t xml:space="preserve">П Е Р Е Ч Е Н Ь
многоквартирных домов, расположенных на территории Ядринского муниципального округа Чувашской Республики, в отношении которых в 2027–2029 годах  планируется проведение  капитального ремонта общего имущества                  </t>
    </r>
    <r>
      <rPr>
        <sz val="1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</si>
  <si>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№ 
пп</t>
  </si>
  <si>
    <t>Адрес многоквартирного дома</t>
  </si>
  <si>
    <t>Год</t>
  </si>
  <si>
    <t>Мате-
риал стен</t>
  </si>
  <si>
    <t>Коли-чество этажей в 
много-
квар-
тир-
ном доме</t>
  </si>
  <si>
    <t>Коли-чество подъез-
дов в много-
квар-
тир-
ном доме</t>
  </si>
  <si>
    <t>Общая площадь многоквар-тирного дома</t>
  </si>
  <si>
    <t>Площадь помещений многоквартирного дома</t>
  </si>
  <si>
    <t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</si>
  <si>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</si>
  <si>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</si>
  <si>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>Удельная стоимость капиталь-
ного ремонта одного квадратного метра общей площади помещений  многоквартир-ного дома</t>
  </si>
  <si>
    <t>Предель-
ная стоимость проведения капиталь-
ного ремонта одного квадрат-
ного метра общей площади помещений в многоквартир-
ном доме</t>
  </si>
  <si>
    <t>Способ формиро-
вания фонда капиталь-
ного ремонта</t>
  </si>
  <si>
    <t>Мини-
маль-
ный 
раз-
мер 
фонда 
капи-
таль-
ного 
ремон-
та  
(для 
домов, 
выбрав-
ших спец-
счет)</t>
  </si>
  <si>
    <t>Год  проведения капиталь-ного ремонта общего имущества в много-квартирных домах</t>
  </si>
  <si>
    <t>ввода в 
экс-
плуата-
цию мно-
гоквар-
тирного дома</t>
  </si>
  <si>
    <t>завер-шения послед-него 
капи-
таль-
ного ремон-
та в 
много-
квартир-
ном доме</t>
  </si>
  <si>
    <t>всего</t>
  </si>
  <si>
    <t>в том числе жилых помещений, находящих-
ся в соб-
ственности 
граждан</t>
  </si>
  <si>
    <t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</si>
  <si>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</si>
  <si>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</si>
  <si>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</si>
  <si>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</si>
  <si>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</si>
  <si>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</si>
  <si>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</si>
  <si>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</si>
  <si>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</si>
  <si>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</si>
  <si>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21</t>
  </si>
  <si>
    <t>22</t>
  </si>
  <si>
    <t>2027 год</t>
  </si>
  <si>
    <t>Ядринский муниципальный округ</t>
  </si>
  <si>
    <t>г. Ядрин,                          ул. 50 лет Октября, д. 66</t>
  </si>
  <si>
    <t>панель</t>
  </si>
  <si>
    <t>ремонт систем холодного водоснабжения, теплоснабжения, водоотведения</t>
  </si>
  <si>
    <t>на счете рег. оператора</t>
  </si>
  <si>
    <t>г. Ядрин,                                 ул. Карла Маркса, д. 69</t>
  </si>
  <si>
    <t>кирпич</t>
  </si>
  <si>
    <t>ремонт крыши</t>
  </si>
  <si>
    <t>г. Ядрин, ул. Комсомольская, д. 1б</t>
  </si>
  <si>
    <t>2022</t>
  </si>
  <si>
    <t>ремонт системы теплоснабжения</t>
  </si>
  <si>
    <t>г. Ядрин,                          ул. Комсомольская, д. 3а</t>
  </si>
  <si>
    <t>ремонт системы водоотведения</t>
  </si>
  <si>
    <t>г. Ядрин,                          ул. Молодежная, д. 18</t>
  </si>
  <si>
    <t>г. Ядрин,                          ул. Пискунова, д. 5</t>
  </si>
  <si>
    <t>ремонт системы электроснабжения</t>
  </si>
  <si>
    <t>г. Ядрин,                           ул. Чапаева, д. 15</t>
  </si>
  <si>
    <t>ремонт системы холодного водоснабжения</t>
  </si>
  <si>
    <t>Итого: 7 домов</t>
  </si>
  <si>
    <t>2028 год</t>
  </si>
  <si>
    <t>Ядринский  муниципальный округ</t>
  </si>
  <si>
    <t>г. Ядрин,                           ул. Молодежная,  д. 18</t>
  </si>
  <si>
    <t>2027</t>
  </si>
  <si>
    <t>ремонт систем холодного водоснабжения, теплоснабжения</t>
  </si>
  <si>
    <t>г. Ядрин,                             ул. Молодежная,  д. 24</t>
  </si>
  <si>
    <t>ремонт крыши, систем холодного водоснабжения, теплоснабжения</t>
  </si>
  <si>
    <t>Итого: 2 дома</t>
  </si>
  <si>
    <t>2029 год</t>
  </si>
  <si>
    <t>Ядринский муниципальный  округ</t>
  </si>
  <si>
    <t>г. Ядрин,                           ул. 30 лет Победы, д. 2</t>
  </si>
  <si>
    <t>2029</t>
  </si>
  <si>
    <t>г. Ядрин,                           ул. 30 лет Победы, д. 30</t>
  </si>
  <si>
    <t>г. Ядрин,                           ул. К. Маркса, д. 69</t>
  </si>
  <si>
    <t>2026</t>
  </si>
  <si>
    <t>г. Ядрин,                                ул. Молодежная, д. 16</t>
  </si>
  <si>
    <t>ремонт крыши, систем холодного водоснабжения, водоотведения</t>
  </si>
  <si>
    <t>г. Ядрин,                          ул. Пискунова, д. 8</t>
  </si>
  <si>
    <t>ремонт систем холоджного водоснабжения, теплоснабжения</t>
  </si>
  <si>
    <t>Итого: 5 домов</t>
  </si>
  <si>
    <t>Итого 
за 2027–2029 годы:  
14 домов</t>
  </si>
  <si>
    <t xml:space="preserve"> </t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</si>
  <si>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Ядринского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</si>
  <si>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>№
пп</t>
  </si>
  <si>
    <t xml:space="preserve">Адрес 
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</si>
  <si>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</si>
  <si>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</si>
  <si>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</si>
  <si>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</si>
  <si>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</si>
  <si>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</si>
  <si>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</si>
  <si>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</si>
  <si>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</si>
  <si>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</si>
  <si>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</si>
  <si>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</si>
  <si>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</si>
  <si>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</si>
  <si>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</si>
  <si>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>Итого по округу</t>
  </si>
  <si>
    <t>Итого по Ядринскому муниципальному округу Чувашской Республике</t>
  </si>
  <si>
    <t xml:space="preserve">Приложение № 1
к  постановлению  администрации Ядринского муниципального округа Чувашской Республики 
от ___________ 2026 г.  № _____       </t>
  </si>
  <si>
    <t xml:space="preserve">Приложение № 2
к  постановлению  администрации Ядринского муниципального округа Чувашской Республики 
от ___________ 2026 г.  № _____  </t>
  </si>
</sst>
</file>

<file path=xl/styles.xml><?xml version="1.0" encoding="utf-8"?>
<styleSheet xmlns="http://schemas.openxmlformats.org/spreadsheetml/2006/main">
  <numFmts count="8">
    <numFmt numFmtId="164" formatCode="_-* #,##0.00&quot;р.&quot;_-;\-* #,##0.00&quot;р.&quot;_-;_-* \-??&quot;р.&quot;_-;_-@_-"/>
    <numFmt numFmtId="165" formatCode="_(\$* #,##0.00_);_(\$* \(#,##0.00\);_(\$* \-??_);_(@_)"/>
    <numFmt numFmtId="166" formatCode="_(\$* #,##0_);_(\$* \(#,##0\);_(\$* \-_);_(@_)"/>
    <numFmt numFmtId="167" formatCode="_ * #,##0.00_ ;_ * \-#,##0.00_ ;_ * \-??_ ;_ @_ "/>
    <numFmt numFmtId="168" formatCode="_ * #,##0_ ;_ * \-#,##0_ ;_ * \-_ ;_ @_ "/>
    <numFmt numFmtId="169" formatCode="_-* #,##0.00_р_._-;\-* #,##0.00_р_._-;_-* \-??_р_._-;_-@_-"/>
    <numFmt numFmtId="170" formatCode="_-* #,##0.00\ _₽_-;\-* #,##0.00\ _₽_-;_-* \-??\ _₽_-;_-@_-"/>
    <numFmt numFmtId="171" formatCode="#,##0.00_ ;\-#,##0.00\ "/>
  </numFmts>
  <fonts count="36">
    <font>
      <sz val="10"/>
      <color indexed="64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u/>
      <sz val="11"/>
      <color indexed="4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64"/>
      <name val="Calibri"/>
    </font>
    <font>
      <sz val="10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2"/>
      <name val="Arial Cyr"/>
    </font>
    <font>
      <sz val="13"/>
      <name val="Times New Roman"/>
    </font>
    <font>
      <sz val="12"/>
      <name val="Times New Roman"/>
    </font>
    <font>
      <b/>
      <sz val="12"/>
      <name val="Times New Roman"/>
    </font>
    <font>
      <b/>
      <sz val="13"/>
      <name val="Times New Roman"/>
    </font>
    <font>
      <sz val="11"/>
      <name val="Arial Cyr"/>
    </font>
    <font>
      <sz val="11"/>
      <name val="Times New Roman"/>
    </font>
    <font>
      <b/>
      <sz val="11"/>
      <name val="Times New Roman"/>
    </font>
    <font>
      <b/>
      <sz val="11"/>
      <color indexed="64"/>
      <name val="Times New Roman"/>
    </font>
    <font>
      <sz val="11"/>
      <color theme="1"/>
      <name val="Times New Roman"/>
    </font>
    <font>
      <u/>
      <sz val="10"/>
      <name val="Arial Cyr"/>
    </font>
    <font>
      <u/>
      <sz val="11"/>
      <name val="Times New Roman"/>
    </font>
    <font>
      <sz val="11"/>
      <color indexed="2"/>
      <name val="Times New Roman"/>
    </font>
    <font>
      <sz val="10"/>
      <color indexed="64"/>
      <name val="Arial Cy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</borders>
  <cellStyleXfs count="223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>
      <alignment vertical="center"/>
    </xf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>
      <alignment vertical="center"/>
    </xf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>
      <alignment vertical="center"/>
    </xf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>
      <alignment vertical="center"/>
    </xf>
    <xf numFmtId="0" fontId="1" fillId="6" borderId="0" applyBorder="0" applyProtection="0"/>
    <xf numFmtId="0" fontId="1" fillId="6" borderId="0" applyBorder="0" applyProtection="0"/>
    <xf numFmtId="0" fontId="1" fillId="6" borderId="0" applyBorder="0" applyProtection="0">
      <alignment vertical="center"/>
    </xf>
    <xf numFmtId="0" fontId="1" fillId="7" borderId="0" applyBorder="0" applyProtection="0"/>
    <xf numFmtId="0" fontId="1" fillId="7" borderId="0" applyBorder="0" applyProtection="0"/>
    <xf numFmtId="0" fontId="1" fillId="7" borderId="0" applyBorder="0" applyProtection="0">
      <alignment vertical="center"/>
    </xf>
    <xf numFmtId="0" fontId="1" fillId="8" borderId="0" applyBorder="0" applyProtection="0"/>
    <xf numFmtId="0" fontId="1" fillId="8" borderId="0" applyBorder="0" applyProtection="0"/>
    <xf numFmtId="0" fontId="1" fillId="8" borderId="0" applyBorder="0" applyProtection="0">
      <alignment vertical="center"/>
    </xf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>
      <alignment vertical="center"/>
    </xf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>
      <alignment vertical="center"/>
    </xf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>
      <alignment vertical="center"/>
    </xf>
    <xf numFmtId="0" fontId="1" fillId="8" borderId="0" applyBorder="0" applyProtection="0"/>
    <xf numFmtId="0" fontId="1" fillId="8" borderId="0" applyBorder="0" applyProtection="0"/>
    <xf numFmtId="0" fontId="1" fillId="8" borderId="0" applyBorder="0" applyProtection="0">
      <alignment vertical="center"/>
    </xf>
    <xf numFmtId="0" fontId="1" fillId="11" borderId="0" applyBorder="0" applyProtection="0"/>
    <xf numFmtId="0" fontId="1" fillId="11" borderId="0" applyBorder="0" applyProtection="0"/>
    <xf numFmtId="0" fontId="1" fillId="11" borderId="0" applyBorder="0" applyProtection="0">
      <alignment vertical="center"/>
    </xf>
    <xf numFmtId="0" fontId="2" fillId="12" borderId="0" applyBorder="0" applyProtection="0"/>
    <xf numFmtId="0" fontId="2" fillId="12" borderId="0" applyBorder="0" applyProtection="0">
      <alignment vertical="center"/>
    </xf>
    <xf numFmtId="0" fontId="2" fillId="9" borderId="0" applyBorder="0" applyProtection="0"/>
    <xf numFmtId="0" fontId="2" fillId="9" borderId="0" applyBorder="0" applyProtection="0">
      <alignment vertical="center"/>
    </xf>
    <xf numFmtId="0" fontId="2" fillId="10" borderId="0" applyBorder="0" applyProtection="0"/>
    <xf numFmtId="0" fontId="2" fillId="10" borderId="0" applyBorder="0" applyProtection="0">
      <alignment vertical="center"/>
    </xf>
    <xf numFmtId="0" fontId="2" fillId="13" borderId="0" applyBorder="0" applyProtection="0"/>
    <xf numFmtId="0" fontId="2" fillId="13" borderId="0" applyBorder="0" applyProtection="0">
      <alignment vertical="center"/>
    </xf>
    <xf numFmtId="0" fontId="2" fillId="14" borderId="0" applyBorder="0" applyProtection="0"/>
    <xf numFmtId="0" fontId="2" fillId="14" borderId="0" applyBorder="0" applyProtection="0">
      <alignment vertical="center"/>
    </xf>
    <xf numFmtId="0" fontId="2" fillId="15" borderId="0" applyBorder="0" applyProtection="0"/>
    <xf numFmtId="0" fontId="2" fillId="15" borderId="0" applyBorder="0" applyProtection="0">
      <alignment vertical="center"/>
    </xf>
    <xf numFmtId="0" fontId="2" fillId="16" borderId="0" applyBorder="0" applyProtection="0"/>
    <xf numFmtId="0" fontId="2" fillId="16" borderId="0" applyBorder="0" applyProtection="0">
      <alignment vertical="center"/>
    </xf>
    <xf numFmtId="0" fontId="2" fillId="17" borderId="0" applyBorder="0" applyProtection="0"/>
    <xf numFmtId="0" fontId="2" fillId="17" borderId="0" applyBorder="0" applyProtection="0">
      <alignment vertical="center"/>
    </xf>
    <xf numFmtId="0" fontId="2" fillId="18" borderId="0" applyBorder="0" applyProtection="0"/>
    <xf numFmtId="0" fontId="2" fillId="18" borderId="0" applyBorder="0" applyProtection="0">
      <alignment vertical="center"/>
    </xf>
    <xf numFmtId="0" fontId="2" fillId="13" borderId="0" applyBorder="0" applyProtection="0"/>
    <xf numFmtId="0" fontId="2" fillId="13" borderId="0" applyBorder="0" applyProtection="0">
      <alignment vertical="center"/>
    </xf>
    <xf numFmtId="0" fontId="2" fillId="14" borderId="0" applyBorder="0" applyProtection="0"/>
    <xf numFmtId="0" fontId="2" fillId="14" borderId="0" applyBorder="0" applyProtection="0">
      <alignment vertical="center"/>
    </xf>
    <xf numFmtId="0" fontId="2" fillId="19" borderId="0" applyBorder="0" applyProtection="0"/>
    <xf numFmtId="0" fontId="2" fillId="19" borderId="0" applyBorder="0" applyProtection="0">
      <alignment vertical="center"/>
    </xf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/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3" fillId="7" borderId="1" applyProtection="0">
      <alignment vertical="center"/>
    </xf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/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4" fillId="20" borderId="2" applyProtection="0">
      <alignment vertical="center"/>
    </xf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/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5" fillId="20" borderId="1" applyProtection="0">
      <alignment vertical="center"/>
    </xf>
    <xf numFmtId="0" fontId="6" fillId="0" borderId="0" applyBorder="0" applyProtection="0"/>
    <xf numFmtId="164" fontId="35" fillId="0" borderId="0" applyBorder="0" applyProtection="0"/>
    <xf numFmtId="164" fontId="35" fillId="0" borderId="0" applyBorder="0" applyProtection="0"/>
    <xf numFmtId="165" fontId="35" fillId="0" borderId="0" applyBorder="0" applyProtection="0">
      <alignment vertical="center"/>
    </xf>
    <xf numFmtId="165" fontId="35" fillId="0" borderId="0" applyBorder="0" applyProtection="0">
      <alignment vertical="center"/>
    </xf>
    <xf numFmtId="166" fontId="35" fillId="0" borderId="0" applyBorder="0" applyProtection="0">
      <alignment vertical="center"/>
    </xf>
    <xf numFmtId="166" fontId="35" fillId="0" borderId="0" applyBorder="0" applyProtection="0">
      <alignment vertical="center"/>
    </xf>
    <xf numFmtId="0" fontId="7" fillId="0" borderId="3" applyProtection="0"/>
    <xf numFmtId="0" fontId="7" fillId="0" borderId="3" applyProtection="0">
      <alignment vertical="center"/>
    </xf>
    <xf numFmtId="0" fontId="8" fillId="0" borderId="4" applyProtection="0"/>
    <xf numFmtId="0" fontId="8" fillId="0" borderId="4" applyProtection="0">
      <alignment vertical="center"/>
    </xf>
    <xf numFmtId="0" fontId="9" fillId="0" borderId="5" applyProtection="0"/>
    <xf numFmtId="0" fontId="9" fillId="0" borderId="5" applyProtection="0">
      <alignment vertical="center"/>
    </xf>
    <xf numFmtId="0" fontId="9" fillId="0" borderId="0" applyBorder="0" applyProtection="0"/>
    <xf numFmtId="0" fontId="9" fillId="0" borderId="0" applyBorder="0" applyProtection="0">
      <alignment vertical="center"/>
    </xf>
    <xf numFmtId="167" fontId="35" fillId="0" borderId="0" applyBorder="0" applyProtection="0">
      <alignment vertical="center"/>
    </xf>
    <xf numFmtId="167" fontId="35" fillId="0" borderId="0" applyBorder="0" applyProtection="0">
      <alignment vertical="center"/>
    </xf>
    <xf numFmtId="168" fontId="35" fillId="0" borderId="0" applyBorder="0" applyProtection="0">
      <alignment vertical="center"/>
    </xf>
    <xf numFmtId="168" fontId="35" fillId="0" borderId="0" applyBorder="0" applyProtection="0">
      <alignment vertical="center"/>
    </xf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/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0" fillId="0" borderId="6" applyProtection="0">
      <alignment vertical="center"/>
    </xf>
    <xf numFmtId="0" fontId="11" fillId="21" borderId="7" applyProtection="0"/>
    <xf numFmtId="0" fontId="11" fillId="21" borderId="7" applyProtection="0">
      <alignment vertical="center"/>
    </xf>
    <xf numFmtId="0" fontId="12" fillId="0" borderId="0" applyBorder="0" applyProtection="0"/>
    <xf numFmtId="0" fontId="12" fillId="0" borderId="0" applyBorder="0" applyProtection="0">
      <alignment vertical="center"/>
    </xf>
    <xf numFmtId="0" fontId="13" fillId="22" borderId="0" applyBorder="0" applyProtection="0"/>
    <xf numFmtId="0" fontId="13" fillId="22" borderId="0" applyBorder="0" applyProtection="0">
      <alignment vertical="center"/>
    </xf>
    <xf numFmtId="0" fontId="14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3" borderId="0" applyBorder="0" applyProtection="0"/>
    <xf numFmtId="0" fontId="17" fillId="3" borderId="0" applyBorder="0" applyProtection="0">
      <alignment vertical="center"/>
    </xf>
    <xf numFmtId="0" fontId="18" fillId="0" borderId="0" applyBorder="0" applyProtection="0"/>
    <xf numFmtId="0" fontId="18" fillId="0" borderId="0" applyBorder="0" applyProtection="0">
      <alignment vertical="center"/>
    </xf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/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0" fontId="35" fillId="23" borderId="8" applyProtection="0">
      <alignment vertical="center"/>
    </xf>
    <xf numFmtId="9" fontId="35" fillId="0" borderId="0" applyBorder="0" applyProtection="0">
      <alignment vertical="center"/>
    </xf>
    <xf numFmtId="9" fontId="35" fillId="0" borderId="0" applyBorder="0" applyProtection="0">
      <alignment vertical="center"/>
    </xf>
    <xf numFmtId="0" fontId="19" fillId="0" borderId="9" applyProtection="0"/>
    <xf numFmtId="0" fontId="19" fillId="0" borderId="9" applyProtection="0">
      <alignment vertical="center"/>
    </xf>
    <xf numFmtId="0" fontId="20" fillId="0" borderId="0" applyBorder="0" applyProtection="0"/>
    <xf numFmtId="0" fontId="20" fillId="0" borderId="0" applyBorder="0" applyProtection="0">
      <alignment vertical="center"/>
    </xf>
    <xf numFmtId="169" fontId="35" fillId="0" borderId="0" applyBorder="0" applyProtection="0"/>
    <xf numFmtId="169" fontId="35" fillId="0" borderId="0" applyBorder="0" applyProtection="0"/>
    <xf numFmtId="169" fontId="35" fillId="0" borderId="0" applyBorder="0" applyProtection="0"/>
    <xf numFmtId="169" fontId="35" fillId="0" borderId="0" applyBorder="0" applyProtection="0"/>
    <xf numFmtId="169" fontId="35" fillId="0" borderId="0" applyBorder="0" applyProtection="0"/>
    <xf numFmtId="170" fontId="35" fillId="0" borderId="0" applyBorder="0" applyProtection="0"/>
    <xf numFmtId="0" fontId="21" fillId="4" borderId="0" applyBorder="0" applyProtection="0"/>
    <xf numFmtId="0" fontId="21" fillId="4" borderId="0" applyBorder="0" applyProtection="0">
      <alignment vertical="center"/>
    </xf>
  </cellStyleXfs>
  <cellXfs count="154">
    <xf numFmtId="0" fontId="0" fillId="0" borderId="0" xfId="0"/>
    <xf numFmtId="0" fontId="22" fillId="0" borderId="10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0" fillId="0" borderId="11" xfId="0" applyBorder="1"/>
    <xf numFmtId="0" fontId="22" fillId="0" borderId="0" xfId="0" applyFont="1" applyAlignment="1">
      <alignment horizontal="center" vertical="top"/>
    </xf>
    <xf numFmtId="4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4" fontId="23" fillId="0" borderId="0" xfId="0" applyNumberFormat="1" applyFont="1" applyAlignment="1">
      <alignment horizontal="center" vertical="top" wrapText="1"/>
    </xf>
    <xf numFmtId="4" fontId="24" fillId="0" borderId="0" xfId="0" applyNumberFormat="1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0" fontId="25" fillId="0" borderId="0" xfId="0" applyFont="1" applyAlignment="1">
      <alignment horizontal="center" vertical="top" wrapText="1"/>
    </xf>
    <xf numFmtId="0" fontId="27" fillId="0" borderId="0" xfId="0" applyFont="1"/>
    <xf numFmtId="0" fontId="28" fillId="0" borderId="13" xfId="0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 wrapText="1"/>
    </xf>
    <xf numFmtId="4" fontId="28" fillId="0" borderId="14" xfId="0" applyNumberFormat="1" applyFont="1" applyBorder="1" applyAlignment="1">
      <alignment horizontal="center" vertical="top" wrapText="1"/>
    </xf>
    <xf numFmtId="2" fontId="28" fillId="0" borderId="14" xfId="0" applyNumberFormat="1" applyFont="1" applyBorder="1" applyAlignment="1">
      <alignment horizontal="center" vertical="top" wrapText="1"/>
    </xf>
    <xf numFmtId="49" fontId="28" fillId="0" borderId="14" xfId="0" applyNumberFormat="1" applyFont="1" applyBorder="1" applyAlignment="1">
      <alignment horizontal="center" vertical="top" wrapText="1"/>
    </xf>
    <xf numFmtId="49" fontId="28" fillId="0" borderId="15" xfId="0" applyNumberFormat="1" applyFont="1" applyBorder="1" applyAlignment="1">
      <alignment horizontal="center" vertical="top" wrapText="1"/>
    </xf>
    <xf numFmtId="4" fontId="28" fillId="0" borderId="16" xfId="0" applyNumberFormat="1" applyFont="1" applyBorder="1" applyAlignment="1">
      <alignment horizontal="center" vertical="top" wrapText="1"/>
    </xf>
    <xf numFmtId="4" fontId="28" fillId="0" borderId="17" xfId="0" applyNumberFormat="1" applyFont="1" applyBorder="1" applyAlignment="1">
      <alignment horizontal="center" vertical="top" wrapText="1"/>
    </xf>
    <xf numFmtId="0" fontId="27" fillId="0" borderId="14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/>
    <xf numFmtId="49" fontId="28" fillId="0" borderId="14" xfId="0" applyNumberFormat="1" applyFont="1" applyBorder="1" applyAlignment="1">
      <alignment vertical="top" wrapText="1"/>
    </xf>
    <xf numFmtId="0" fontId="28" fillId="0" borderId="0" xfId="0" applyFont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top" wrapText="1"/>
    </xf>
    <xf numFmtId="3" fontId="28" fillId="0" borderId="19" xfId="0" applyNumberFormat="1" applyFont="1" applyBorder="1" applyAlignment="1">
      <alignment horizontal="center" vertical="top" wrapText="1"/>
    </xf>
    <xf numFmtId="1" fontId="28" fillId="0" borderId="19" xfId="0" applyNumberFormat="1" applyFont="1" applyBorder="1" applyAlignment="1">
      <alignment horizontal="center" vertical="top" wrapText="1"/>
    </xf>
    <xf numFmtId="49" fontId="28" fillId="0" borderId="19" xfId="0" applyNumberFormat="1" applyFont="1" applyBorder="1" applyAlignment="1">
      <alignment horizontal="center" vertical="top" wrapText="1"/>
    </xf>
    <xf numFmtId="49" fontId="28" fillId="0" borderId="20" xfId="0" applyNumberFormat="1" applyFont="1" applyBorder="1" applyAlignment="1">
      <alignment horizontal="center" vertical="top" wrapText="1"/>
    </xf>
    <xf numFmtId="0" fontId="0" fillId="24" borderId="0" xfId="0" applyFill="1"/>
    <xf numFmtId="49" fontId="29" fillId="24" borderId="21" xfId="0" applyNumberFormat="1" applyFont="1" applyFill="1" applyBorder="1" applyAlignment="1">
      <alignment horizontal="center" vertical="top" wrapText="1"/>
    </xf>
    <xf numFmtId="3" fontId="28" fillId="24" borderId="13" xfId="0" applyNumberFormat="1" applyFont="1" applyFill="1" applyBorder="1" applyAlignment="1">
      <alignment horizontal="center" vertical="top" wrapText="1"/>
    </xf>
    <xf numFmtId="49" fontId="28" fillId="24" borderId="14" xfId="0" applyNumberFormat="1" applyFont="1" applyFill="1" applyBorder="1" applyAlignment="1">
      <alignment horizontal="left" vertical="top" wrapText="1"/>
    </xf>
    <xf numFmtId="1" fontId="28" fillId="0" borderId="14" xfId="0" applyNumberFormat="1" applyFont="1" applyBorder="1" applyAlignment="1">
      <alignment horizontal="center" vertical="top" wrapText="1"/>
    </xf>
    <xf numFmtId="0" fontId="28" fillId="24" borderId="14" xfId="0" applyFont="1" applyFill="1" applyBorder="1" applyAlignment="1">
      <alignment horizontal="center" vertical="top" wrapText="1"/>
    </xf>
    <xf numFmtId="4" fontId="28" fillId="24" borderId="14" xfId="0" applyNumberFormat="1" applyFont="1" applyFill="1" applyBorder="1" applyAlignment="1">
      <alignment horizontal="center" vertical="top" wrapText="1"/>
    </xf>
    <xf numFmtId="4" fontId="28" fillId="25" borderId="0" xfId="0" applyNumberFormat="1" applyFont="1" applyFill="1" applyAlignment="1">
      <alignment horizontal="center" vertical="top" wrapText="1"/>
    </xf>
    <xf numFmtId="2" fontId="28" fillId="24" borderId="15" xfId="0" applyNumberFormat="1" applyFont="1" applyFill="1" applyBorder="1" applyAlignment="1">
      <alignment horizontal="center" vertical="top" wrapText="1"/>
    </xf>
    <xf numFmtId="0" fontId="28" fillId="24" borderId="15" xfId="0" applyFont="1" applyFill="1" applyBorder="1" applyAlignment="1">
      <alignment horizontal="center" vertical="top" wrapText="1"/>
    </xf>
    <xf numFmtId="4" fontId="28" fillId="24" borderId="15" xfId="0" applyNumberFormat="1" applyFont="1" applyFill="1" applyBorder="1" applyAlignment="1">
      <alignment horizontal="center" vertical="top" wrapText="1"/>
    </xf>
    <xf numFmtId="4" fontId="28" fillId="25" borderId="22" xfId="0" applyNumberFormat="1" applyFont="1" applyFill="1" applyBorder="1" applyAlignment="1">
      <alignment horizontal="center" vertical="top" wrapText="1"/>
    </xf>
    <xf numFmtId="4" fontId="28" fillId="24" borderId="13" xfId="0" applyNumberFormat="1" applyFont="1" applyFill="1" applyBorder="1" applyAlignment="1">
      <alignment horizontal="center" vertical="top" wrapText="1"/>
    </xf>
    <xf numFmtId="0" fontId="29" fillId="24" borderId="13" xfId="0" applyFont="1" applyFill="1" applyBorder="1" applyAlignment="1">
      <alignment horizontal="center" vertical="top"/>
    </xf>
    <xf numFmtId="49" fontId="29" fillId="24" borderId="14" xfId="0" applyNumberFormat="1" applyFont="1" applyFill="1" applyBorder="1" applyAlignment="1">
      <alignment horizontal="left" vertical="top" wrapText="1"/>
    </xf>
    <xf numFmtId="49" fontId="29" fillId="24" borderId="14" xfId="0" applyNumberFormat="1" applyFont="1" applyFill="1" applyBorder="1" applyAlignment="1">
      <alignment horizontal="center" vertical="top" wrapText="1"/>
    </xf>
    <xf numFmtId="4" fontId="29" fillId="24" borderId="14" xfId="0" applyNumberFormat="1" applyFont="1" applyFill="1" applyBorder="1" applyAlignment="1">
      <alignment horizontal="center" vertical="top" wrapText="1"/>
    </xf>
    <xf numFmtId="3" fontId="29" fillId="24" borderId="14" xfId="0" applyNumberFormat="1" applyFont="1" applyFill="1" applyBorder="1" applyAlignment="1">
      <alignment horizontal="center" vertical="top" wrapText="1"/>
    </xf>
    <xf numFmtId="49" fontId="29" fillId="24" borderId="17" xfId="0" applyNumberFormat="1" applyFont="1" applyFill="1" applyBorder="1" applyAlignment="1">
      <alignment horizontal="center" vertical="top" wrapText="1"/>
    </xf>
    <xf numFmtId="49" fontId="29" fillId="24" borderId="15" xfId="0" applyNumberFormat="1" applyFont="1" applyFill="1" applyBorder="1" applyAlignment="1">
      <alignment horizontal="center" vertical="top" wrapText="1"/>
    </xf>
    <xf numFmtId="3" fontId="28" fillId="0" borderId="13" xfId="0" applyNumberFormat="1" applyFont="1" applyBorder="1" applyAlignment="1">
      <alignment horizontal="center" vertical="top" wrapText="1"/>
    </xf>
    <xf numFmtId="49" fontId="28" fillId="0" borderId="14" xfId="0" applyNumberFormat="1" applyFont="1" applyBorder="1" applyAlignment="1">
      <alignment horizontal="left" vertical="top" wrapText="1"/>
    </xf>
    <xf numFmtId="4" fontId="28" fillId="0" borderId="15" xfId="0" applyNumberFormat="1" applyFont="1" applyBorder="1" applyAlignment="1">
      <alignment horizontal="center" vertical="top" wrapText="1"/>
    </xf>
    <xf numFmtId="4" fontId="28" fillId="0" borderId="13" xfId="0" applyNumberFormat="1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29" fillId="0" borderId="0" xfId="0" applyFont="1" applyAlignment="1">
      <alignment horizontal="center" vertical="top"/>
    </xf>
    <xf numFmtId="49" fontId="29" fillId="0" borderId="15" xfId="0" applyNumberFormat="1" applyFont="1" applyBorder="1" applyAlignment="1">
      <alignment horizontal="left" vertical="top" wrapText="1"/>
    </xf>
    <xf numFmtId="49" fontId="29" fillId="0" borderId="14" xfId="0" applyNumberFormat="1" applyFont="1" applyBorder="1" applyAlignment="1">
      <alignment horizontal="center" vertical="top" wrapText="1"/>
    </xf>
    <xf numFmtId="4" fontId="29" fillId="0" borderId="14" xfId="0" applyNumberFormat="1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center" vertical="top" wrapText="1"/>
    </xf>
    <xf numFmtId="49" fontId="29" fillId="0" borderId="17" xfId="0" applyNumberFormat="1" applyFont="1" applyBorder="1" applyAlignment="1">
      <alignment horizontal="center" vertical="top" wrapText="1"/>
    </xf>
    <xf numFmtId="49" fontId="29" fillId="0" borderId="15" xfId="0" applyNumberFormat="1" applyFont="1" applyBorder="1" applyAlignment="1">
      <alignment horizontal="center" vertical="top" wrapText="1"/>
    </xf>
    <xf numFmtId="4" fontId="31" fillId="0" borderId="14" xfId="0" applyNumberFormat="1" applyFont="1" applyBorder="1" applyAlignment="1">
      <alignment horizontal="center" vertical="top" wrapText="1"/>
    </xf>
    <xf numFmtId="4" fontId="29" fillId="0" borderId="17" xfId="0" applyNumberFormat="1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/>
    </xf>
    <xf numFmtId="2" fontId="25" fillId="0" borderId="14" xfId="0" applyNumberFormat="1" applyFont="1" applyBorder="1" applyAlignment="1">
      <alignment horizontal="left" vertical="top" wrapText="1"/>
    </xf>
    <xf numFmtId="0" fontId="0" fillId="0" borderId="14" xfId="0" applyBorder="1" applyAlignment="1">
      <alignment vertical="top"/>
    </xf>
    <xf numFmtId="0" fontId="0" fillId="0" borderId="14" xfId="0" applyBorder="1" applyAlignment="1">
      <alignment horizontal="center" vertical="top"/>
    </xf>
    <xf numFmtId="0" fontId="32" fillId="0" borderId="14" xfId="0" applyFont="1" applyBorder="1" applyAlignment="1">
      <alignment vertical="top"/>
    </xf>
    <xf numFmtId="4" fontId="33" fillId="0" borderId="14" xfId="0" applyNumberFormat="1" applyFont="1" applyBorder="1" applyAlignment="1">
      <alignment horizontal="center" vertical="top" wrapText="1"/>
    </xf>
    <xf numFmtId="0" fontId="0" fillId="0" borderId="12" xfId="0" applyBorder="1"/>
    <xf numFmtId="4" fontId="0" fillId="0" borderId="12" xfId="0" applyNumberFormat="1" applyBorder="1"/>
    <xf numFmtId="0" fontId="27" fillId="0" borderId="0" xfId="0" applyFont="1" applyAlignment="1">
      <alignment horizontal="center"/>
    </xf>
    <xf numFmtId="4" fontId="27" fillId="0" borderId="0" xfId="0" applyNumberFormat="1" applyFont="1"/>
    <xf numFmtId="2" fontId="27" fillId="0" borderId="0" xfId="0" applyNumberFormat="1" applyFont="1"/>
    <xf numFmtId="0" fontId="27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8" fillId="0" borderId="0" xfId="0" applyFont="1" applyAlignment="1">
      <alignment vertical="top" wrapText="1"/>
    </xf>
    <xf numFmtId="4" fontId="28" fillId="0" borderId="0" xfId="0" applyNumberFormat="1" applyFont="1" applyAlignment="1">
      <alignment vertical="top" wrapText="1"/>
    </xf>
    <xf numFmtId="0" fontId="14" fillId="0" borderId="0" xfId="0" applyFont="1"/>
    <xf numFmtId="4" fontId="24" fillId="0" borderId="21" xfId="0" applyNumberFormat="1" applyFont="1" applyBorder="1" applyAlignment="1">
      <alignment horizontal="center" vertical="top" wrapText="1"/>
    </xf>
    <xf numFmtId="2" fontId="28" fillId="0" borderId="13" xfId="0" applyNumberFormat="1" applyFont="1" applyBorder="1" applyAlignment="1">
      <alignment horizontal="center" vertical="top" wrapText="1"/>
    </xf>
    <xf numFmtId="0" fontId="27" fillId="0" borderId="13" xfId="0" applyFont="1" applyBorder="1" applyAlignment="1">
      <alignment horizontal="center"/>
    </xf>
    <xf numFmtId="4" fontId="28" fillId="0" borderId="21" xfId="0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/>
    </xf>
    <xf numFmtId="3" fontId="28" fillId="0" borderId="14" xfId="0" applyNumberFormat="1" applyFont="1" applyBorder="1" applyAlignment="1">
      <alignment horizontal="center" vertical="top" wrapText="1"/>
    </xf>
    <xf numFmtId="3" fontId="28" fillId="0" borderId="15" xfId="0" applyNumberFormat="1" applyFont="1" applyBorder="1" applyAlignment="1">
      <alignment horizontal="center" vertical="top" wrapText="1"/>
    </xf>
    <xf numFmtId="3" fontId="28" fillId="0" borderId="21" xfId="0" applyNumberFormat="1" applyFont="1" applyBorder="1" applyAlignment="1">
      <alignment horizontal="center" vertical="top" wrapText="1"/>
    </xf>
    <xf numFmtId="0" fontId="14" fillId="26" borderId="0" xfId="0" applyFont="1" applyFill="1"/>
    <xf numFmtId="2" fontId="29" fillId="24" borderId="13" xfId="0" applyNumberFormat="1" applyFont="1" applyFill="1" applyBorder="1" applyAlignment="1">
      <alignment horizontal="center" vertical="top" wrapText="1"/>
    </xf>
    <xf numFmtId="0" fontId="14" fillId="24" borderId="0" xfId="0" applyFont="1" applyFill="1"/>
    <xf numFmtId="0" fontId="28" fillId="24" borderId="13" xfId="0" applyFont="1" applyFill="1" applyBorder="1" applyAlignment="1">
      <alignment horizontal="center" vertical="top" wrapText="1"/>
    </xf>
    <xf numFmtId="2" fontId="29" fillId="24" borderId="14" xfId="0" applyNumberFormat="1" applyFont="1" applyFill="1" applyBorder="1" applyAlignment="1">
      <alignment horizontal="center" vertical="top" wrapText="1"/>
    </xf>
    <xf numFmtId="4" fontId="28" fillId="24" borderId="21" xfId="0" applyNumberFormat="1" applyFont="1" applyFill="1" applyBorder="1" applyAlignment="1">
      <alignment horizontal="center" vertical="top" wrapText="1"/>
    </xf>
    <xf numFmtId="171" fontId="28" fillId="0" borderId="14" xfId="0" applyNumberFormat="1" applyFont="1" applyBorder="1" applyAlignment="1">
      <alignment horizontal="center" vertical="top" wrapText="1"/>
    </xf>
    <xf numFmtId="2" fontId="29" fillId="0" borderId="14" xfId="0" applyNumberFormat="1" applyFont="1" applyBorder="1" applyAlignment="1">
      <alignment horizontal="center" vertical="top" wrapText="1"/>
    </xf>
    <xf numFmtId="0" fontId="29" fillId="24" borderId="13" xfId="0" applyFont="1" applyFill="1" applyBorder="1" applyAlignment="1">
      <alignment horizontal="center"/>
    </xf>
    <xf numFmtId="0" fontId="29" fillId="24" borderId="14" xfId="0" applyFont="1" applyFill="1" applyBorder="1" applyAlignment="1">
      <alignment vertical="top" wrapText="1"/>
    </xf>
    <xf numFmtId="4" fontId="29" fillId="24" borderId="21" xfId="0" applyNumberFormat="1" applyFont="1" applyFill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top"/>
    </xf>
    <xf numFmtId="2" fontId="34" fillId="0" borderId="13" xfId="0" applyNumberFormat="1" applyFont="1" applyBorder="1" applyAlignment="1">
      <alignment vertical="top" wrapText="1"/>
    </xf>
    <xf numFmtId="2" fontId="29" fillId="0" borderId="13" xfId="0" applyNumberFormat="1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vertical="top" wrapText="1"/>
    </xf>
    <xf numFmtId="4" fontId="29" fillId="0" borderId="21" xfId="0" applyNumberFormat="1" applyFont="1" applyBorder="1" applyAlignment="1">
      <alignment horizontal="center" vertical="top" wrapText="1"/>
    </xf>
    <xf numFmtId="2" fontId="29" fillId="0" borderId="13" xfId="0" applyNumberFormat="1" applyFont="1" applyBorder="1" applyAlignment="1">
      <alignment horizontal="center" vertical="top"/>
    </xf>
    <xf numFmtId="0" fontId="0" fillId="0" borderId="19" xfId="0" applyBorder="1"/>
    <xf numFmtId="0" fontId="27" fillId="0" borderId="13" xfId="150" applyFont="1" applyBorder="1" applyAlignment="1">
      <alignment horizontal="center"/>
    </xf>
    <xf numFmtId="49" fontId="29" fillId="0" borderId="14" xfId="150" applyNumberFormat="1" applyFont="1" applyBorder="1" applyAlignment="1">
      <alignment vertical="top" wrapText="1"/>
    </xf>
    <xf numFmtId="4" fontId="29" fillId="0" borderId="14" xfId="0" applyNumberFormat="1" applyFont="1" applyBorder="1" applyAlignment="1">
      <alignment horizontal="center" wrapText="1"/>
    </xf>
    <xf numFmtId="4" fontId="29" fillId="0" borderId="23" xfId="0" applyNumberFormat="1" applyFont="1" applyBorder="1" applyAlignment="1">
      <alignment horizontal="center" vertical="top" wrapText="1"/>
    </xf>
    <xf numFmtId="2" fontId="29" fillId="0" borderId="18" xfId="0" applyNumberFormat="1" applyFont="1" applyBorder="1" applyAlignment="1">
      <alignment horizontal="center" vertical="top" wrapText="1"/>
    </xf>
    <xf numFmtId="0" fontId="0" fillId="0" borderId="18" xfId="0" applyBorder="1"/>
    <xf numFmtId="49" fontId="29" fillId="0" borderId="0" xfId="0" applyNumberFormat="1" applyFont="1" applyAlignment="1">
      <alignment vertical="top" wrapText="1"/>
    </xf>
    <xf numFmtId="4" fontId="29" fillId="0" borderId="0" xfId="0" applyNumberFormat="1" applyFont="1" applyAlignment="1">
      <alignment horizontal="center" wrapText="1"/>
    </xf>
    <xf numFmtId="3" fontId="29" fillId="0" borderId="0" xfId="0" applyNumberFormat="1" applyFont="1" applyAlignment="1">
      <alignment horizontal="center" wrapText="1"/>
    </xf>
    <xf numFmtId="2" fontId="29" fillId="0" borderId="0" xfId="0" applyNumberFormat="1" applyFont="1" applyAlignment="1">
      <alignment horizontal="center" wrapText="1"/>
    </xf>
    <xf numFmtId="4" fontId="29" fillId="0" borderId="0" xfId="0" applyNumberFormat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 wrapText="1"/>
    </xf>
    <xf numFmtId="4" fontId="28" fillId="0" borderId="14" xfId="0" applyNumberFormat="1" applyFont="1" applyBorder="1" applyAlignment="1">
      <alignment horizontal="center" vertical="top" wrapText="1"/>
    </xf>
    <xf numFmtId="2" fontId="28" fillId="0" borderId="14" xfId="0" applyNumberFormat="1" applyFont="1" applyBorder="1" applyAlignment="1">
      <alignment horizontal="center" vertical="top" wrapText="1"/>
    </xf>
    <xf numFmtId="49" fontId="28" fillId="0" borderId="14" xfId="0" applyNumberFormat="1" applyFont="1" applyBorder="1" applyAlignment="1">
      <alignment horizontal="center" vertical="top" wrapText="1"/>
    </xf>
    <xf numFmtId="49" fontId="28" fillId="0" borderId="15" xfId="0" applyNumberFormat="1" applyFont="1" applyBorder="1" applyAlignment="1">
      <alignment horizontal="center" vertical="top" wrapText="1"/>
    </xf>
    <xf numFmtId="49" fontId="29" fillId="0" borderId="21" xfId="0" applyNumberFormat="1" applyFont="1" applyBorder="1" applyAlignment="1">
      <alignment horizontal="center" vertical="top" wrapText="1"/>
    </xf>
    <xf numFmtId="49" fontId="29" fillId="0" borderId="23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9" fillId="0" borderId="14" xfId="0" applyFont="1" applyBorder="1" applyAlignment="1">
      <alignment horizontal="center" vertical="top" wrapText="1"/>
    </xf>
    <xf numFmtId="49" fontId="29" fillId="24" borderId="21" xfId="0" applyNumberFormat="1" applyFont="1" applyFill="1" applyBorder="1" applyAlignment="1">
      <alignment horizontal="center" vertical="top" wrapText="1"/>
    </xf>
    <xf numFmtId="1" fontId="30" fillId="0" borderId="2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/>
    </xf>
    <xf numFmtId="0" fontId="29" fillId="0" borderId="23" xfId="0" applyFont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</cellXfs>
  <cellStyles count="223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2 2" xfId="14"/>
    <cellStyle name="20% - Акцент5 3" xfId="15"/>
    <cellStyle name="20% - Акцент6 2" xfId="16"/>
    <cellStyle name="20% - Акцент6 2 2" xfId="17"/>
    <cellStyle name="20% - Акцент6 3" xfId="18"/>
    <cellStyle name="40% - Акцент1 2" xfId="19"/>
    <cellStyle name="40% - Акцент1 2 2" xfId="20"/>
    <cellStyle name="40% - Акцент1 3" xfId="21"/>
    <cellStyle name="40% - Акцент2 2" xfId="22"/>
    <cellStyle name="40% - Акцент2 2 2" xfId="23"/>
    <cellStyle name="40% - Акцент2 3" xfId="24"/>
    <cellStyle name="40% - Акцент3 2" xfId="25"/>
    <cellStyle name="40% - Акцент3 2 2" xfId="26"/>
    <cellStyle name="40% - Акцент3 3" xfId="27"/>
    <cellStyle name="40% - Акцент4 2" xfId="28"/>
    <cellStyle name="40% - Акцент4 2 2" xfId="29"/>
    <cellStyle name="40% - Акцент4 3" xfId="30"/>
    <cellStyle name="40% - Акцент5 2" xfId="31"/>
    <cellStyle name="40% - Акцент5 2 2" xfId="32"/>
    <cellStyle name="40% - Акцент5 3" xfId="33"/>
    <cellStyle name="40% - Акцент6 2" xfId="34"/>
    <cellStyle name="40% - Акцент6 2 2" xfId="35"/>
    <cellStyle name="40% - Акцент6 3" xfId="36"/>
    <cellStyle name="60% - Акцент1 2" xfId="37"/>
    <cellStyle name="60% - Акцент1 3" xfId="38"/>
    <cellStyle name="60% - Акцент2 2" xfId="39"/>
    <cellStyle name="60% - Акцент2 3" xfId="40"/>
    <cellStyle name="60% - Акцент3 2" xfId="41"/>
    <cellStyle name="60% - Акцент3 3" xfId="42"/>
    <cellStyle name="60% - Акцент4 2" xfId="43"/>
    <cellStyle name="60% - Акцент4 3" xfId="44"/>
    <cellStyle name="60% - Акцент5 2" xfId="45"/>
    <cellStyle name="60% - Акцент5 3" xfId="46"/>
    <cellStyle name="60% - Акцент6 2" xfId="47"/>
    <cellStyle name="60% - Акцент6 3" xfId="48"/>
    <cellStyle name="Акцент1 2" xfId="49"/>
    <cellStyle name="Акцент1 3" xfId="50"/>
    <cellStyle name="Акцент2 2" xfId="51"/>
    <cellStyle name="Акцент2 3" xfId="52"/>
    <cellStyle name="Акцент3 2" xfId="53"/>
    <cellStyle name="Акцент3 3" xfId="54"/>
    <cellStyle name="Акцент4 2" xfId="55"/>
    <cellStyle name="Акцент4 3" xfId="56"/>
    <cellStyle name="Акцент5 2" xfId="57"/>
    <cellStyle name="Акцент5 3" xfId="58"/>
    <cellStyle name="Акцент6 2" xfId="59"/>
    <cellStyle name="Акцент6 3" xfId="60"/>
    <cellStyle name="Ввод  2" xfId="61"/>
    <cellStyle name="Ввод  2 2" xfId="62"/>
    <cellStyle name="Ввод  2 2 2" xfId="63"/>
    <cellStyle name="Ввод  2 2 3" xfId="64"/>
    <cellStyle name="Ввод  2 3" xfId="65"/>
    <cellStyle name="Ввод  2 3 2" xfId="66"/>
    <cellStyle name="Ввод  2 3 3" xfId="67"/>
    <cellStyle name="Ввод  2 4" xfId="68"/>
    <cellStyle name="Ввод  3" xfId="69"/>
    <cellStyle name="Ввод  3 2" xfId="70"/>
    <cellStyle name="Ввод  3 2 2" xfId="71"/>
    <cellStyle name="Ввод  3 2 3" xfId="72"/>
    <cellStyle name="Ввод  3 3" xfId="73"/>
    <cellStyle name="Ввод  3 3 2" xfId="74"/>
    <cellStyle name="Ввод  3 3 3" xfId="75"/>
    <cellStyle name="Ввод  3 4" xfId="76"/>
    <cellStyle name="Вывод 2" xfId="77"/>
    <cellStyle name="Вывод 2 2" xfId="78"/>
    <cellStyle name="Вывод 2 2 2" xfId="79"/>
    <cellStyle name="Вывод 2 2 3" xfId="80"/>
    <cellStyle name="Вывод 2 3" xfId="81"/>
    <cellStyle name="Вывод 2 3 2" xfId="82"/>
    <cellStyle name="Вывод 2 3 3" xfId="83"/>
    <cellStyle name="Вывод 2 4" xfId="84"/>
    <cellStyle name="Вывод 3" xfId="85"/>
    <cellStyle name="Вывод 3 2" xfId="86"/>
    <cellStyle name="Вывод 3 2 2" xfId="87"/>
    <cellStyle name="Вывод 3 2 3" xfId="88"/>
    <cellStyle name="Вывод 3 3" xfId="89"/>
    <cellStyle name="Вывод 3 3 2" xfId="90"/>
    <cellStyle name="Вывод 3 3 3" xfId="91"/>
    <cellStyle name="Вывод 3 4" xfId="92"/>
    <cellStyle name="Вычисление 2" xfId="93"/>
    <cellStyle name="Вычисление 2 2" xfId="94"/>
    <cellStyle name="Вычисление 2 2 2" xfId="95"/>
    <cellStyle name="Вычисление 2 2 3" xfId="96"/>
    <cellStyle name="Вычисление 2 3" xfId="97"/>
    <cellStyle name="Вычисление 2 3 2" xfId="98"/>
    <cellStyle name="Вычисление 2 3 3" xfId="99"/>
    <cellStyle name="Вычисление 2 4" xfId="100"/>
    <cellStyle name="Вычисление 3" xfId="101"/>
    <cellStyle name="Вычисление 3 2" xfId="102"/>
    <cellStyle name="Вычисление 3 2 2" xfId="103"/>
    <cellStyle name="Вычисление 3 2 3" xfId="104"/>
    <cellStyle name="Вычисление 3 3" xfId="105"/>
    <cellStyle name="Вычисление 3 3 2" xfId="106"/>
    <cellStyle name="Вычисление 3 3 3" xfId="107"/>
    <cellStyle name="Вычисление 3 4" xfId="108"/>
    <cellStyle name="Гиперссылка 2" xfId="109"/>
    <cellStyle name="Денежный 2" xfId="110"/>
    <cellStyle name="Денежный 2 2" xfId="111"/>
    <cellStyle name="Денежный 3" xfId="112"/>
    <cellStyle name="Денежный 3 2" xfId="113"/>
    <cellStyle name="Денежный[0]" xfId="114"/>
    <cellStyle name="Денежный[0] 2" xfId="115"/>
    <cellStyle name="Заголовок 1 2" xfId="116"/>
    <cellStyle name="Заголовок 1 3" xfId="117"/>
    <cellStyle name="Заголовок 2 2" xfId="118"/>
    <cellStyle name="Заголовок 2 3" xfId="119"/>
    <cellStyle name="Заголовок 3 2" xfId="120"/>
    <cellStyle name="Заголовок 3 3" xfId="121"/>
    <cellStyle name="Заголовок 4 2" xfId="122"/>
    <cellStyle name="Заголовок 4 3" xfId="123"/>
    <cellStyle name="Запятая" xfId="124"/>
    <cellStyle name="Запятая 2" xfId="125"/>
    <cellStyle name="Запятая[0]" xfId="126"/>
    <cellStyle name="Запятая[0] 2" xfId="127"/>
    <cellStyle name="Итог 2" xfId="128"/>
    <cellStyle name="Итог 2 2" xfId="129"/>
    <cellStyle name="Итог 2 2 2" xfId="130"/>
    <cellStyle name="Итог 2 2 3" xfId="131"/>
    <cellStyle name="Итог 2 3" xfId="132"/>
    <cellStyle name="Итог 2 3 2" xfId="133"/>
    <cellStyle name="Итог 2 3 3" xfId="134"/>
    <cellStyle name="Итог 2 4" xfId="135"/>
    <cellStyle name="Итог 3" xfId="136"/>
    <cellStyle name="Итог 3 2" xfId="137"/>
    <cellStyle name="Итог 3 2 2" xfId="138"/>
    <cellStyle name="Итог 3 2 3" xfId="139"/>
    <cellStyle name="Итог 3 3" xfId="140"/>
    <cellStyle name="Итог 3 3 2" xfId="141"/>
    <cellStyle name="Итог 3 3 3" xfId="142"/>
    <cellStyle name="Итог 3 4" xfId="143"/>
    <cellStyle name="Контрольная ячейка 2" xfId="144"/>
    <cellStyle name="Контрольная ячейка 3" xfId="145"/>
    <cellStyle name="Название 2" xfId="146"/>
    <cellStyle name="Название 3" xfId="147"/>
    <cellStyle name="Нейтральный 2" xfId="148"/>
    <cellStyle name="Нейтральный 3" xfId="149"/>
    <cellStyle name="Обычный" xfId="0" builtinId="0"/>
    <cellStyle name="Обычный 10" xfId="150"/>
    <cellStyle name="Обычный 11" xfId="151"/>
    <cellStyle name="Обычный 2" xfId="152"/>
    <cellStyle name="Обычный 2 2" xfId="153"/>
    <cellStyle name="Обычный 2 2 2" xfId="154"/>
    <cellStyle name="Обычный 2 3" xfId="155"/>
    <cellStyle name="Обычный 3" xfId="156"/>
    <cellStyle name="Обычный 4" xfId="157"/>
    <cellStyle name="Обычный 5" xfId="158"/>
    <cellStyle name="Обычный 6" xfId="159"/>
    <cellStyle name="Обычный 6 2" xfId="160"/>
    <cellStyle name="Обычный 6 2 2" xfId="161"/>
    <cellStyle name="Обычный 6 3" xfId="162"/>
    <cellStyle name="Обычный 6 3 2" xfId="163"/>
    <cellStyle name="Обычный 6 4" xfId="164"/>
    <cellStyle name="Обычный 6 4 2" xfId="165"/>
    <cellStyle name="Обычный 6 5" xfId="166"/>
    <cellStyle name="Обычный 7" xfId="167"/>
    <cellStyle name="Обычный 8" xfId="168"/>
    <cellStyle name="Обычный 8 2" xfId="169"/>
    <cellStyle name="Обычный 8 2 2" xfId="170"/>
    <cellStyle name="Обычный 9" xfId="171"/>
    <cellStyle name="Обычный 9 2" xfId="172"/>
    <cellStyle name="Плохой 2" xfId="173"/>
    <cellStyle name="Плохой 3" xfId="174"/>
    <cellStyle name="Пояснение 2" xfId="175"/>
    <cellStyle name="Пояснение 3" xfId="176"/>
    <cellStyle name="Примечание 2" xfId="177"/>
    <cellStyle name="Примечание 2 2" xfId="178"/>
    <cellStyle name="Примечание 2 2 2" xfId="179"/>
    <cellStyle name="Примечание 2 2 2 2" xfId="180"/>
    <cellStyle name="Примечание 2 2 2 3" xfId="181"/>
    <cellStyle name="Примечание 2 2 3" xfId="182"/>
    <cellStyle name="Примечание 2 2 3 2" xfId="183"/>
    <cellStyle name="Примечание 2 2 3 3" xfId="184"/>
    <cellStyle name="Примечание 2 2 4" xfId="185"/>
    <cellStyle name="Примечание 2 3" xfId="186"/>
    <cellStyle name="Примечание 2 3 2" xfId="187"/>
    <cellStyle name="Примечание 2 3 3" xfId="188"/>
    <cellStyle name="Примечание 2 4" xfId="189"/>
    <cellStyle name="Примечание 2 4 2" xfId="190"/>
    <cellStyle name="Примечание 2 4 3" xfId="191"/>
    <cellStyle name="Примечание 2 5" xfId="192"/>
    <cellStyle name="Примечание 3" xfId="193"/>
    <cellStyle name="Примечание 3 2" xfId="194"/>
    <cellStyle name="Примечание 3 2 2" xfId="195"/>
    <cellStyle name="Примечание 3 2 2 2" xfId="196"/>
    <cellStyle name="Примечание 3 2 2 3" xfId="197"/>
    <cellStyle name="Примечание 3 2 3" xfId="198"/>
    <cellStyle name="Примечание 3 2 3 2" xfId="199"/>
    <cellStyle name="Примечание 3 2 3 3" xfId="200"/>
    <cellStyle name="Примечание 3 2 4" xfId="201"/>
    <cellStyle name="Примечание 3 3" xfId="202"/>
    <cellStyle name="Примечание 3 3 2" xfId="203"/>
    <cellStyle name="Примечание 3 3 3" xfId="204"/>
    <cellStyle name="Примечание 3 4" xfId="205"/>
    <cellStyle name="Примечание 3 4 2" xfId="206"/>
    <cellStyle name="Примечание 3 4 3" xfId="207"/>
    <cellStyle name="Примечание 3 5" xfId="208"/>
    <cellStyle name="Процентная" xfId="209"/>
    <cellStyle name="Процентная 2" xfId="210"/>
    <cellStyle name="Связанная ячейка 2" xfId="211"/>
    <cellStyle name="Связанная ячейка 3" xfId="212"/>
    <cellStyle name="Текст предупреждения 2" xfId="213"/>
    <cellStyle name="Текст предупреждения 3" xfId="214"/>
    <cellStyle name="Финансовый 2" xfId="215"/>
    <cellStyle name="Финансовый 2 2" xfId="216"/>
    <cellStyle name="Финансовый 3" xfId="217"/>
    <cellStyle name="Финансовый 3 2" xfId="218"/>
    <cellStyle name="Финансовый 4" xfId="219"/>
    <cellStyle name="Финансовый 6" xfId="220"/>
    <cellStyle name="Хороший 2" xfId="221"/>
    <cellStyle name="Хороший 3" xfId="222"/>
  </cellStyles>
  <dxfs count="7"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053"/>
  <sheetViews>
    <sheetView view="pageBreakPreview" topLeftCell="F12" zoomScale="80" workbookViewId="0">
      <selection activeCell="S11" sqref="S11:S13"/>
    </sheetView>
  </sheetViews>
  <sheetFormatPr defaultColWidth="9.140625" defaultRowHeight="15"/>
  <cols>
    <col min="1" max="1" width="6.140625" style="1" customWidth="1"/>
    <col min="2" max="2" width="25.28515625" style="2" customWidth="1"/>
    <col min="3" max="3" width="10.5703125" customWidth="1"/>
    <col min="4" max="4" width="10" customWidth="1"/>
    <col min="5" max="5" width="11" style="3" customWidth="1"/>
    <col min="6" max="6" width="9" customWidth="1"/>
    <col min="7" max="7" width="8" customWidth="1"/>
    <col min="8" max="8" width="14.28515625" style="4" customWidth="1"/>
    <col min="9" max="9" width="12.7109375" style="4" customWidth="1"/>
    <col min="10" max="10" width="13.42578125" style="4" customWidth="1"/>
    <col min="11" max="11" width="15.85546875" customWidth="1"/>
    <col min="12" max="12" width="20.140625" customWidth="1"/>
    <col min="13" max="13" width="18.140625" style="4" customWidth="1"/>
    <col min="14" max="14" width="16.5703125" style="4" customWidth="1"/>
    <col min="15" max="15" width="15.7109375" style="4" customWidth="1"/>
    <col min="16" max="16" width="16.7109375" style="4" customWidth="1"/>
    <col min="17" max="17" width="17.5703125" style="4" customWidth="1"/>
    <col min="18" max="18" width="15" style="5" customWidth="1"/>
    <col min="19" max="19" width="15.28515625" style="4" customWidth="1"/>
    <col min="20" max="20" width="14.42578125" customWidth="1"/>
    <col min="21" max="21" width="10.42578125" style="6" customWidth="1"/>
    <col min="22" max="22" width="12.42578125" customWidth="1"/>
    <col min="23" max="23" width="22.28515625" customWidth="1"/>
    <col min="24" max="24" width="13.28515625" customWidth="1"/>
    <col min="25" max="25" width="16.140625" customWidth="1"/>
    <col min="26" max="26" width="14.85546875" customWidth="1"/>
    <col min="27" max="27" width="15.5703125" customWidth="1"/>
    <col min="28" max="28" width="21" customWidth="1"/>
    <col min="29" max="29" width="20.140625" customWidth="1"/>
    <col min="30" max="30" width="16.5703125" customWidth="1"/>
    <col min="31" max="31" width="12.140625" customWidth="1"/>
    <col min="32" max="32" width="14.5703125" customWidth="1"/>
    <col min="33" max="33" width="15.42578125" customWidth="1"/>
    <col min="34" max="34" width="14.7109375" customWidth="1"/>
    <col min="35" max="35" width="16.42578125" customWidth="1"/>
    <col min="36" max="37" width="12.42578125" customWidth="1"/>
  </cols>
  <sheetData>
    <row r="1" spans="1:22" ht="15" customHeight="1">
      <c r="A1" s="7"/>
      <c r="Q1" s="8"/>
      <c r="R1" s="9"/>
      <c r="S1" s="9"/>
      <c r="T1" s="9"/>
      <c r="U1" s="9"/>
    </row>
    <row r="2" spans="1:22" ht="18" customHeight="1">
      <c r="A2" s="7"/>
      <c r="Q2" s="10"/>
      <c r="R2" s="132" t="s">
        <v>96</v>
      </c>
      <c r="S2" s="132"/>
      <c r="T2" s="132"/>
      <c r="U2" s="132"/>
    </row>
    <row r="3" spans="1:22" ht="15" customHeight="1">
      <c r="A3" s="7"/>
      <c r="Q3" s="10"/>
      <c r="R3" s="132"/>
      <c r="S3" s="132"/>
      <c r="T3" s="132"/>
      <c r="U3" s="132"/>
    </row>
    <row r="4" spans="1:22" ht="15" customHeight="1">
      <c r="A4" s="7"/>
      <c r="Q4" s="10"/>
      <c r="R4" s="132"/>
      <c r="S4" s="132"/>
      <c r="T4" s="132"/>
      <c r="U4" s="132"/>
    </row>
    <row r="5" spans="1:22" ht="15" customHeight="1">
      <c r="A5" s="7"/>
      <c r="Q5" s="10"/>
      <c r="R5" s="132"/>
      <c r="S5" s="132"/>
      <c r="T5" s="132"/>
      <c r="U5" s="132"/>
    </row>
    <row r="6" spans="1:22" ht="15" customHeight="1">
      <c r="A6" s="7"/>
      <c r="Q6" s="10"/>
      <c r="R6" s="132"/>
      <c r="S6" s="132"/>
      <c r="T6" s="132"/>
      <c r="U6" s="132"/>
    </row>
    <row r="7" spans="1:22" ht="2.25" hidden="1" customHeight="1">
      <c r="A7" s="7"/>
      <c r="O7" s="11"/>
      <c r="P7" s="11"/>
      <c r="Q7" s="10"/>
      <c r="R7" s="10"/>
      <c r="S7" s="10"/>
      <c r="T7" s="10"/>
      <c r="U7" s="10"/>
      <c r="V7" s="12"/>
    </row>
    <row r="8" spans="1:22" ht="16.5" hidden="1" customHeight="1">
      <c r="A8" s="7"/>
      <c r="O8" s="11"/>
      <c r="P8" s="11"/>
      <c r="Q8" s="10"/>
      <c r="R8" s="10"/>
      <c r="S8" s="10"/>
      <c r="T8" s="10"/>
      <c r="U8" s="10"/>
      <c r="V8" s="12"/>
    </row>
    <row r="9" spans="1:22" ht="16.5">
      <c r="A9" s="13"/>
      <c r="C9" s="14"/>
      <c r="D9" s="14"/>
      <c r="E9" s="15"/>
      <c r="F9" s="14"/>
      <c r="G9" s="14"/>
      <c r="H9" s="16"/>
      <c r="I9" s="16"/>
      <c r="J9" s="16"/>
      <c r="K9" s="14"/>
      <c r="L9" s="14"/>
      <c r="M9" s="16"/>
      <c r="N9" s="16"/>
      <c r="O9" s="16"/>
      <c r="P9" s="16"/>
      <c r="Q9" s="8"/>
      <c r="R9" s="8"/>
      <c r="S9" s="8"/>
      <c r="T9" s="8"/>
      <c r="U9" s="8"/>
      <c r="V9" s="12"/>
    </row>
    <row r="10" spans="1:22" ht="59.25" customHeight="1">
      <c r="A10" s="17"/>
      <c r="B10" s="133" t="s">
        <v>0</v>
      </c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</row>
    <row r="11" spans="1:22" s="18" customFormat="1" ht="33" customHeight="1">
      <c r="A11" s="134" t="s">
        <v>1</v>
      </c>
      <c r="B11" s="135" t="s">
        <v>2</v>
      </c>
      <c r="C11" s="135" t="s">
        <v>3</v>
      </c>
      <c r="D11" s="135"/>
      <c r="E11" s="135" t="s">
        <v>4</v>
      </c>
      <c r="F11" s="135" t="s">
        <v>5</v>
      </c>
      <c r="G11" s="135" t="s">
        <v>6</v>
      </c>
      <c r="H11" s="136" t="s">
        <v>7</v>
      </c>
      <c r="I11" s="136" t="s">
        <v>8</v>
      </c>
      <c r="J11" s="136"/>
      <c r="K11" s="135" t="s">
        <v>9</v>
      </c>
      <c r="L11" s="135" t="s">
        <v>10</v>
      </c>
      <c r="M11" s="137" t="s">
        <v>11</v>
      </c>
      <c r="N11" s="137"/>
      <c r="O11" s="137"/>
      <c r="P11" s="137"/>
      <c r="Q11" s="137"/>
      <c r="R11" s="137" t="s">
        <v>12</v>
      </c>
      <c r="S11" s="136" t="s">
        <v>13</v>
      </c>
      <c r="T11" s="138" t="s">
        <v>14</v>
      </c>
      <c r="U11" s="138" t="s">
        <v>15</v>
      </c>
      <c r="V11" s="139" t="s">
        <v>16</v>
      </c>
    </row>
    <row r="12" spans="1:22" s="18" customFormat="1" ht="64.5" customHeight="1">
      <c r="A12" s="134"/>
      <c r="B12" s="135"/>
      <c r="C12" s="135" t="s">
        <v>17</v>
      </c>
      <c r="D12" s="135" t="s">
        <v>18</v>
      </c>
      <c r="E12" s="135"/>
      <c r="F12" s="135"/>
      <c r="G12" s="135"/>
      <c r="H12" s="136"/>
      <c r="I12" s="136" t="s">
        <v>19</v>
      </c>
      <c r="J12" s="136" t="s">
        <v>20</v>
      </c>
      <c r="K12" s="135"/>
      <c r="L12" s="135"/>
      <c r="M12" s="136" t="s">
        <v>19</v>
      </c>
      <c r="N12" s="136" t="s">
        <v>21</v>
      </c>
      <c r="O12" s="136" t="s">
        <v>22</v>
      </c>
      <c r="P12" s="136"/>
      <c r="Q12" s="136" t="s">
        <v>23</v>
      </c>
      <c r="R12" s="137"/>
      <c r="S12" s="136"/>
      <c r="T12" s="138"/>
      <c r="U12" s="138"/>
      <c r="V12" s="139"/>
    </row>
    <row r="13" spans="1:22" s="18" customFormat="1" ht="249.75" customHeight="1">
      <c r="A13" s="134"/>
      <c r="B13" s="135"/>
      <c r="C13" s="135"/>
      <c r="D13" s="135"/>
      <c r="E13" s="135"/>
      <c r="F13" s="135"/>
      <c r="G13" s="135"/>
      <c r="H13" s="136"/>
      <c r="I13" s="136"/>
      <c r="J13" s="136"/>
      <c r="K13" s="135"/>
      <c r="L13" s="135"/>
      <c r="M13" s="136"/>
      <c r="N13" s="136"/>
      <c r="O13" s="25" t="s">
        <v>24</v>
      </c>
      <c r="P13" s="26" t="s">
        <v>25</v>
      </c>
      <c r="Q13" s="136"/>
      <c r="R13" s="137"/>
      <c r="S13" s="136"/>
      <c r="T13" s="138"/>
      <c r="U13" s="138"/>
      <c r="V13" s="139"/>
    </row>
    <row r="14" spans="1:22" s="18" customFormat="1">
      <c r="A14" s="19"/>
      <c r="B14" s="27"/>
      <c r="C14" s="28"/>
      <c r="D14" s="29"/>
      <c r="E14" s="28"/>
      <c r="F14" s="28"/>
      <c r="G14" s="28"/>
      <c r="H14" s="21" t="s">
        <v>26</v>
      </c>
      <c r="I14" s="21" t="s">
        <v>26</v>
      </c>
      <c r="J14" s="21" t="s">
        <v>26</v>
      </c>
      <c r="K14" s="20" t="s">
        <v>27</v>
      </c>
      <c r="L14" s="20"/>
      <c r="M14" s="21" t="s">
        <v>28</v>
      </c>
      <c r="N14" s="21" t="s">
        <v>28</v>
      </c>
      <c r="O14" s="21" t="s">
        <v>28</v>
      </c>
      <c r="P14" s="21" t="s">
        <v>28</v>
      </c>
      <c r="Q14" s="21" t="s">
        <v>28</v>
      </c>
      <c r="R14" s="22" t="s">
        <v>29</v>
      </c>
      <c r="S14" s="21" t="s">
        <v>30</v>
      </c>
      <c r="T14" s="30"/>
      <c r="U14" s="20" t="s">
        <v>28</v>
      </c>
      <c r="V14" s="31"/>
    </row>
    <row r="15" spans="1:22" s="18" customFormat="1">
      <c r="A15" s="32">
        <v>1</v>
      </c>
      <c r="B15" s="33">
        <v>2</v>
      </c>
      <c r="C15" s="33">
        <v>3</v>
      </c>
      <c r="D15" s="33">
        <v>4</v>
      </c>
      <c r="E15" s="33">
        <v>5</v>
      </c>
      <c r="F15" s="33">
        <v>6</v>
      </c>
      <c r="G15" s="33">
        <v>7</v>
      </c>
      <c r="H15" s="34">
        <v>8</v>
      </c>
      <c r="I15" s="34">
        <v>9</v>
      </c>
      <c r="J15" s="34">
        <v>10</v>
      </c>
      <c r="K15" s="33">
        <v>11</v>
      </c>
      <c r="L15" s="33">
        <v>12</v>
      </c>
      <c r="M15" s="33">
        <v>13</v>
      </c>
      <c r="N15" s="33">
        <v>14</v>
      </c>
      <c r="O15" s="33">
        <v>15</v>
      </c>
      <c r="P15" s="33">
        <v>16</v>
      </c>
      <c r="Q15" s="33">
        <v>17</v>
      </c>
      <c r="R15" s="35">
        <v>18</v>
      </c>
      <c r="S15" s="33">
        <v>19</v>
      </c>
      <c r="T15" s="36" t="s">
        <v>31</v>
      </c>
      <c r="U15" s="36" t="s">
        <v>32</v>
      </c>
      <c r="V15" s="37" t="s">
        <v>33</v>
      </c>
    </row>
    <row r="16" spans="1:22" s="18" customFormat="1" ht="14.25" customHeight="1">
      <c r="A16" s="143" t="s">
        <v>34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</row>
    <row r="17" spans="1:30" s="38" customFormat="1" ht="14.25" customHeight="1">
      <c r="A17" s="144" t="s">
        <v>35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</row>
    <row r="18" spans="1:30" s="38" customFormat="1" ht="75">
      <c r="A18" s="40">
        <v>1</v>
      </c>
      <c r="B18" s="41" t="s">
        <v>36</v>
      </c>
      <c r="C18" s="20">
        <v>1983</v>
      </c>
      <c r="D18" s="20">
        <v>2019</v>
      </c>
      <c r="E18" s="20" t="s">
        <v>37</v>
      </c>
      <c r="F18" s="20">
        <v>5</v>
      </c>
      <c r="G18" s="20">
        <v>3</v>
      </c>
      <c r="H18" s="21">
        <v>3273.84</v>
      </c>
      <c r="I18" s="21">
        <v>3047.56</v>
      </c>
      <c r="J18" s="21">
        <v>3047.56</v>
      </c>
      <c r="K18" s="42">
        <v>63</v>
      </c>
      <c r="L18" s="43" t="s">
        <v>38</v>
      </c>
      <c r="M18" s="44">
        <f t="shared" ref="M18:M24" si="0">N18+O18+P18+Q18</f>
        <v>12826905.119999999</v>
      </c>
      <c r="N18" s="44"/>
      <c r="O18" s="44"/>
      <c r="P18" s="44"/>
      <c r="Q18" s="44">
        <v>12826905.119999999</v>
      </c>
      <c r="R18" s="44">
        <f t="shared" ref="R18:R39" si="1">M18/I18</f>
        <v>4208.9097901271834</v>
      </c>
      <c r="S18" s="45">
        <v>25803.63</v>
      </c>
      <c r="T18" s="44" t="s">
        <v>39</v>
      </c>
      <c r="U18" s="46">
        <v>13.03</v>
      </c>
      <c r="V18" s="47">
        <v>2027</v>
      </c>
    </row>
    <row r="19" spans="1:30" s="38" customFormat="1" ht="30">
      <c r="A19" s="40">
        <v>2</v>
      </c>
      <c r="B19" s="41" t="s">
        <v>40</v>
      </c>
      <c r="C19" s="20">
        <v>1975</v>
      </c>
      <c r="D19" s="20"/>
      <c r="E19" s="20" t="s">
        <v>41</v>
      </c>
      <c r="F19" s="20">
        <v>3</v>
      </c>
      <c r="G19" s="20">
        <v>2</v>
      </c>
      <c r="H19" s="21">
        <v>1177.53</v>
      </c>
      <c r="I19" s="21">
        <v>1065.3399999999999</v>
      </c>
      <c r="J19" s="21">
        <v>1065.3399999999999</v>
      </c>
      <c r="K19" s="42">
        <v>49</v>
      </c>
      <c r="L19" s="43" t="s">
        <v>42</v>
      </c>
      <c r="M19" s="44">
        <f t="shared" si="0"/>
        <v>7024290</v>
      </c>
      <c r="N19" s="44"/>
      <c r="O19" s="44"/>
      <c r="P19" s="44"/>
      <c r="Q19" s="44">
        <v>7024290</v>
      </c>
      <c r="R19" s="48">
        <f t="shared" si="1"/>
        <v>6593.4725064298727</v>
      </c>
      <c r="S19" s="49">
        <v>25803.63</v>
      </c>
      <c r="T19" s="50" t="s">
        <v>39</v>
      </c>
      <c r="U19" s="46">
        <v>13.03</v>
      </c>
      <c r="V19" s="47">
        <v>2027</v>
      </c>
    </row>
    <row r="20" spans="1:30" s="38" customFormat="1" ht="30">
      <c r="A20" s="40">
        <v>3</v>
      </c>
      <c r="B20" s="41" t="s">
        <v>43</v>
      </c>
      <c r="C20" s="20">
        <v>1977</v>
      </c>
      <c r="D20" s="23" t="s">
        <v>44</v>
      </c>
      <c r="E20" s="20" t="s">
        <v>41</v>
      </c>
      <c r="F20" s="20">
        <v>2</v>
      </c>
      <c r="G20" s="20">
        <v>2</v>
      </c>
      <c r="H20" s="21">
        <v>596.48</v>
      </c>
      <c r="I20" s="21">
        <v>549.08000000000004</v>
      </c>
      <c r="J20" s="21">
        <v>549.08000000000004</v>
      </c>
      <c r="K20" s="42">
        <v>18</v>
      </c>
      <c r="L20" s="43" t="s">
        <v>45</v>
      </c>
      <c r="M20" s="44">
        <f t="shared" si="0"/>
        <v>1442885.12</v>
      </c>
      <c r="N20" s="44"/>
      <c r="O20" s="44"/>
      <c r="P20" s="44"/>
      <c r="Q20" s="44">
        <v>1442885.12</v>
      </c>
      <c r="R20" s="48">
        <f t="shared" si="1"/>
        <v>2627.8231223136881</v>
      </c>
      <c r="S20" s="49">
        <v>25803.63</v>
      </c>
      <c r="T20" s="50" t="s">
        <v>39</v>
      </c>
      <c r="U20" s="46">
        <v>13.03</v>
      </c>
      <c r="V20" s="47">
        <v>2027</v>
      </c>
    </row>
    <row r="21" spans="1:30" s="38" customFormat="1" ht="30">
      <c r="A21" s="40">
        <v>4</v>
      </c>
      <c r="B21" s="41" t="s">
        <v>46</v>
      </c>
      <c r="C21" s="20">
        <v>1960</v>
      </c>
      <c r="D21" s="20">
        <v>2025</v>
      </c>
      <c r="E21" s="20" t="s">
        <v>41</v>
      </c>
      <c r="F21" s="20">
        <v>2</v>
      </c>
      <c r="G21" s="20">
        <v>2</v>
      </c>
      <c r="H21" s="21">
        <v>868.88</v>
      </c>
      <c r="I21" s="21">
        <v>646.6</v>
      </c>
      <c r="J21" s="21">
        <v>646.6</v>
      </c>
      <c r="K21" s="42">
        <v>26</v>
      </c>
      <c r="L21" s="43" t="s">
        <v>47</v>
      </c>
      <c r="M21" s="44">
        <f t="shared" si="0"/>
        <v>758532.24</v>
      </c>
      <c r="N21" s="44"/>
      <c r="O21" s="44"/>
      <c r="P21" s="44"/>
      <c r="Q21" s="44">
        <v>758532.24</v>
      </c>
      <c r="R21" s="48">
        <f t="shared" si="1"/>
        <v>1173.1089390658831</v>
      </c>
      <c r="S21" s="49">
        <v>25803.63</v>
      </c>
      <c r="T21" s="50" t="s">
        <v>39</v>
      </c>
      <c r="U21" s="46">
        <v>13.03</v>
      </c>
      <c r="V21" s="47">
        <v>2027</v>
      </c>
    </row>
    <row r="22" spans="1:30" s="38" customFormat="1" ht="30">
      <c r="A22" s="40">
        <v>5</v>
      </c>
      <c r="B22" s="41" t="s">
        <v>48</v>
      </c>
      <c r="C22" s="20">
        <v>1984</v>
      </c>
      <c r="D22" s="20"/>
      <c r="E22" s="20" t="s">
        <v>37</v>
      </c>
      <c r="F22" s="20">
        <v>5</v>
      </c>
      <c r="G22" s="20">
        <v>3</v>
      </c>
      <c r="H22" s="21">
        <v>3633.8</v>
      </c>
      <c r="I22" s="21">
        <v>3232.58</v>
      </c>
      <c r="J22" s="21">
        <v>3232.58</v>
      </c>
      <c r="K22" s="42">
        <v>157</v>
      </c>
      <c r="L22" s="43" t="s">
        <v>42</v>
      </c>
      <c r="M22" s="44">
        <f t="shared" si="0"/>
        <v>11566880</v>
      </c>
      <c r="N22" s="44"/>
      <c r="O22" s="44"/>
      <c r="P22" s="44"/>
      <c r="Q22" s="44">
        <v>11566880</v>
      </c>
      <c r="R22" s="48">
        <f t="shared" si="1"/>
        <v>3578.2192552079146</v>
      </c>
      <c r="S22" s="49">
        <v>25803.63</v>
      </c>
      <c r="T22" s="50" t="s">
        <v>39</v>
      </c>
      <c r="U22" s="46">
        <v>13.03</v>
      </c>
      <c r="V22" s="47">
        <v>2027</v>
      </c>
    </row>
    <row r="23" spans="1:30" s="38" customFormat="1" ht="30">
      <c r="A23" s="40">
        <v>6</v>
      </c>
      <c r="B23" s="41" t="s">
        <v>49</v>
      </c>
      <c r="C23" s="20">
        <v>1983</v>
      </c>
      <c r="D23" s="20"/>
      <c r="E23" s="20" t="s">
        <v>41</v>
      </c>
      <c r="F23" s="20">
        <v>3</v>
      </c>
      <c r="G23" s="20">
        <v>3</v>
      </c>
      <c r="H23" s="21">
        <v>1378.67</v>
      </c>
      <c r="I23" s="21">
        <v>1253.8599999999999</v>
      </c>
      <c r="J23" s="21">
        <v>1253.8599999999999</v>
      </c>
      <c r="K23" s="42">
        <v>72</v>
      </c>
      <c r="L23" s="43" t="s">
        <v>50</v>
      </c>
      <c r="M23" s="44">
        <f t="shared" si="0"/>
        <v>1686113.41</v>
      </c>
      <c r="N23" s="44"/>
      <c r="O23" s="44"/>
      <c r="P23" s="44"/>
      <c r="Q23" s="44">
        <v>1686113.41</v>
      </c>
      <c r="R23" s="48">
        <f t="shared" si="1"/>
        <v>1344.7381765109342</v>
      </c>
      <c r="S23" s="49">
        <v>25803.63</v>
      </c>
      <c r="T23" s="50" t="s">
        <v>39</v>
      </c>
      <c r="U23" s="46">
        <v>13.03</v>
      </c>
      <c r="V23" s="47">
        <v>2027</v>
      </c>
    </row>
    <row r="24" spans="1:30" s="38" customFormat="1" ht="45">
      <c r="A24" s="40">
        <v>7</v>
      </c>
      <c r="B24" s="41" t="s">
        <v>51</v>
      </c>
      <c r="C24" s="20">
        <v>1976</v>
      </c>
      <c r="D24" s="20">
        <v>2018</v>
      </c>
      <c r="E24" s="20" t="s">
        <v>41</v>
      </c>
      <c r="F24" s="20">
        <v>2</v>
      </c>
      <c r="G24" s="20">
        <v>1</v>
      </c>
      <c r="H24" s="21">
        <v>405</v>
      </c>
      <c r="I24" s="21">
        <v>349.5</v>
      </c>
      <c r="J24" s="21">
        <v>349.5</v>
      </c>
      <c r="K24" s="42">
        <v>27</v>
      </c>
      <c r="L24" s="43" t="s">
        <v>52</v>
      </c>
      <c r="M24" s="44">
        <f t="shared" si="0"/>
        <v>253530</v>
      </c>
      <c r="N24" s="44"/>
      <c r="O24" s="44"/>
      <c r="P24" s="44"/>
      <c r="Q24" s="44">
        <v>253530</v>
      </c>
      <c r="R24" s="48">
        <f t="shared" si="1"/>
        <v>725.40772532188839</v>
      </c>
      <c r="S24" s="49">
        <v>25803.63</v>
      </c>
      <c r="T24" s="50" t="s">
        <v>39</v>
      </c>
      <c r="U24" s="46">
        <v>13.03</v>
      </c>
      <c r="V24" s="47">
        <v>2027</v>
      </c>
    </row>
    <row r="25" spans="1:30" s="38" customFormat="1" ht="14.25">
      <c r="A25" s="51"/>
      <c r="B25" s="52" t="s">
        <v>53</v>
      </c>
      <c r="C25" s="53"/>
      <c r="D25" s="53"/>
      <c r="E25" s="53"/>
      <c r="F25" s="53"/>
      <c r="G25" s="53"/>
      <c r="H25" s="54">
        <f>SUM(SUM(H18:H24))</f>
        <v>11334.2</v>
      </c>
      <c r="I25" s="54">
        <f>SUM(SUM(I18:I24))</f>
        <v>10144.52</v>
      </c>
      <c r="J25" s="54">
        <f>SUM(SUM(J18:J24))</f>
        <v>10144.52</v>
      </c>
      <c r="K25" s="55">
        <f>SUM(SUM(K18:K24))</f>
        <v>412</v>
      </c>
      <c r="L25" s="54"/>
      <c r="M25" s="54">
        <f>SUM(SUM(M18:M24))</f>
        <v>35559135.889999993</v>
      </c>
      <c r="N25" s="54"/>
      <c r="O25" s="54"/>
      <c r="P25" s="54"/>
      <c r="Q25" s="54">
        <f>SUM(SUM(Q18:Q24))</f>
        <v>35559135.889999993</v>
      </c>
      <c r="R25" s="54">
        <f t="shared" si="1"/>
        <v>3505.2556345692051</v>
      </c>
      <c r="S25" s="56"/>
      <c r="T25" s="53"/>
      <c r="U25" s="53"/>
      <c r="V25" s="57"/>
    </row>
    <row r="26" spans="1:30" ht="13.5" customHeight="1">
      <c r="A26" s="145" t="s">
        <v>54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4"/>
    </row>
    <row r="27" spans="1:30" ht="18.75" customHeight="1">
      <c r="A27" s="140" t="s">
        <v>55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1"/>
      <c r="T27" s="140"/>
      <c r="U27" s="140"/>
      <c r="V27" s="140"/>
    </row>
    <row r="28" spans="1:30" ht="60">
      <c r="A28" s="58">
        <v>1</v>
      </c>
      <c r="B28" s="59" t="s">
        <v>56</v>
      </c>
      <c r="C28" s="20">
        <v>1984</v>
      </c>
      <c r="D28" s="23" t="s">
        <v>57</v>
      </c>
      <c r="E28" s="20" t="s">
        <v>37</v>
      </c>
      <c r="F28" s="20">
        <v>5</v>
      </c>
      <c r="G28" s="20">
        <v>3</v>
      </c>
      <c r="H28" s="21">
        <v>3633.8</v>
      </c>
      <c r="I28" s="21">
        <v>3232.58</v>
      </c>
      <c r="J28" s="21">
        <v>3232.58</v>
      </c>
      <c r="K28" s="42">
        <v>157</v>
      </c>
      <c r="L28" s="43" t="s">
        <v>58</v>
      </c>
      <c r="M28" s="21">
        <f t="shared" ref="M28:M29" si="2">N28+O28+P28+Q28</f>
        <v>11064921</v>
      </c>
      <c r="N28" s="21"/>
      <c r="O28" s="21"/>
      <c r="P28" s="21"/>
      <c r="Q28" s="21">
        <v>11064921</v>
      </c>
      <c r="R28" s="60">
        <f t="shared" si="1"/>
        <v>3422.9380247356603</v>
      </c>
      <c r="S28" s="49">
        <v>25803.63</v>
      </c>
      <c r="T28" s="61" t="s">
        <v>39</v>
      </c>
      <c r="U28" s="46">
        <v>13.03</v>
      </c>
      <c r="V28" s="62">
        <v>2028</v>
      </c>
      <c r="AC28" s="63"/>
      <c r="AD28" s="64"/>
    </row>
    <row r="29" spans="1:30" ht="60">
      <c r="A29" s="58">
        <v>2</v>
      </c>
      <c r="B29" s="59" t="s">
        <v>59</v>
      </c>
      <c r="C29" s="20">
        <v>1984</v>
      </c>
      <c r="D29" s="20"/>
      <c r="E29" s="20" t="s">
        <v>37</v>
      </c>
      <c r="F29" s="20">
        <v>5</v>
      </c>
      <c r="G29" s="20">
        <v>3</v>
      </c>
      <c r="H29" s="21">
        <v>3607.76</v>
      </c>
      <c r="I29" s="21">
        <v>3283.21</v>
      </c>
      <c r="J29" s="21">
        <v>3283.21</v>
      </c>
      <c r="K29" s="42">
        <v>174</v>
      </c>
      <c r="L29" s="43" t="s">
        <v>60</v>
      </c>
      <c r="M29" s="21">
        <f t="shared" si="2"/>
        <v>20372929.199999999</v>
      </c>
      <c r="N29" s="21"/>
      <c r="O29" s="21"/>
      <c r="P29" s="21"/>
      <c r="Q29" s="21">
        <v>20372929.199999999</v>
      </c>
      <c r="R29" s="60">
        <f t="shared" si="1"/>
        <v>6205.1861440480507</v>
      </c>
      <c r="S29" s="49">
        <v>25803.63</v>
      </c>
      <c r="T29" s="61" t="s">
        <v>39</v>
      </c>
      <c r="U29" s="46">
        <v>13.03</v>
      </c>
      <c r="V29" s="62">
        <v>2028</v>
      </c>
      <c r="AC29" s="63"/>
      <c r="AD29" s="64"/>
    </row>
    <row r="30" spans="1:30" ht="14.25">
      <c r="A30" s="65"/>
      <c r="B30" s="66" t="s">
        <v>61</v>
      </c>
      <c r="C30" s="67"/>
      <c r="D30" s="67"/>
      <c r="E30" s="67"/>
      <c r="F30" s="67"/>
      <c r="G30" s="67"/>
      <c r="H30" s="68">
        <f>SUM(SUM(H28:H29))</f>
        <v>7241.56</v>
      </c>
      <c r="I30" s="68">
        <f>SUM(SUM(I28:I29))</f>
        <v>6515.79</v>
      </c>
      <c r="J30" s="68">
        <f>SUM(SUM(J28:J29))</f>
        <v>6515.79</v>
      </c>
      <c r="K30" s="69">
        <f>SUM(SUM(K28:K29))</f>
        <v>331</v>
      </c>
      <c r="L30" s="68"/>
      <c r="M30" s="68">
        <f>SUM(SUM(M28:M29))</f>
        <v>31437850.199999999</v>
      </c>
      <c r="N30" s="68"/>
      <c r="O30" s="68"/>
      <c r="P30" s="68"/>
      <c r="Q30" s="68">
        <f>SUM(SUM(Q28:Q29))</f>
        <v>31437850.199999999</v>
      </c>
      <c r="R30" s="68">
        <f t="shared" si="1"/>
        <v>4824.8716118843604</v>
      </c>
      <c r="S30" s="70"/>
      <c r="T30" s="67"/>
      <c r="U30" s="67"/>
      <c r="V30" s="71"/>
    </row>
    <row r="31" spans="1:30" ht="14.25" customHeight="1">
      <c r="A31" s="144" t="s">
        <v>62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</row>
    <row r="32" spans="1:30" ht="14.25" customHeight="1">
      <c r="A32" s="140" t="s">
        <v>63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1"/>
      <c r="T32" s="140"/>
      <c r="U32" s="140"/>
      <c r="V32" s="140"/>
    </row>
    <row r="33" spans="1:23" ht="60">
      <c r="A33" s="19">
        <v>1</v>
      </c>
      <c r="B33" s="59" t="s">
        <v>64</v>
      </c>
      <c r="C33" s="20">
        <v>1985</v>
      </c>
      <c r="D33" s="20"/>
      <c r="E33" s="23" t="s">
        <v>41</v>
      </c>
      <c r="F33" s="20">
        <v>5</v>
      </c>
      <c r="G33" s="20">
        <v>2</v>
      </c>
      <c r="H33" s="21">
        <v>4126.17</v>
      </c>
      <c r="I33" s="21">
        <v>3003.93</v>
      </c>
      <c r="J33" s="21">
        <v>2932.53</v>
      </c>
      <c r="K33" s="42">
        <v>284</v>
      </c>
      <c r="L33" s="43" t="s">
        <v>60</v>
      </c>
      <c r="M33" s="21">
        <f t="shared" ref="M33:M37" si="3">N33+O33+P33+Q33</f>
        <v>23893687.649999999</v>
      </c>
      <c r="N33" s="23"/>
      <c r="O33" s="23"/>
      <c r="P33" s="23"/>
      <c r="Q33" s="72">
        <v>23893687.649999999</v>
      </c>
      <c r="R33" s="60">
        <f t="shared" si="1"/>
        <v>7954.1426231636551</v>
      </c>
      <c r="S33" s="49">
        <v>25803.63</v>
      </c>
      <c r="T33" s="19" t="s">
        <v>39</v>
      </c>
      <c r="U33" s="46">
        <v>13.03</v>
      </c>
      <c r="V33" s="24" t="s">
        <v>65</v>
      </c>
    </row>
    <row r="34" spans="1:23" ht="30">
      <c r="A34" s="19">
        <v>2</v>
      </c>
      <c r="B34" s="59" t="s">
        <v>66</v>
      </c>
      <c r="C34" s="20">
        <v>1985</v>
      </c>
      <c r="D34" s="20">
        <v>2019</v>
      </c>
      <c r="E34" s="23" t="s">
        <v>41</v>
      </c>
      <c r="F34" s="20">
        <v>2</v>
      </c>
      <c r="G34" s="20">
        <v>1</v>
      </c>
      <c r="H34" s="21">
        <v>493.7</v>
      </c>
      <c r="I34" s="21">
        <v>414.7</v>
      </c>
      <c r="J34" s="21">
        <v>414.7</v>
      </c>
      <c r="K34" s="42">
        <v>41</v>
      </c>
      <c r="L34" s="20" t="s">
        <v>47</v>
      </c>
      <c r="M34" s="21">
        <f t="shared" si="3"/>
        <v>431000.1</v>
      </c>
      <c r="N34" s="23"/>
      <c r="O34" s="23"/>
      <c r="P34" s="23"/>
      <c r="Q34" s="21">
        <v>431000.1</v>
      </c>
      <c r="R34" s="60">
        <f t="shared" si="1"/>
        <v>1039.3057632023149</v>
      </c>
      <c r="S34" s="49">
        <v>25803.63</v>
      </c>
      <c r="T34" s="19" t="s">
        <v>39</v>
      </c>
      <c r="U34" s="46">
        <v>13.03</v>
      </c>
      <c r="V34" s="24" t="s">
        <v>65</v>
      </c>
    </row>
    <row r="35" spans="1:23" ht="30">
      <c r="A35" s="19">
        <v>3</v>
      </c>
      <c r="B35" s="59" t="s">
        <v>67</v>
      </c>
      <c r="C35" s="20">
        <v>1975</v>
      </c>
      <c r="D35" s="23" t="s">
        <v>68</v>
      </c>
      <c r="E35" s="23" t="s">
        <v>41</v>
      </c>
      <c r="F35" s="20">
        <v>3</v>
      </c>
      <c r="G35" s="20">
        <v>2</v>
      </c>
      <c r="H35" s="21">
        <v>1177.53</v>
      </c>
      <c r="I35" s="21">
        <v>1065.3399999999999</v>
      </c>
      <c r="J35" s="21">
        <v>1065.3399999999999</v>
      </c>
      <c r="K35" s="42">
        <v>49</v>
      </c>
      <c r="L35" s="20" t="s">
        <v>50</v>
      </c>
      <c r="M35" s="21">
        <f t="shared" si="3"/>
        <v>1440119.19</v>
      </c>
      <c r="N35" s="23"/>
      <c r="O35" s="23"/>
      <c r="P35" s="23"/>
      <c r="Q35" s="21">
        <v>1440119.19</v>
      </c>
      <c r="R35" s="60">
        <f t="shared" si="1"/>
        <v>1351.793033210055</v>
      </c>
      <c r="S35" s="49">
        <v>25803.63</v>
      </c>
      <c r="T35" s="19" t="s">
        <v>39</v>
      </c>
      <c r="U35" s="46">
        <v>13.03</v>
      </c>
      <c r="V35" s="24" t="s">
        <v>65</v>
      </c>
    </row>
    <row r="36" spans="1:23" ht="60">
      <c r="A36" s="19">
        <v>4</v>
      </c>
      <c r="B36" s="59" t="s">
        <v>69</v>
      </c>
      <c r="C36" s="20">
        <v>1984</v>
      </c>
      <c r="D36" s="20"/>
      <c r="E36" s="20" t="s">
        <v>37</v>
      </c>
      <c r="F36" s="20">
        <v>3</v>
      </c>
      <c r="G36" s="20">
        <v>3</v>
      </c>
      <c r="H36" s="21">
        <v>1485.13</v>
      </c>
      <c r="I36" s="21">
        <v>1360.15</v>
      </c>
      <c r="J36" s="21">
        <v>1360.15</v>
      </c>
      <c r="K36" s="42">
        <v>63</v>
      </c>
      <c r="L36" s="43" t="s">
        <v>70</v>
      </c>
      <c r="M36" s="21">
        <f t="shared" si="3"/>
        <v>8808109.8699999992</v>
      </c>
      <c r="N36" s="23"/>
      <c r="O36" s="23"/>
      <c r="P36" s="23"/>
      <c r="Q36" s="21">
        <v>8808109.8699999992</v>
      </c>
      <c r="R36" s="60">
        <f t="shared" si="1"/>
        <v>6475.8371282579119</v>
      </c>
      <c r="S36" s="49">
        <v>25803.63</v>
      </c>
      <c r="T36" s="19" t="s">
        <v>39</v>
      </c>
      <c r="U36" s="46">
        <v>13.03</v>
      </c>
      <c r="V36" s="24" t="s">
        <v>65</v>
      </c>
    </row>
    <row r="37" spans="1:23" ht="60">
      <c r="A37" s="19">
        <v>5</v>
      </c>
      <c r="B37" s="59" t="s">
        <v>71</v>
      </c>
      <c r="C37" s="20">
        <v>1977</v>
      </c>
      <c r="D37" s="20">
        <v>2023</v>
      </c>
      <c r="E37" s="23" t="s">
        <v>41</v>
      </c>
      <c r="F37" s="20">
        <v>3</v>
      </c>
      <c r="G37" s="20">
        <v>2</v>
      </c>
      <c r="H37" s="21">
        <v>1168.3399999999999</v>
      </c>
      <c r="I37" s="21">
        <v>1084.24</v>
      </c>
      <c r="J37" s="21">
        <v>1084.24</v>
      </c>
      <c r="K37" s="42">
        <v>61</v>
      </c>
      <c r="L37" s="20" t="s">
        <v>72</v>
      </c>
      <c r="M37" s="21">
        <f t="shared" si="3"/>
        <v>3557595.3</v>
      </c>
      <c r="N37" s="21"/>
      <c r="O37" s="21"/>
      <c r="P37" s="21"/>
      <c r="Q37" s="21">
        <v>3557595.3</v>
      </c>
      <c r="R37" s="60">
        <f t="shared" si="1"/>
        <v>3281.1880211023386</v>
      </c>
      <c r="S37" s="49">
        <v>25803.63</v>
      </c>
      <c r="T37" s="19" t="s">
        <v>39</v>
      </c>
      <c r="U37" s="46">
        <v>13.03</v>
      </c>
      <c r="V37" s="24" t="s">
        <v>65</v>
      </c>
    </row>
    <row r="38" spans="1:23" ht="14.25">
      <c r="A38" s="65"/>
      <c r="B38" s="66" t="s">
        <v>73</v>
      </c>
      <c r="C38" s="67"/>
      <c r="D38" s="67"/>
      <c r="E38" s="67"/>
      <c r="F38" s="67"/>
      <c r="G38" s="67"/>
      <c r="H38" s="68">
        <f>SUM(H33:H37)</f>
        <v>8450.869999999999</v>
      </c>
      <c r="I38" s="68">
        <f>SUM(I33:I37)</f>
        <v>6928.3599999999988</v>
      </c>
      <c r="J38" s="68">
        <f>SUM(J33:J37)</f>
        <v>6856.9599999999991</v>
      </c>
      <c r="K38" s="69">
        <f>SUM(K33:K37)</f>
        <v>498</v>
      </c>
      <c r="L38" s="68"/>
      <c r="M38" s="68">
        <f>SUM(M33:M37)</f>
        <v>38130512.109999999</v>
      </c>
      <c r="N38" s="68"/>
      <c r="O38" s="68"/>
      <c r="P38" s="68"/>
      <c r="Q38" s="68">
        <f>SUM(Q33:Q37)</f>
        <v>38130512.109999999</v>
      </c>
      <c r="R38" s="68">
        <f t="shared" si="1"/>
        <v>5503.5408249571337</v>
      </c>
      <c r="S38" s="73"/>
      <c r="T38" s="67"/>
      <c r="U38" s="67"/>
      <c r="V38" s="71"/>
    </row>
    <row r="39" spans="1:23" ht="47.25">
      <c r="A39" s="74"/>
      <c r="B39" s="75" t="s">
        <v>74</v>
      </c>
      <c r="C39" s="76"/>
      <c r="D39" s="76"/>
      <c r="E39" s="77"/>
      <c r="F39" s="76"/>
      <c r="G39" s="76"/>
      <c r="H39" s="68">
        <f>H25+H30+H38</f>
        <v>27026.63</v>
      </c>
      <c r="I39" s="68">
        <f>I25+I30+I38</f>
        <v>23588.67</v>
      </c>
      <c r="J39" s="68">
        <f>J25+J30+J38</f>
        <v>23517.27</v>
      </c>
      <c r="K39" s="68">
        <f>K25+K30+K38</f>
        <v>1241</v>
      </c>
      <c r="L39" s="68"/>
      <c r="M39" s="68">
        <f>M25+M30+M38</f>
        <v>105127498.19999999</v>
      </c>
      <c r="N39" s="68"/>
      <c r="O39" s="68"/>
      <c r="P39" s="68"/>
      <c r="Q39" s="68">
        <f>Q25+Q30+Q38</f>
        <v>105127498.19999999</v>
      </c>
      <c r="R39" s="68">
        <f t="shared" si="1"/>
        <v>4456.6945995683518</v>
      </c>
      <c r="S39" s="68"/>
      <c r="T39" s="78"/>
      <c r="U39" s="79"/>
      <c r="V39" s="60"/>
      <c r="W39" s="4"/>
    </row>
    <row r="40" spans="1:23">
      <c r="A40" s="7"/>
      <c r="K40" s="4"/>
      <c r="L40" s="4"/>
      <c r="R40" s="4"/>
      <c r="T40" s="4"/>
      <c r="U40" s="4"/>
      <c r="V40" s="4"/>
      <c r="W40" s="4"/>
    </row>
    <row r="41" spans="1:23">
      <c r="A41" s="7"/>
      <c r="L41" s="80"/>
      <c r="M41" s="81"/>
    </row>
    <row r="42" spans="1:23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</row>
    <row r="43" spans="1:23">
      <c r="A43" s="7"/>
    </row>
    <row r="44" spans="1:23">
      <c r="A44" s="7"/>
    </row>
    <row r="45" spans="1:23">
      <c r="A45" s="7"/>
    </row>
    <row r="46" spans="1:23">
      <c r="A46" s="7"/>
      <c r="N46" s="4" t="s">
        <v>75</v>
      </c>
    </row>
    <row r="47" spans="1:23">
      <c r="A47" s="7"/>
    </row>
    <row r="48" spans="1:23">
      <c r="A48" s="7"/>
    </row>
    <row r="49" spans="1:16">
      <c r="A49" s="7"/>
    </row>
    <row r="50" spans="1:16">
      <c r="A50" s="7"/>
    </row>
    <row r="51" spans="1:16">
      <c r="A51" s="7"/>
    </row>
    <row r="52" spans="1:16">
      <c r="A52" s="7"/>
    </row>
    <row r="53" spans="1:16">
      <c r="A53" s="7"/>
      <c r="P53" s="4" t="s">
        <v>75</v>
      </c>
    </row>
    <row r="54" spans="1:16">
      <c r="A54" s="7"/>
    </row>
    <row r="55" spans="1:16">
      <c r="A55" s="7"/>
    </row>
    <row r="56" spans="1:16">
      <c r="A56" s="7"/>
    </row>
    <row r="57" spans="1:16">
      <c r="A57" s="7"/>
    </row>
    <row r="58" spans="1:16">
      <c r="A58" s="7"/>
    </row>
    <row r="59" spans="1:16">
      <c r="A59" s="7"/>
    </row>
    <row r="60" spans="1:16">
      <c r="A60" s="7"/>
    </row>
    <row r="61" spans="1:16">
      <c r="A61" s="7"/>
    </row>
    <row r="62" spans="1:16">
      <c r="A62" s="7"/>
    </row>
    <row r="63" spans="1:16">
      <c r="A63" s="7"/>
    </row>
    <row r="64" spans="1:16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  <row r="862" spans="1:1">
      <c r="A862" s="7"/>
    </row>
    <row r="863" spans="1:1">
      <c r="A863" s="7"/>
    </row>
    <row r="864" spans="1:1">
      <c r="A864" s="7"/>
    </row>
    <row r="865" spans="1:1">
      <c r="A865" s="7"/>
    </row>
    <row r="866" spans="1:1">
      <c r="A866" s="7"/>
    </row>
    <row r="867" spans="1:1">
      <c r="A867" s="7"/>
    </row>
    <row r="868" spans="1:1">
      <c r="A868" s="7"/>
    </row>
    <row r="869" spans="1:1">
      <c r="A869" s="7"/>
    </row>
    <row r="870" spans="1:1">
      <c r="A870" s="7"/>
    </row>
    <row r="871" spans="1:1">
      <c r="A871" s="7"/>
    </row>
    <row r="872" spans="1:1">
      <c r="A872" s="7"/>
    </row>
    <row r="873" spans="1:1">
      <c r="A873" s="7"/>
    </row>
    <row r="874" spans="1:1">
      <c r="A874" s="7"/>
    </row>
    <row r="875" spans="1:1">
      <c r="A875" s="7"/>
    </row>
    <row r="876" spans="1:1">
      <c r="A876" s="7"/>
    </row>
    <row r="877" spans="1:1">
      <c r="A877" s="7"/>
    </row>
    <row r="878" spans="1:1">
      <c r="A878" s="7"/>
    </row>
    <row r="879" spans="1:1">
      <c r="A879" s="7"/>
    </row>
    <row r="880" spans="1:1">
      <c r="A880" s="7"/>
    </row>
    <row r="881" spans="1:1">
      <c r="A881" s="7"/>
    </row>
    <row r="882" spans="1:1">
      <c r="A882" s="7"/>
    </row>
    <row r="883" spans="1:1">
      <c r="A883" s="7"/>
    </row>
    <row r="884" spans="1:1">
      <c r="A884" s="7"/>
    </row>
    <row r="885" spans="1:1">
      <c r="A885" s="7"/>
    </row>
    <row r="886" spans="1:1">
      <c r="A886" s="7"/>
    </row>
    <row r="887" spans="1:1">
      <c r="A887" s="7"/>
    </row>
    <row r="888" spans="1:1">
      <c r="A888" s="7"/>
    </row>
    <row r="889" spans="1:1">
      <c r="A889" s="7"/>
    </row>
    <row r="890" spans="1:1">
      <c r="A890" s="7"/>
    </row>
    <row r="891" spans="1:1">
      <c r="A891" s="7"/>
    </row>
    <row r="892" spans="1:1">
      <c r="A892" s="7"/>
    </row>
    <row r="893" spans="1:1">
      <c r="A893" s="7"/>
    </row>
    <row r="894" spans="1:1">
      <c r="A894" s="7"/>
    </row>
    <row r="895" spans="1:1">
      <c r="A895" s="7"/>
    </row>
    <row r="896" spans="1:1">
      <c r="A896" s="7"/>
    </row>
    <row r="897" spans="1:1">
      <c r="A897" s="7"/>
    </row>
    <row r="898" spans="1:1">
      <c r="A898" s="7"/>
    </row>
    <row r="899" spans="1:1">
      <c r="A899" s="7"/>
    </row>
    <row r="900" spans="1:1">
      <c r="A900" s="7"/>
    </row>
    <row r="901" spans="1:1">
      <c r="A901" s="7"/>
    </row>
    <row r="902" spans="1:1">
      <c r="A902" s="7"/>
    </row>
    <row r="903" spans="1:1">
      <c r="A903" s="7"/>
    </row>
    <row r="904" spans="1:1">
      <c r="A904" s="7"/>
    </row>
    <row r="905" spans="1:1">
      <c r="A905" s="7"/>
    </row>
    <row r="906" spans="1:1">
      <c r="A906" s="7"/>
    </row>
    <row r="907" spans="1:1">
      <c r="A907" s="7"/>
    </row>
    <row r="908" spans="1:1">
      <c r="A908" s="7"/>
    </row>
    <row r="909" spans="1:1">
      <c r="A909" s="7"/>
    </row>
    <row r="910" spans="1:1">
      <c r="A910" s="7"/>
    </row>
    <row r="911" spans="1:1">
      <c r="A911" s="7"/>
    </row>
    <row r="912" spans="1:1">
      <c r="A912" s="7"/>
    </row>
    <row r="913" spans="1:1">
      <c r="A913" s="7"/>
    </row>
    <row r="914" spans="1:1">
      <c r="A914" s="7"/>
    </row>
    <row r="915" spans="1:1">
      <c r="A915" s="7"/>
    </row>
    <row r="916" spans="1:1">
      <c r="A916" s="7"/>
    </row>
    <row r="917" spans="1:1">
      <c r="A917" s="7"/>
    </row>
    <row r="918" spans="1:1">
      <c r="A918" s="7"/>
    </row>
    <row r="919" spans="1:1">
      <c r="A919" s="7"/>
    </row>
    <row r="920" spans="1:1">
      <c r="A920" s="7"/>
    </row>
    <row r="921" spans="1:1">
      <c r="A921" s="7"/>
    </row>
    <row r="922" spans="1:1">
      <c r="A922" s="7"/>
    </row>
    <row r="923" spans="1:1">
      <c r="A923" s="7"/>
    </row>
    <row r="924" spans="1:1">
      <c r="A924" s="7"/>
    </row>
    <row r="925" spans="1:1">
      <c r="A925" s="7"/>
    </row>
    <row r="926" spans="1:1">
      <c r="A926" s="7"/>
    </row>
    <row r="927" spans="1:1">
      <c r="A927" s="7"/>
    </row>
    <row r="928" spans="1:1">
      <c r="A928" s="7"/>
    </row>
    <row r="929" spans="1:1">
      <c r="A929" s="7"/>
    </row>
    <row r="930" spans="1:1">
      <c r="A930" s="7"/>
    </row>
    <row r="931" spans="1:1">
      <c r="A931" s="7"/>
    </row>
    <row r="932" spans="1:1">
      <c r="A932" s="7"/>
    </row>
    <row r="933" spans="1:1">
      <c r="A933" s="7"/>
    </row>
    <row r="934" spans="1:1">
      <c r="A934" s="7"/>
    </row>
    <row r="935" spans="1:1">
      <c r="A935" s="7"/>
    </row>
    <row r="936" spans="1:1">
      <c r="A936" s="7"/>
    </row>
    <row r="937" spans="1:1">
      <c r="A937" s="7"/>
    </row>
    <row r="938" spans="1:1">
      <c r="A938" s="7"/>
    </row>
    <row r="939" spans="1:1">
      <c r="A939" s="7"/>
    </row>
    <row r="940" spans="1:1">
      <c r="A940" s="7"/>
    </row>
    <row r="941" spans="1:1">
      <c r="A941" s="7"/>
    </row>
    <row r="942" spans="1:1">
      <c r="A942" s="7"/>
    </row>
    <row r="943" spans="1:1">
      <c r="A943" s="7"/>
    </row>
    <row r="944" spans="1:1">
      <c r="A944" s="7"/>
    </row>
    <row r="945" spans="1:1">
      <c r="A945" s="7"/>
    </row>
    <row r="946" spans="1:1">
      <c r="A946" s="7"/>
    </row>
    <row r="947" spans="1:1">
      <c r="A947" s="7"/>
    </row>
    <row r="948" spans="1:1">
      <c r="A948" s="7"/>
    </row>
    <row r="949" spans="1:1">
      <c r="A949" s="7"/>
    </row>
    <row r="950" spans="1:1">
      <c r="A950" s="7"/>
    </row>
    <row r="951" spans="1:1">
      <c r="A951" s="7"/>
    </row>
    <row r="952" spans="1:1">
      <c r="A952" s="7"/>
    </row>
    <row r="953" spans="1:1">
      <c r="A953" s="7"/>
    </row>
    <row r="954" spans="1:1">
      <c r="A954" s="7"/>
    </row>
    <row r="955" spans="1:1">
      <c r="A955" s="7"/>
    </row>
    <row r="956" spans="1:1">
      <c r="A956" s="7"/>
    </row>
    <row r="957" spans="1:1">
      <c r="A957" s="7"/>
    </row>
    <row r="958" spans="1:1">
      <c r="A958" s="7"/>
    </row>
    <row r="959" spans="1:1">
      <c r="A959" s="7"/>
    </row>
    <row r="960" spans="1:1">
      <c r="A960" s="7"/>
    </row>
    <row r="961" spans="1:1">
      <c r="A961" s="7"/>
    </row>
    <row r="962" spans="1:1">
      <c r="A962" s="7"/>
    </row>
    <row r="963" spans="1:1">
      <c r="A963" s="7"/>
    </row>
    <row r="964" spans="1:1">
      <c r="A964" s="7"/>
    </row>
    <row r="965" spans="1:1">
      <c r="A965" s="7"/>
    </row>
    <row r="966" spans="1:1">
      <c r="A966" s="7"/>
    </row>
    <row r="967" spans="1:1">
      <c r="A967" s="7"/>
    </row>
    <row r="968" spans="1:1">
      <c r="A968" s="7"/>
    </row>
    <row r="969" spans="1:1">
      <c r="A969" s="7"/>
    </row>
    <row r="970" spans="1:1">
      <c r="A970" s="7"/>
    </row>
    <row r="971" spans="1:1">
      <c r="A971" s="7"/>
    </row>
    <row r="972" spans="1:1">
      <c r="A972" s="7"/>
    </row>
    <row r="973" spans="1:1">
      <c r="A973" s="7"/>
    </row>
    <row r="974" spans="1:1">
      <c r="A974" s="7"/>
    </row>
    <row r="975" spans="1:1">
      <c r="A975" s="7"/>
    </row>
    <row r="976" spans="1:1">
      <c r="A976" s="7"/>
    </row>
    <row r="977" spans="1:1">
      <c r="A977" s="7"/>
    </row>
    <row r="978" spans="1:1">
      <c r="A978" s="7"/>
    </row>
    <row r="979" spans="1:1">
      <c r="A979" s="7"/>
    </row>
    <row r="980" spans="1:1">
      <c r="A980" s="7"/>
    </row>
    <row r="981" spans="1:1">
      <c r="A981" s="7"/>
    </row>
    <row r="982" spans="1:1">
      <c r="A982" s="7"/>
    </row>
    <row r="983" spans="1:1">
      <c r="A983" s="7"/>
    </row>
    <row r="984" spans="1:1">
      <c r="A984" s="7"/>
    </row>
    <row r="985" spans="1:1">
      <c r="A985" s="7"/>
    </row>
    <row r="986" spans="1:1">
      <c r="A986" s="7"/>
    </row>
    <row r="987" spans="1:1">
      <c r="A987" s="7"/>
    </row>
    <row r="988" spans="1:1">
      <c r="A988" s="7"/>
    </row>
    <row r="989" spans="1:1">
      <c r="A989" s="7"/>
    </row>
    <row r="990" spans="1:1">
      <c r="A990" s="7"/>
    </row>
    <row r="991" spans="1:1">
      <c r="A991" s="7"/>
    </row>
    <row r="992" spans="1:1">
      <c r="A992" s="7"/>
    </row>
    <row r="993" spans="1:1">
      <c r="A993" s="7"/>
    </row>
    <row r="994" spans="1:1">
      <c r="A994" s="7"/>
    </row>
    <row r="995" spans="1:1">
      <c r="A995" s="7"/>
    </row>
    <row r="996" spans="1:1">
      <c r="A996" s="7"/>
    </row>
    <row r="997" spans="1:1">
      <c r="A997" s="7"/>
    </row>
    <row r="998" spans="1:1">
      <c r="A998" s="7"/>
    </row>
    <row r="999" spans="1:1">
      <c r="A999" s="7"/>
    </row>
    <row r="1000" spans="1:1">
      <c r="A1000" s="7"/>
    </row>
    <row r="1001" spans="1:1">
      <c r="A1001" s="7"/>
    </row>
    <row r="1002" spans="1:1">
      <c r="A1002" s="7"/>
    </row>
    <row r="1003" spans="1:1">
      <c r="A1003" s="7"/>
    </row>
    <row r="1004" spans="1:1">
      <c r="A1004" s="7"/>
    </row>
    <row r="1005" spans="1:1">
      <c r="A1005" s="7"/>
    </row>
    <row r="1006" spans="1:1">
      <c r="A1006" s="7"/>
    </row>
    <row r="1007" spans="1:1">
      <c r="A1007" s="7"/>
    </row>
    <row r="1008" spans="1:1">
      <c r="A1008" s="7"/>
    </row>
    <row r="1009" spans="1:1">
      <c r="A1009" s="7"/>
    </row>
    <row r="1010" spans="1:1">
      <c r="A1010" s="7"/>
    </row>
    <row r="1011" spans="1:1">
      <c r="A1011" s="7"/>
    </row>
    <row r="1012" spans="1:1">
      <c r="A1012" s="7"/>
    </row>
    <row r="1013" spans="1:1">
      <c r="A1013" s="7"/>
    </row>
    <row r="1014" spans="1:1">
      <c r="A1014" s="7"/>
    </row>
    <row r="1015" spans="1:1">
      <c r="A1015" s="7"/>
    </row>
    <row r="1016" spans="1:1">
      <c r="A1016" s="7"/>
    </row>
    <row r="1017" spans="1:1">
      <c r="A1017" s="7"/>
    </row>
    <row r="1018" spans="1:1">
      <c r="A1018" s="7"/>
    </row>
    <row r="1019" spans="1:1">
      <c r="A1019" s="7"/>
    </row>
    <row r="1020" spans="1:1">
      <c r="A1020" s="7"/>
    </row>
    <row r="1021" spans="1:1">
      <c r="A1021" s="7"/>
    </row>
    <row r="1022" spans="1:1">
      <c r="A1022" s="7"/>
    </row>
    <row r="1023" spans="1:1">
      <c r="A1023" s="7"/>
    </row>
    <row r="1024" spans="1:1">
      <c r="A1024" s="7"/>
    </row>
    <row r="1025" spans="1:1">
      <c r="A1025" s="7"/>
    </row>
    <row r="1026" spans="1:1">
      <c r="A1026" s="7"/>
    </row>
    <row r="1027" spans="1:1">
      <c r="A1027" s="7"/>
    </row>
    <row r="1028" spans="1:1">
      <c r="A1028" s="7"/>
    </row>
    <row r="1029" spans="1:1">
      <c r="A1029" s="7"/>
    </row>
    <row r="1030" spans="1:1">
      <c r="A1030" s="7"/>
    </row>
    <row r="1031" spans="1:1">
      <c r="A1031" s="7"/>
    </row>
    <row r="1032" spans="1:1">
      <c r="A1032" s="7"/>
    </row>
    <row r="1033" spans="1:1">
      <c r="A1033" s="7"/>
    </row>
    <row r="1034" spans="1:1">
      <c r="A1034" s="7"/>
    </row>
    <row r="1035" spans="1:1">
      <c r="A1035" s="7"/>
    </row>
    <row r="1036" spans="1:1">
      <c r="A1036" s="7"/>
    </row>
    <row r="1037" spans="1:1">
      <c r="A1037" s="7"/>
    </row>
    <row r="1038" spans="1:1">
      <c r="A1038" s="7"/>
    </row>
    <row r="1039" spans="1:1">
      <c r="A1039" s="7"/>
    </row>
    <row r="1040" spans="1:1">
      <c r="A1040" s="7"/>
    </row>
    <row r="1041" spans="1:1">
      <c r="A1041" s="7"/>
    </row>
    <row r="1042" spans="1:1">
      <c r="A1042" s="7"/>
    </row>
    <row r="1043" spans="1:1">
      <c r="A1043" s="7"/>
    </row>
    <row r="1044" spans="1:1">
      <c r="A1044" s="7"/>
    </row>
    <row r="1045" spans="1:1">
      <c r="A1045" s="7"/>
    </row>
    <row r="1046" spans="1:1">
      <c r="A1046" s="7"/>
    </row>
    <row r="1047" spans="1:1">
      <c r="A1047" s="7"/>
    </row>
    <row r="1048" spans="1:1">
      <c r="A1048" s="7"/>
    </row>
    <row r="1049" spans="1:1">
      <c r="A1049" s="7"/>
    </row>
    <row r="1050" spans="1:1">
      <c r="A1050" s="7"/>
    </row>
    <row r="1051" spans="1:1">
      <c r="A1051" s="7"/>
    </row>
    <row r="1052" spans="1:1">
      <c r="A1052" s="7"/>
    </row>
    <row r="1053" spans="1:1">
      <c r="A1053" s="7"/>
    </row>
  </sheetData>
  <mergeCells count="33">
    <mergeCell ref="A32:V32"/>
    <mergeCell ref="A42:V42"/>
    <mergeCell ref="A16:V16"/>
    <mergeCell ref="A17:V17"/>
    <mergeCell ref="A26:V26"/>
    <mergeCell ref="A27:V27"/>
    <mergeCell ref="A31:V31"/>
    <mergeCell ref="U11:U13"/>
    <mergeCell ref="V11:V13"/>
    <mergeCell ref="C12:C13"/>
    <mergeCell ref="D12:D13"/>
    <mergeCell ref="I12:I13"/>
    <mergeCell ref="J12:J13"/>
    <mergeCell ref="M12:M13"/>
    <mergeCell ref="N12:N13"/>
    <mergeCell ref="O12:P12"/>
    <mergeCell ref="Q12:Q13"/>
    <mergeCell ref="R2:U6"/>
    <mergeCell ref="B10:T10"/>
    <mergeCell ref="A11:A13"/>
    <mergeCell ref="B11:B13"/>
    <mergeCell ref="C11:D11"/>
    <mergeCell ref="E11:E13"/>
    <mergeCell ref="F11:F13"/>
    <mergeCell ref="G11:G13"/>
    <mergeCell ref="H11:H13"/>
    <mergeCell ref="I11:J11"/>
    <mergeCell ref="K11:K13"/>
    <mergeCell ref="L11:L13"/>
    <mergeCell ref="M11:Q11"/>
    <mergeCell ref="R11:R13"/>
    <mergeCell ref="S11:S13"/>
    <mergeCell ref="T11:T13"/>
  </mergeCells>
  <conditionalFormatting sqref="S18:S19">
    <cfRule type="cellIs" dxfId="6" priority="6" operator="equal">
      <formula>$B$18</formula>
    </cfRule>
  </conditionalFormatting>
  <conditionalFormatting sqref="S28">
    <cfRule type="cellIs" dxfId="5" priority="8" operator="equal">
      <formula>$B$18</formula>
    </cfRule>
  </conditionalFormatting>
  <conditionalFormatting sqref="S33">
    <cfRule type="cellIs" dxfId="4" priority="9" operator="equal">
      <formula>$B$18</formula>
    </cfRule>
  </conditionalFormatting>
  <conditionalFormatting sqref="S216:S222 S225:S226">
    <cfRule type="cellIs" dxfId="3" priority="2" operator="equal">
      <formula>$B$18</formula>
    </cfRule>
  </conditionalFormatting>
  <conditionalFormatting sqref="S624:S631">
    <cfRule type="cellIs" dxfId="2" priority="3" operator="equal">
      <formula>$B$18</formula>
    </cfRule>
  </conditionalFormatting>
  <conditionalFormatting sqref="S1052:S1061">
    <cfRule type="cellIs" dxfId="1" priority="4" operator="equal">
      <formula>$B$18</formula>
    </cfRule>
  </conditionalFormatting>
  <conditionalFormatting sqref="S1064:S1068">
    <cfRule type="cellIs" dxfId="0" priority="5" operator="equal">
      <formula>$B$18</formula>
    </cfRule>
  </conditionalFormatting>
  <pageMargins left="0.39370078740157477" right="0.39370078740157477" top="0.59055118110236238" bottom="0.39370078740157477" header="0.51181102362204722" footer="0.51181102362204722"/>
  <pageSetup paperSize="9" scale="45" orientation="landscape" horizontalDpi="300" verticalDpi="300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Q66"/>
  <sheetViews>
    <sheetView tabSelected="1" view="pageBreakPreview" topLeftCell="A2" zoomScale="85" workbookViewId="0">
      <selection activeCell="N11" sqref="N11:O11"/>
    </sheetView>
  </sheetViews>
  <sheetFormatPr defaultColWidth="9.140625" defaultRowHeight="14.25"/>
  <cols>
    <col min="1" max="1" width="5" style="82" customWidth="1"/>
    <col min="2" max="2" width="23.140625" style="18" customWidth="1"/>
    <col min="3" max="3" width="18" style="18" customWidth="1"/>
    <col min="4" max="4" width="17" style="18" customWidth="1"/>
    <col min="5" max="5" width="17.28515625" style="18" customWidth="1"/>
    <col min="6" max="6" width="17.42578125" style="18" customWidth="1"/>
    <col min="7" max="7" width="19.7109375" style="18" customWidth="1"/>
    <col min="8" max="8" width="18" style="18" customWidth="1"/>
    <col min="9" max="9" width="17.7109375" style="18" customWidth="1"/>
    <col min="10" max="10" width="15.28515625" style="18" customWidth="1"/>
    <col min="11" max="16" width="17" style="18" customWidth="1"/>
    <col min="17" max="17" width="17.140625" style="83" customWidth="1"/>
    <col min="18" max="18" width="15.28515625" style="83" customWidth="1"/>
    <col min="19" max="19" width="21.85546875" style="83" hidden="1" customWidth="1"/>
    <col min="20" max="20" width="14.7109375" style="84" hidden="1" customWidth="1"/>
    <col min="21" max="21" width="16.5703125" customWidth="1"/>
    <col min="22" max="22" width="13.85546875" customWidth="1"/>
    <col min="23" max="23" width="16.140625" customWidth="1"/>
  </cols>
  <sheetData>
    <row r="1" spans="1:52" ht="51" hidden="1" customHeight="1">
      <c r="P1" s="146"/>
      <c r="Q1" s="146"/>
      <c r="R1" s="146"/>
      <c r="S1" s="146"/>
      <c r="T1" s="146"/>
    </row>
    <row r="2" spans="1:52" ht="14.25" customHeight="1">
      <c r="M2" s="85"/>
      <c r="O2" s="86"/>
      <c r="P2" s="87"/>
      <c r="Q2" s="87"/>
      <c r="R2" s="87"/>
      <c r="S2" s="12"/>
      <c r="T2" s="132"/>
    </row>
    <row r="3" spans="1:52" ht="14.25" customHeight="1">
      <c r="L3" s="85"/>
      <c r="M3" s="85"/>
      <c r="N3" s="12"/>
      <c r="O3" s="147" t="s">
        <v>97</v>
      </c>
      <c r="P3" s="147"/>
      <c r="Q3" s="147"/>
      <c r="R3" s="87"/>
      <c r="S3" s="12"/>
      <c r="T3" s="132"/>
    </row>
    <row r="4" spans="1:52" ht="14.25" customHeight="1">
      <c r="L4" s="85"/>
      <c r="M4" s="85"/>
      <c r="N4" s="12"/>
      <c r="O4" s="147"/>
      <c r="P4" s="147"/>
      <c r="Q4" s="147"/>
      <c r="R4" s="87"/>
      <c r="S4" s="12"/>
      <c r="T4" s="132"/>
    </row>
    <row r="5" spans="1:52" ht="14.25" customHeight="1">
      <c r="L5" s="85"/>
      <c r="M5" s="85"/>
      <c r="N5" s="12"/>
      <c r="O5" s="147"/>
      <c r="P5" s="147"/>
      <c r="Q5" s="147"/>
      <c r="R5" s="87"/>
      <c r="S5" s="12"/>
      <c r="T5" s="132"/>
    </row>
    <row r="6" spans="1:52" ht="33" customHeight="1">
      <c r="L6" s="85"/>
      <c r="M6" s="85"/>
      <c r="N6" s="12"/>
      <c r="O6" s="147"/>
      <c r="P6" s="147"/>
      <c r="Q6" s="147"/>
      <c r="R6" s="87"/>
      <c r="S6" s="12"/>
      <c r="T6" s="132"/>
    </row>
    <row r="7" spans="1:52" ht="28.5" hidden="1" customHeight="1">
      <c r="L7" s="85"/>
      <c r="M7" s="85"/>
      <c r="N7" s="88"/>
      <c r="O7" s="148"/>
      <c r="P7" s="148"/>
      <c r="Q7" s="148"/>
      <c r="R7" s="87"/>
      <c r="S7" s="12"/>
      <c r="T7" s="132"/>
    </row>
    <row r="8" spans="1:52" ht="15.75" customHeight="1">
      <c r="B8" s="89"/>
      <c r="H8" s="90"/>
      <c r="I8" s="90"/>
      <c r="J8" s="90"/>
      <c r="K8" s="31"/>
      <c r="L8" s="85"/>
      <c r="M8" s="85"/>
      <c r="N8" s="31"/>
      <c r="O8" s="87"/>
      <c r="P8" s="87"/>
      <c r="Q8" s="87"/>
      <c r="R8" s="87"/>
      <c r="S8" s="12"/>
      <c r="T8" s="132"/>
    </row>
    <row r="9" spans="1:52" ht="71.25" customHeight="1">
      <c r="A9" s="149" t="s">
        <v>76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</row>
    <row r="10" spans="1:52" ht="15" hidden="1"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2"/>
    </row>
    <row r="11" spans="1:52" s="93" customFormat="1" ht="109.5" customHeight="1">
      <c r="A11" s="19" t="s">
        <v>77</v>
      </c>
      <c r="B11" s="20" t="s">
        <v>78</v>
      </c>
      <c r="C11" s="20" t="s">
        <v>79</v>
      </c>
      <c r="D11" s="20" t="s">
        <v>80</v>
      </c>
      <c r="E11" s="20" t="s">
        <v>81</v>
      </c>
      <c r="F11" s="135" t="s">
        <v>82</v>
      </c>
      <c r="G11" s="135"/>
      <c r="H11" s="135" t="s">
        <v>83</v>
      </c>
      <c r="I11" s="135"/>
      <c r="J11" s="135" t="s">
        <v>84</v>
      </c>
      <c r="K11" s="135"/>
      <c r="L11" s="135" t="s">
        <v>85</v>
      </c>
      <c r="M11" s="135"/>
      <c r="N11" s="135" t="s">
        <v>86</v>
      </c>
      <c r="O11" s="135"/>
      <c r="P11" s="20" t="s">
        <v>87</v>
      </c>
      <c r="Q11" s="20" t="s">
        <v>88</v>
      </c>
      <c r="R11" s="62" t="s">
        <v>89</v>
      </c>
      <c r="S11" s="94"/>
      <c r="T11" s="95"/>
    </row>
    <row r="12" spans="1:52" s="93" customFormat="1" ht="15">
      <c r="A12" s="96"/>
      <c r="B12" s="20" t="s">
        <v>90</v>
      </c>
      <c r="C12" s="20" t="s">
        <v>28</v>
      </c>
      <c r="D12" s="20" t="s">
        <v>28</v>
      </c>
      <c r="E12" s="20" t="s">
        <v>28</v>
      </c>
      <c r="F12" s="20" t="s">
        <v>91</v>
      </c>
      <c r="G12" s="20" t="s">
        <v>28</v>
      </c>
      <c r="H12" s="20" t="s">
        <v>92</v>
      </c>
      <c r="I12" s="20" t="s">
        <v>28</v>
      </c>
      <c r="J12" s="20" t="s">
        <v>91</v>
      </c>
      <c r="K12" s="20" t="s">
        <v>28</v>
      </c>
      <c r="L12" s="20" t="s">
        <v>91</v>
      </c>
      <c r="M12" s="20" t="s">
        <v>28</v>
      </c>
      <c r="N12" s="20" t="s">
        <v>93</v>
      </c>
      <c r="O12" s="20" t="s">
        <v>28</v>
      </c>
      <c r="P12" s="20" t="s">
        <v>28</v>
      </c>
      <c r="Q12" s="21" t="s">
        <v>28</v>
      </c>
      <c r="R12" s="60" t="s">
        <v>28</v>
      </c>
      <c r="S12" s="97"/>
      <c r="T12" s="95"/>
    </row>
    <row r="13" spans="1:52" s="93" customFormat="1" ht="15">
      <c r="A13" s="98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  <c r="O13" s="20">
        <v>15</v>
      </c>
      <c r="P13" s="20">
        <v>16</v>
      </c>
      <c r="Q13" s="99">
        <v>17</v>
      </c>
      <c r="R13" s="100">
        <v>18</v>
      </c>
      <c r="S13" s="101"/>
      <c r="T13" s="95"/>
    </row>
    <row r="14" spans="1:52" s="93" customFormat="1" ht="15">
      <c r="A14" s="151" t="s">
        <v>34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01"/>
      <c r="T14" s="95"/>
    </row>
    <row r="15" spans="1:52" s="102" customFormat="1" ht="15" customHeight="1">
      <c r="A15" s="144" t="s">
        <v>35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39"/>
      <c r="T15" s="103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</row>
    <row r="16" spans="1:52" s="102" customFormat="1" ht="29.25" customHeight="1">
      <c r="A16" s="105">
        <v>1</v>
      </c>
      <c r="B16" s="41" t="s">
        <v>36</v>
      </c>
      <c r="C16" s="44">
        <v>12826905.119999999</v>
      </c>
      <c r="D16" s="21">
        <v>11911064.09333</v>
      </c>
      <c r="E16" s="106"/>
      <c r="F16" s="22"/>
      <c r="G16" s="21"/>
      <c r="H16" s="106"/>
      <c r="I16" s="106"/>
      <c r="J16" s="106"/>
      <c r="K16" s="106"/>
      <c r="L16" s="106"/>
      <c r="M16" s="106"/>
      <c r="N16" s="106"/>
      <c r="O16" s="106"/>
      <c r="P16" s="106"/>
      <c r="Q16" s="21">
        <v>641345.25600000005</v>
      </c>
      <c r="R16" s="60">
        <f t="shared" ref="R16:R22" si="0">C16*2.14%</f>
        <v>274495.76956799999</v>
      </c>
      <c r="S16" s="107"/>
      <c r="T16" s="103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</row>
    <row r="17" spans="1:52" s="102" customFormat="1" ht="30">
      <c r="A17" s="105">
        <v>2</v>
      </c>
      <c r="B17" s="41" t="s">
        <v>40</v>
      </c>
      <c r="C17" s="44">
        <v>7024290</v>
      </c>
      <c r="D17" s="21"/>
      <c r="E17" s="106"/>
      <c r="F17" s="22">
        <v>651</v>
      </c>
      <c r="G17" s="108">
        <f>C17-R17-Q17</f>
        <v>6522755.6940000001</v>
      </c>
      <c r="H17" s="106"/>
      <c r="I17" s="106"/>
      <c r="J17" s="106"/>
      <c r="K17" s="106"/>
      <c r="L17" s="106"/>
      <c r="M17" s="106"/>
      <c r="N17" s="106"/>
      <c r="O17" s="106"/>
      <c r="P17" s="106"/>
      <c r="Q17" s="21">
        <f t="shared" ref="Q17:Q22" si="1">C17*5%</f>
        <v>351214.5</v>
      </c>
      <c r="R17" s="60">
        <f t="shared" si="0"/>
        <v>150319.80600000001</v>
      </c>
      <c r="S17" s="107"/>
      <c r="T17" s="103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</row>
    <row r="18" spans="1:52" s="102" customFormat="1" ht="30.75" customHeight="1">
      <c r="A18" s="105">
        <v>3</v>
      </c>
      <c r="B18" s="41" t="s">
        <v>43</v>
      </c>
      <c r="C18" s="44">
        <v>1442885.12</v>
      </c>
      <c r="D18" s="21">
        <f t="shared" ref="D18:D22" si="2">C18-Q18-R18</f>
        <v>1339863.122432</v>
      </c>
      <c r="E18" s="106"/>
      <c r="F18" s="22"/>
      <c r="G18" s="21"/>
      <c r="H18" s="106"/>
      <c r="I18" s="106"/>
      <c r="J18" s="106"/>
      <c r="K18" s="106"/>
      <c r="L18" s="106"/>
      <c r="M18" s="106"/>
      <c r="N18" s="106"/>
      <c r="O18" s="106"/>
      <c r="P18" s="106"/>
      <c r="Q18" s="21">
        <f t="shared" si="1"/>
        <v>72144.256000000008</v>
      </c>
      <c r="R18" s="60">
        <f t="shared" si="0"/>
        <v>30877.741568000005</v>
      </c>
      <c r="S18" s="107"/>
      <c r="T18" s="103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</row>
    <row r="19" spans="1:52" s="102" customFormat="1" ht="32.25" customHeight="1">
      <c r="A19" s="105">
        <v>4</v>
      </c>
      <c r="B19" s="41" t="s">
        <v>46</v>
      </c>
      <c r="C19" s="44">
        <v>758532.24</v>
      </c>
      <c r="D19" s="21">
        <v>704373.04330000002</v>
      </c>
      <c r="E19" s="106"/>
      <c r="F19" s="109"/>
      <c r="G19" s="109"/>
      <c r="H19" s="106"/>
      <c r="I19" s="106"/>
      <c r="J19" s="106"/>
      <c r="K19" s="106"/>
      <c r="L19" s="106"/>
      <c r="M19" s="106"/>
      <c r="N19" s="106"/>
      <c r="O19" s="106"/>
      <c r="P19" s="106"/>
      <c r="Q19" s="21">
        <f t="shared" si="1"/>
        <v>37926.612000000001</v>
      </c>
      <c r="R19" s="60">
        <f t="shared" si="0"/>
        <v>16232.589936000002</v>
      </c>
      <c r="S19" s="107"/>
      <c r="T19" s="103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</row>
    <row r="20" spans="1:52" s="102" customFormat="1" ht="30" customHeight="1">
      <c r="A20" s="105">
        <v>5</v>
      </c>
      <c r="B20" s="41" t="s">
        <v>48</v>
      </c>
      <c r="C20" s="44">
        <v>11566880</v>
      </c>
      <c r="D20" s="21"/>
      <c r="E20" s="106"/>
      <c r="F20" s="22">
        <v>1072</v>
      </c>
      <c r="G20" s="108">
        <f>C20-R20-Q20</f>
        <v>10741004.767999999</v>
      </c>
      <c r="H20" s="106"/>
      <c r="I20" s="106"/>
      <c r="J20" s="106"/>
      <c r="K20" s="106"/>
      <c r="L20" s="106"/>
      <c r="M20" s="106"/>
      <c r="N20" s="106"/>
      <c r="O20" s="106"/>
      <c r="P20" s="106"/>
      <c r="Q20" s="21">
        <f t="shared" si="1"/>
        <v>578344</v>
      </c>
      <c r="R20" s="60">
        <f t="shared" si="0"/>
        <v>247531.23200000002</v>
      </c>
      <c r="S20" s="107"/>
      <c r="T20" s="103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</row>
    <row r="21" spans="1:52" s="102" customFormat="1" ht="30" customHeight="1">
      <c r="A21" s="105">
        <v>6</v>
      </c>
      <c r="B21" s="41" t="s">
        <v>49</v>
      </c>
      <c r="C21" s="44">
        <v>1686113.41</v>
      </c>
      <c r="D21" s="21">
        <f t="shared" si="2"/>
        <v>1565724.9125259998</v>
      </c>
      <c r="E21" s="106"/>
      <c r="F21" s="109"/>
      <c r="G21" s="109"/>
      <c r="H21" s="106"/>
      <c r="I21" s="106"/>
      <c r="J21" s="106"/>
      <c r="K21" s="106"/>
      <c r="L21" s="106"/>
      <c r="M21" s="106"/>
      <c r="N21" s="106"/>
      <c r="O21" s="106"/>
      <c r="P21" s="106"/>
      <c r="Q21" s="21">
        <f t="shared" si="1"/>
        <v>84305.670500000007</v>
      </c>
      <c r="R21" s="60">
        <f t="shared" si="0"/>
        <v>36082.826974000003</v>
      </c>
      <c r="S21" s="107"/>
      <c r="T21" s="103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</row>
    <row r="22" spans="1:52" s="102" customFormat="1" ht="29.25" customHeight="1">
      <c r="A22" s="105">
        <v>7</v>
      </c>
      <c r="B22" s="41" t="s">
        <v>51</v>
      </c>
      <c r="C22" s="44">
        <v>253530</v>
      </c>
      <c r="D22" s="21">
        <f t="shared" si="2"/>
        <v>235427.95800000001</v>
      </c>
      <c r="E22" s="106"/>
      <c r="F22" s="109"/>
      <c r="G22" s="109"/>
      <c r="H22" s="106"/>
      <c r="I22" s="106"/>
      <c r="J22" s="106"/>
      <c r="K22" s="106"/>
      <c r="L22" s="106"/>
      <c r="M22" s="106"/>
      <c r="N22" s="106"/>
      <c r="O22" s="106"/>
      <c r="P22" s="54"/>
      <c r="Q22" s="21">
        <f t="shared" si="1"/>
        <v>12676.5</v>
      </c>
      <c r="R22" s="60">
        <f t="shared" si="0"/>
        <v>5425.5420000000004</v>
      </c>
      <c r="S22" s="107"/>
      <c r="T22" s="103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</row>
    <row r="23" spans="1:52" s="102" customFormat="1" ht="15.75" customHeight="1">
      <c r="A23" s="110"/>
      <c r="B23" s="111" t="s">
        <v>94</v>
      </c>
      <c r="C23" s="54">
        <f>SUM(SUM(C16:C22))</f>
        <v>35559135.889999993</v>
      </c>
      <c r="D23" s="54">
        <f>SUM(SUM(D16:D22))</f>
        <v>15756453.129588</v>
      </c>
      <c r="E23" s="54"/>
      <c r="F23" s="54">
        <f>SUM(SUM(F16:F22))</f>
        <v>1723</v>
      </c>
      <c r="G23" s="54">
        <f>SUM(SUM(G16:G22))</f>
        <v>17263760.461999997</v>
      </c>
      <c r="H23" s="54"/>
      <c r="I23" s="54"/>
      <c r="J23" s="54"/>
      <c r="K23" s="54"/>
      <c r="L23" s="54"/>
      <c r="M23" s="54"/>
      <c r="N23" s="54"/>
      <c r="O23" s="54"/>
      <c r="P23" s="54"/>
      <c r="Q23" s="54">
        <f>SUM(SUM(Q16:Q22))</f>
        <v>1777956.7945000001</v>
      </c>
      <c r="R23" s="54">
        <f>SUM(SUM(R16:R22))</f>
        <v>760965.50804600003</v>
      </c>
      <c r="S23" s="112"/>
      <c r="T23" s="103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</row>
    <row r="24" spans="1:52" ht="14.25" customHeight="1">
      <c r="A24" s="152" t="s">
        <v>54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13"/>
      <c r="T24" s="114"/>
    </row>
    <row r="25" spans="1:52" ht="14.25" customHeight="1">
      <c r="A25" s="140" t="s">
        <v>55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50"/>
    </row>
    <row r="26" spans="1:52" ht="28.5" customHeight="1">
      <c r="A26" s="19">
        <v>1</v>
      </c>
      <c r="B26" s="59" t="s">
        <v>56</v>
      </c>
      <c r="C26" s="21">
        <v>11064921</v>
      </c>
      <c r="D26" s="21">
        <f>C26-Q26-R26</f>
        <v>10274885.6406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>
        <f t="shared" ref="Q26:Q27" si="3">C26*5%</f>
        <v>553246.05000000005</v>
      </c>
      <c r="R26" s="60">
        <f t="shared" ref="R26:R27" si="4">C26*2.14%</f>
        <v>236789.30940000003</v>
      </c>
      <c r="S26" s="97"/>
      <c r="T26" s="115"/>
    </row>
    <row r="27" spans="1:52" ht="44.25" customHeight="1">
      <c r="A27" s="19">
        <v>2</v>
      </c>
      <c r="B27" s="59" t="s">
        <v>59</v>
      </c>
      <c r="C27" s="21">
        <v>20372929.199999999</v>
      </c>
      <c r="D27" s="21">
        <f>C27-G27-Q27-R27</f>
        <v>10201255.275120001</v>
      </c>
      <c r="E27" s="21"/>
      <c r="F27" s="21">
        <v>870</v>
      </c>
      <c r="G27" s="21">
        <v>8717046.7799999993</v>
      </c>
      <c r="H27" s="21"/>
      <c r="I27" s="21"/>
      <c r="J27" s="21"/>
      <c r="K27" s="21"/>
      <c r="L27" s="21"/>
      <c r="M27" s="21"/>
      <c r="N27" s="21"/>
      <c r="O27" s="21"/>
      <c r="P27" s="21"/>
      <c r="Q27" s="21">
        <f t="shared" si="3"/>
        <v>1018646.46</v>
      </c>
      <c r="R27" s="60">
        <f t="shared" si="4"/>
        <v>435980.68488000002</v>
      </c>
      <c r="S27" s="97"/>
      <c r="T27" s="115"/>
    </row>
    <row r="28" spans="1:52" ht="15">
      <c r="A28" s="116"/>
      <c r="B28" s="117" t="s">
        <v>94</v>
      </c>
      <c r="C28" s="68">
        <f>SUM(SUM(C26:C27))</f>
        <v>31437850.199999999</v>
      </c>
      <c r="D28" s="68">
        <f>SUM(SUM(D26:D27))</f>
        <v>20476140.915720001</v>
      </c>
      <c r="E28" s="68"/>
      <c r="F28" s="68">
        <f>SUM(SUM(F26:F27))</f>
        <v>870</v>
      </c>
      <c r="G28" s="68">
        <f>SUM(SUM(G26:G27))</f>
        <v>8717046.7799999993</v>
      </c>
      <c r="H28" s="68"/>
      <c r="I28" s="68"/>
      <c r="J28" s="68"/>
      <c r="K28" s="68"/>
      <c r="L28" s="68"/>
      <c r="M28" s="68"/>
      <c r="N28" s="68"/>
      <c r="O28" s="68"/>
      <c r="P28" s="68"/>
      <c r="Q28" s="68">
        <f>SUM(SUM(Q26:Q27))</f>
        <v>1571892.51</v>
      </c>
      <c r="R28" s="68">
        <f>SUM(SUM(R26:R27))</f>
        <v>672769.99427999998</v>
      </c>
      <c r="S28" s="97"/>
      <c r="T28" s="115"/>
    </row>
    <row r="29" spans="1:52">
      <c r="A29" s="153" t="s">
        <v>62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</row>
    <row r="30" spans="1:52" ht="15" customHeight="1">
      <c r="A30" s="140" t="s">
        <v>35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50"/>
    </row>
    <row r="31" spans="1:52" ht="35.25" customHeight="1">
      <c r="A31" s="19">
        <v>1</v>
      </c>
      <c r="B31" s="59" t="s">
        <v>64</v>
      </c>
      <c r="C31" s="21">
        <f>D31+E31+G31+I31+K31+M31+O31+P31+Q31+R31</f>
        <v>23893687.650000002</v>
      </c>
      <c r="D31" s="21">
        <v>11667104.65</v>
      </c>
      <c r="E31" s="109"/>
      <c r="F31" s="22">
        <v>1050</v>
      </c>
      <c r="G31" s="21">
        <v>10520573.699999999</v>
      </c>
      <c r="H31" s="109"/>
      <c r="I31" s="109"/>
      <c r="J31" s="109"/>
      <c r="K31" s="109"/>
      <c r="L31" s="109"/>
      <c r="M31" s="109"/>
      <c r="N31" s="109"/>
      <c r="O31" s="109"/>
      <c r="P31" s="109"/>
      <c r="Q31" s="21">
        <v>1194684.3799999999</v>
      </c>
      <c r="R31" s="60">
        <v>511324.92</v>
      </c>
      <c r="S31" s="97"/>
      <c r="T31" s="115"/>
    </row>
    <row r="32" spans="1:52" ht="33" customHeight="1">
      <c r="A32" s="19">
        <v>2</v>
      </c>
      <c r="B32" s="59" t="s">
        <v>66</v>
      </c>
      <c r="C32" s="21">
        <v>431000.1</v>
      </c>
      <c r="D32" s="21">
        <f>C32-Q32-R32</f>
        <v>400226.68999999994</v>
      </c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21">
        <v>21550.01</v>
      </c>
      <c r="R32" s="60">
        <v>9223.4</v>
      </c>
      <c r="S32" s="97"/>
      <c r="T32" s="115"/>
    </row>
    <row r="33" spans="1:95" ht="30.75" customHeight="1">
      <c r="A33" s="19">
        <v>3</v>
      </c>
      <c r="B33" s="59" t="s">
        <v>67</v>
      </c>
      <c r="C33" s="21">
        <v>1440119.19</v>
      </c>
      <c r="D33" s="21">
        <f>C33-Q33-R33</f>
        <v>1337294.6798340001</v>
      </c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21">
        <f t="shared" ref="Q33:Q35" si="5">C33*5%</f>
        <v>72005.959499999997</v>
      </c>
      <c r="R33" s="60">
        <f t="shared" ref="R33:R35" si="6">C33*2.14%</f>
        <v>30818.550666000003</v>
      </c>
      <c r="S33" s="97"/>
      <c r="T33" s="115"/>
    </row>
    <row r="34" spans="1:95" ht="30">
      <c r="A34" s="19">
        <v>4</v>
      </c>
      <c r="B34" s="59" t="s">
        <v>69</v>
      </c>
      <c r="C34" s="21">
        <v>8808109.8699999992</v>
      </c>
      <c r="D34" s="21">
        <f>C34-G34-Q34-R34</f>
        <v>2067258.4864999994</v>
      </c>
      <c r="E34" s="109"/>
      <c r="F34" s="22">
        <v>610</v>
      </c>
      <c r="G34" s="21">
        <v>6111952.3399999999</v>
      </c>
      <c r="H34" s="109"/>
      <c r="I34" s="109"/>
      <c r="J34" s="109"/>
      <c r="K34" s="109"/>
      <c r="L34" s="109"/>
      <c r="M34" s="109"/>
      <c r="N34" s="109"/>
      <c r="O34" s="109"/>
      <c r="P34" s="109"/>
      <c r="Q34" s="21">
        <f t="shared" si="5"/>
        <v>440405.49349999998</v>
      </c>
      <c r="R34" s="60">
        <v>188493.55</v>
      </c>
      <c r="S34" s="97"/>
      <c r="T34" s="115"/>
    </row>
    <row r="35" spans="1:95" ht="29.25" customHeight="1">
      <c r="A35" s="19">
        <v>5</v>
      </c>
      <c r="B35" s="59" t="s">
        <v>71</v>
      </c>
      <c r="C35" s="21">
        <v>3557595.3</v>
      </c>
      <c r="D35" s="21">
        <v>3303582.99</v>
      </c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21">
        <f t="shared" si="5"/>
        <v>177879.76500000001</v>
      </c>
      <c r="R35" s="60">
        <f t="shared" si="6"/>
        <v>76132.539420000001</v>
      </c>
      <c r="S35" s="97"/>
      <c r="T35" s="115"/>
    </row>
    <row r="36" spans="1:95">
      <c r="A36" s="116"/>
      <c r="B36" s="117" t="s">
        <v>94</v>
      </c>
      <c r="C36" s="68">
        <f>SUM(SUM(C31:C35))</f>
        <v>38130512.109999999</v>
      </c>
      <c r="D36" s="68">
        <f>SUM(SUM(D31:D35))</f>
        <v>18775467.496334001</v>
      </c>
      <c r="E36" s="68"/>
      <c r="F36" s="68">
        <f t="shared" ref="F36:G36" si="7">SUM(SUM(F31:F35))</f>
        <v>1660</v>
      </c>
      <c r="G36" s="68">
        <f t="shared" si="7"/>
        <v>16632526.039999999</v>
      </c>
      <c r="H36" s="68"/>
      <c r="I36" s="68"/>
      <c r="J36" s="68"/>
      <c r="K36" s="68"/>
      <c r="L36" s="68"/>
      <c r="M36" s="68"/>
      <c r="N36" s="68"/>
      <c r="O36" s="68"/>
      <c r="P36" s="68"/>
      <c r="Q36" s="68">
        <f>SUM(SUM(Q31:Q35))</f>
        <v>1906525.608</v>
      </c>
      <c r="R36" s="68">
        <f>SUM(SUM(R31:R35))</f>
        <v>815992.96008600015</v>
      </c>
      <c r="S36" s="118"/>
      <c r="T36" s="119"/>
    </row>
    <row r="37" spans="1:95" s="120" customFormat="1" ht="46.5" customHeight="1">
      <c r="A37" s="121"/>
      <c r="B37" s="122" t="s">
        <v>95</v>
      </c>
      <c r="C37" s="123">
        <f>C23+C28+C36</f>
        <v>105127498.19999999</v>
      </c>
      <c r="D37" s="123">
        <f>D23+D28+D36</f>
        <v>55008061.541642003</v>
      </c>
      <c r="E37" s="123"/>
      <c r="F37" s="123">
        <f>F23+F28+F36</f>
        <v>4253</v>
      </c>
      <c r="G37" s="123">
        <f>G23+G28+G36</f>
        <v>42613333.281999998</v>
      </c>
      <c r="H37" s="123"/>
      <c r="I37" s="123"/>
      <c r="J37" s="123"/>
      <c r="K37" s="123"/>
      <c r="L37" s="123"/>
      <c r="M37" s="123"/>
      <c r="N37" s="123"/>
      <c r="O37" s="123"/>
      <c r="P37" s="123"/>
      <c r="Q37" s="123">
        <f>Q23+Q28+Q36</f>
        <v>5256374.9124999996</v>
      </c>
      <c r="R37" s="123">
        <f>R23+R28+R36</f>
        <v>2249728.4624120002</v>
      </c>
      <c r="S37" s="124"/>
      <c r="T37" s="125"/>
      <c r="U37" s="4"/>
      <c r="CQ37" s="126"/>
    </row>
    <row r="38" spans="1:95" ht="13.5" customHeight="1">
      <c r="B38" s="127"/>
      <c r="C38" s="128"/>
      <c r="D38" s="128"/>
      <c r="E38" s="128"/>
      <c r="F38" s="128"/>
      <c r="G38" s="128"/>
      <c r="H38" s="129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30"/>
    </row>
    <row r="39" spans="1:95">
      <c r="B39" s="127"/>
      <c r="C39" s="128"/>
      <c r="D39" s="128"/>
      <c r="E39" s="128"/>
      <c r="F39" s="128"/>
      <c r="G39" s="128"/>
      <c r="H39" s="129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30"/>
    </row>
    <row r="40" spans="1:95">
      <c r="B40" s="127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30"/>
    </row>
    <row r="41" spans="1:95">
      <c r="B41" s="127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30"/>
    </row>
    <row r="42" spans="1:95">
      <c r="B42" s="127"/>
      <c r="C42" s="128"/>
      <c r="D42" s="128"/>
      <c r="E42" s="128"/>
      <c r="F42" s="128"/>
      <c r="G42" s="128"/>
      <c r="H42" s="129"/>
      <c r="I42" s="128"/>
      <c r="K42" s="128"/>
      <c r="L42" s="128"/>
      <c r="M42" s="128"/>
      <c r="N42" s="128"/>
      <c r="O42" s="128"/>
      <c r="P42" s="128"/>
      <c r="Q42" s="128"/>
      <c r="R42" s="128"/>
      <c r="S42" s="128"/>
      <c r="T42" s="130"/>
    </row>
    <row r="43" spans="1:95">
      <c r="B43" s="127"/>
      <c r="C43" s="128"/>
      <c r="D43" s="128"/>
      <c r="E43" s="128"/>
      <c r="F43" s="128"/>
      <c r="G43" s="128"/>
      <c r="H43" s="129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30"/>
    </row>
    <row r="44" spans="1:95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30"/>
    </row>
    <row r="45" spans="1:95">
      <c r="B45" s="127"/>
      <c r="C45" s="128"/>
      <c r="D45" s="128"/>
      <c r="E45" s="128"/>
      <c r="F45" s="128"/>
      <c r="G45" s="128"/>
      <c r="H45" s="129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30"/>
    </row>
    <row r="46" spans="1:95">
      <c r="B46" s="127"/>
      <c r="C46" s="128"/>
      <c r="D46" s="128"/>
      <c r="E46" s="128"/>
      <c r="F46" s="128"/>
      <c r="G46" s="128"/>
      <c r="H46" s="129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30"/>
    </row>
    <row r="47" spans="1:95">
      <c r="B47" s="127"/>
      <c r="C47" s="128"/>
      <c r="D47" s="128"/>
      <c r="E47" s="128"/>
      <c r="F47" s="128"/>
      <c r="G47" s="128"/>
      <c r="H47" s="129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30"/>
    </row>
    <row r="48" spans="1:95">
      <c r="B48" s="127"/>
      <c r="C48" s="128"/>
      <c r="D48" s="128"/>
      <c r="E48" s="128"/>
      <c r="F48" s="128"/>
      <c r="G48" s="128"/>
      <c r="H48" s="129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30"/>
    </row>
    <row r="49" spans="2:20">
      <c r="B49" s="127"/>
      <c r="C49" s="128"/>
      <c r="D49" s="128"/>
      <c r="E49" s="128"/>
      <c r="F49" s="128"/>
      <c r="G49" s="128"/>
      <c r="H49" s="129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30"/>
    </row>
    <row r="50" spans="2:20">
      <c r="B50" s="127"/>
      <c r="C50" s="128"/>
      <c r="D50" s="128"/>
      <c r="E50" s="128"/>
      <c r="F50" s="128"/>
      <c r="G50" s="128"/>
      <c r="H50" s="129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30"/>
    </row>
    <row r="51" spans="2:20">
      <c r="B51" s="127"/>
      <c r="C51" s="128"/>
      <c r="D51" s="128"/>
      <c r="E51" s="128"/>
      <c r="F51" s="128"/>
      <c r="G51" s="128"/>
      <c r="H51" s="129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30"/>
    </row>
    <row r="52" spans="2:20">
      <c r="B52" s="127"/>
      <c r="C52" s="128"/>
      <c r="D52" s="128"/>
      <c r="E52" s="128"/>
      <c r="F52" s="128"/>
      <c r="G52" s="128"/>
      <c r="H52" s="129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30"/>
    </row>
    <row r="54" spans="2:20">
      <c r="E54" s="83"/>
      <c r="F54" s="83"/>
      <c r="I54" s="83"/>
      <c r="J54" s="83"/>
    </row>
    <row r="55" spans="2:20">
      <c r="E55" s="83"/>
      <c r="F55" s="83"/>
      <c r="G55" s="128"/>
      <c r="H55" s="128"/>
      <c r="I55" s="83"/>
    </row>
    <row r="56" spans="2:20">
      <c r="B56" s="84"/>
      <c r="C56" s="83"/>
      <c r="E56" s="83"/>
      <c r="F56" s="83"/>
      <c r="G56" s="128"/>
      <c r="H56" s="128"/>
      <c r="I56" s="83"/>
      <c r="J56" s="83"/>
    </row>
    <row r="57" spans="2:20">
      <c r="C57" s="84"/>
      <c r="D57" s="83"/>
      <c r="E57" s="83"/>
      <c r="F57" s="83"/>
      <c r="G57" s="83"/>
      <c r="H57" s="83"/>
      <c r="I57" s="84"/>
      <c r="J57" s="83"/>
      <c r="K57" s="83"/>
      <c r="L57" s="83"/>
      <c r="M57" s="83"/>
      <c r="N57" s="83"/>
      <c r="O57" s="83"/>
      <c r="P57" s="83"/>
    </row>
    <row r="58" spans="2:20">
      <c r="C58" s="84"/>
      <c r="E58" s="83"/>
      <c r="F58" s="83"/>
      <c r="G58" s="83"/>
      <c r="J58" s="83"/>
      <c r="K58" s="83"/>
      <c r="L58" s="83"/>
      <c r="M58" s="83"/>
      <c r="N58" s="83"/>
      <c r="O58" s="83"/>
      <c r="P58" s="83"/>
    </row>
    <row r="59" spans="2:20">
      <c r="C59" s="83"/>
      <c r="D59" s="83"/>
      <c r="E59" s="83"/>
      <c r="F59" s="83"/>
      <c r="G59" s="83"/>
      <c r="H59" s="83"/>
    </row>
    <row r="60" spans="2:20">
      <c r="C60" s="84"/>
      <c r="D60" s="131"/>
      <c r="E60" s="83"/>
      <c r="F60" s="83"/>
      <c r="G60" s="83"/>
      <c r="H60" s="83"/>
      <c r="I60" s="83"/>
      <c r="K60" s="83"/>
      <c r="L60" s="83"/>
      <c r="M60" s="83"/>
      <c r="N60" s="83"/>
      <c r="O60" s="83"/>
      <c r="P60" s="83"/>
    </row>
    <row r="61" spans="2:20">
      <c r="C61" s="84"/>
      <c r="D61" s="84"/>
      <c r="E61" s="83"/>
      <c r="F61" s="83"/>
    </row>
    <row r="62" spans="2:20">
      <c r="D62" s="83"/>
      <c r="I62" s="83"/>
    </row>
    <row r="64" spans="2:20">
      <c r="C64" s="83"/>
    </row>
    <row r="66" spans="5:5">
      <c r="E66" s="83"/>
    </row>
  </sheetData>
  <mergeCells count="16">
    <mergeCell ref="A30:T30"/>
    <mergeCell ref="A14:R14"/>
    <mergeCell ref="A15:R15"/>
    <mergeCell ref="A24:R24"/>
    <mergeCell ref="A25:T25"/>
    <mergeCell ref="A29:T29"/>
    <mergeCell ref="F11:G11"/>
    <mergeCell ref="H11:I11"/>
    <mergeCell ref="J11:K11"/>
    <mergeCell ref="L11:M11"/>
    <mergeCell ref="N11:O11"/>
    <mergeCell ref="P1:T1"/>
    <mergeCell ref="T2:T8"/>
    <mergeCell ref="O3:Q6"/>
    <mergeCell ref="O7:Q7"/>
    <mergeCell ref="A9:T9"/>
  </mergeCells>
  <pageMargins left="0.39370078740157477" right="0.39370078740157477" top="0.59055118110236238" bottom="0.59055118110236238" header="0.51181102362204722" footer="0.51181102362204722"/>
  <pageSetup paperSize="9" scale="45" orientation="landscape" useFirstPageNumber="1" horizontalDpi="300" verticalDpi="3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ColWidth="8.7109375" defaultRowHeight="12.75"/>
  <sheetData/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перечень</vt:lpstr>
      <vt:lpstr>реестр</vt:lpstr>
      <vt:lpstr>Лист1</vt:lpstr>
      <vt:lpstr>перечень!_ФильтрБазыДанных</vt:lpstr>
      <vt:lpstr>перечень!Print_Titles</vt:lpstr>
      <vt:lpstr>реестр!Print_Titles</vt:lpstr>
      <vt:lpstr>перечень!Область_печати</vt:lpstr>
      <vt:lpstr>реестр!Область_печати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yadrin_oks7</cp:lastModifiedBy>
  <cp:revision>26</cp:revision>
  <cp:lastPrinted>2026-07-07T12:59:51Z</cp:lastPrinted>
  <dcterms:created xsi:type="dcterms:W3CDTF">2010-12-03T14:19:19Z</dcterms:created>
  <dcterms:modified xsi:type="dcterms:W3CDTF">2026-07-07T12:59:58Z</dcterms:modified>
  <dc:language>ru-RU</dc:language>
</cp:coreProperties>
</file>