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6380" windowHeight="8070" tabRatio="500"/>
  </bookViews>
  <sheets>
    <sheet name="Лист1" sheetId="1" r:id="rId1"/>
  </sheets>
  <definedNames>
    <definedName name="_xlnm.Print_Area" localSheetId="0">Лист1!$A$1:$L$36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1" l="1"/>
  <c r="K6" i="1" l="1"/>
  <c r="J6" i="1"/>
  <c r="I6" i="1"/>
  <c r="H6" i="1"/>
  <c r="G6" i="1"/>
  <c r="F6" i="1"/>
  <c r="J36" i="1" l="1"/>
  <c r="H36" i="1"/>
  <c r="F36" i="1"/>
  <c r="E36" i="1" s="1"/>
  <c r="E35" i="1"/>
  <c r="E34" i="1"/>
  <c r="J12" i="1" l="1"/>
  <c r="H12" i="1"/>
  <c r="F12" i="1"/>
  <c r="E23" i="1"/>
  <c r="J25" i="1"/>
  <c r="J24" i="1" s="1"/>
  <c r="H25" i="1"/>
  <c r="H24" i="1" s="1"/>
  <c r="F25" i="1"/>
  <c r="F24" i="1" s="1"/>
  <c r="E26" i="1"/>
  <c r="E25" i="1" s="1"/>
  <c r="E24" i="1" s="1"/>
  <c r="J18" i="1"/>
  <c r="H18" i="1"/>
  <c r="K15" i="1"/>
  <c r="J15" i="1"/>
  <c r="I15" i="1"/>
  <c r="H15" i="1"/>
  <c r="G15" i="1"/>
  <c r="E14" i="1"/>
  <c r="E12" i="1"/>
  <c r="E21" i="1"/>
  <c r="E20" i="1"/>
  <c r="E19" i="1"/>
  <c r="E17" i="1"/>
  <c r="E16" i="1"/>
  <c r="E11" i="1"/>
  <c r="E10" i="1"/>
  <c r="E9" i="1"/>
  <c r="E8" i="1"/>
  <c r="E6" i="1" l="1"/>
  <c r="H5" i="1"/>
  <c r="G5" i="1"/>
  <c r="I5" i="1"/>
  <c r="K5" i="1"/>
  <c r="J5" i="1"/>
  <c r="J33" i="1"/>
  <c r="H33" i="1"/>
  <c r="H29" i="1" s="1"/>
  <c r="F33" i="1"/>
  <c r="J29" i="1"/>
  <c r="E28" i="1"/>
  <c r="E31" i="1"/>
  <c r="E32" i="1" l="1"/>
  <c r="F29" i="1"/>
  <c r="F27" i="1" s="1"/>
  <c r="E33" i="1"/>
  <c r="J27" i="1"/>
  <c r="J22" i="1" s="1"/>
  <c r="H27" i="1"/>
  <c r="H22" i="1" s="1"/>
  <c r="E29" i="1" l="1"/>
  <c r="E27" i="1"/>
  <c r="F22" i="1" l="1"/>
  <c r="F18" i="1" l="1"/>
  <c r="E18" i="1" s="1"/>
  <c r="E22" i="1" l="1"/>
  <c r="F15" i="1"/>
  <c r="E15" i="1" s="1"/>
  <c r="F5" i="1" l="1"/>
  <c r="E5" i="1" s="1"/>
</calcChain>
</file>

<file path=xl/sharedStrings.xml><?xml version="1.0" encoding="utf-8"?>
<sst xmlns="http://schemas.openxmlformats.org/spreadsheetml/2006/main" count="124" uniqueCount="97">
  <si>
    <t>№  п/п</t>
  </si>
  <si>
    <t xml:space="preserve">Наименование мероприятия </t>
  </si>
  <si>
    <t>Ответственный исполнитель</t>
  </si>
  <si>
    <t>Сроки выполнения мероприятия</t>
  </si>
  <si>
    <t>Ожидаемый результат, тыс. рублей</t>
  </si>
  <si>
    <t>Обоснование мероприятия (расчет)</t>
  </si>
  <si>
    <t>Увеличение собственных доходов (экономия расходов) от реализации мероприятий</t>
  </si>
  <si>
    <t>Исполнение от  реализации мероприятий</t>
  </si>
  <si>
    <t>1.</t>
  </si>
  <si>
    <t>Создание дополнительных рабочих мест</t>
  </si>
  <si>
    <t>Наименование организации, срок ввода, вид налогов от данной организации</t>
  </si>
  <si>
    <t>1.1</t>
  </si>
  <si>
    <t>1.2</t>
  </si>
  <si>
    <t>1.3</t>
  </si>
  <si>
    <t>1.4</t>
  </si>
  <si>
    <t>2.</t>
  </si>
  <si>
    <t>Осуществление мероприятий по погашению задолженности в местный бюджет</t>
  </si>
  <si>
    <t>2.1</t>
  </si>
  <si>
    <t>3.</t>
  </si>
  <si>
    <t>4.</t>
  </si>
  <si>
    <t>Принятие мер по увеличению неналоговых доходов в бюджет муниципального образования</t>
  </si>
  <si>
    <t>отдел имущественных и земельных отношений</t>
  </si>
  <si>
    <t>4.1</t>
  </si>
  <si>
    <t xml:space="preserve">Мониторинг поступления платы за наем жилых помещений, находящихся в муниципальной собственности, в местный бюджет, а также принятие мер по взысканию образующейся задолженности </t>
  </si>
  <si>
    <t>4.2</t>
  </si>
  <si>
    <t>5.</t>
  </si>
  <si>
    <t>Проведение мероприятий по выявлению собственников земельных участков и другого недвижимого имущества и привлечению их к налогообложению, содействие в оформлении прав собственности на земельные участки и имущество физических лиц</t>
  </si>
  <si>
    <t>5.1</t>
  </si>
  <si>
    <t xml:space="preserve">Создание актуальной информационной базы данных об объектах недвижимого имущества </t>
  </si>
  <si>
    <t>5.2</t>
  </si>
  <si>
    <t>Выявление собственников земельных участков и другого недвижимого имущества в целях привлечения их к налогообложению</t>
  </si>
  <si>
    <t>5.3</t>
  </si>
  <si>
    <t>Содействие в оформлении прав собственности на земельные участки и имущество физических лиц</t>
  </si>
  <si>
    <t xml:space="preserve">Меры по оптимизации численности работников  органов местного самоуправления муниципальных образований </t>
  </si>
  <si>
    <t>Оказание муниципальных услуг  (выполнение работ)</t>
  </si>
  <si>
    <t>руководители учреждений</t>
  </si>
  <si>
    <t>Повышение эффективности муниципальных  закупок (обоснованность закупок, начальных (максимальных) цен контрактов, проведение экспертизы качества поставляемого товара, результатов выполненной работы), исключение фактов заключения контрактов с недобросовестными поставщиками (подрядчиками, исполнителями)</t>
  </si>
  <si>
    <t>2.1.1</t>
  </si>
  <si>
    <t>Экономия бюджетных средств по итогам размещения заказов</t>
  </si>
  <si>
    <t>Оптимизация  численности работников муниципальных учреждений</t>
  </si>
  <si>
    <t xml:space="preserve">руководители учреждений </t>
  </si>
  <si>
    <t>3.1</t>
  </si>
  <si>
    <t>3.2</t>
  </si>
  <si>
    <t>сокращение штатных единиц работников отрасли образования</t>
  </si>
  <si>
    <t>отдел образования</t>
  </si>
  <si>
    <t>3.2.1</t>
  </si>
  <si>
    <t>сокращение штатных единиц работников аппарата управления отдела образования</t>
  </si>
  <si>
    <t>3.2.2.</t>
  </si>
  <si>
    <t>сокращение штатных единиц работников учреждений дошкольного и общего образования детей</t>
  </si>
  <si>
    <t>отдел образования, руководители учреждений</t>
  </si>
  <si>
    <t>3.2.3.</t>
  </si>
  <si>
    <t>сокращение штатных единиц работников учреждений дополнительного образования детей</t>
  </si>
  <si>
    <t>3.3</t>
  </si>
  <si>
    <t>3.3.1</t>
  </si>
  <si>
    <t>3.3.2.</t>
  </si>
  <si>
    <t>сокращение штатных единиц работников учреждений культуры</t>
  </si>
  <si>
    <t>Осуществление мониторинга и принятие мер по своевременному погашению задолженности по арендной плате за земельные участки и муниципальное имущество</t>
  </si>
  <si>
    <t xml:space="preserve">сокращение штатных единиц работников администрации Ядринского муниципального округа  Чувашской Республики </t>
  </si>
  <si>
    <t>Повышение доходного потенциала Ядринского муниципального округа Чувашской Республики, всего</t>
  </si>
  <si>
    <t>Оптимизация бюджетных расходов бюджета Ядринского муниципального округа Чувашской Республики, всего</t>
  </si>
  <si>
    <t xml:space="preserve">отдел организационно-контрольной и кадровой работы </t>
  </si>
  <si>
    <t>сокращение штатных единиц работников отрасли культуры и муниципальных учреждений культуры</t>
  </si>
  <si>
    <t>сокращение штатных единиц работников аппарата управления сектора культуры</t>
  </si>
  <si>
    <t>Недопущение увеличения численности муниципальных служащих Ядринского муниципального округа Чувашской Республики, а также работников муниципальных учреждений Ядринского муниципального округа Чувашской Республики</t>
  </si>
  <si>
    <t>органы местного самоуправления Ядринского муниципального округа Чувашской Республики, руководители муниципальных учреждений</t>
  </si>
  <si>
    <t>отдел экономики и инвестиционной деятельности, отдел сельского хозяйства</t>
  </si>
  <si>
    <t>отдел имущественных и земельных отношений, отдел экономики и инвестиционной деятельности, финансовый отдел</t>
  </si>
  <si>
    <t>сектор закупок отдела экономики и инвестиционной деятельности, руководители учреждений</t>
  </si>
  <si>
    <t>Вовлечение в оборот всех земельных участков, включенных в Единый информационный ресурс о свободных от застройки земельных участках, расположенных на территории Ядринского муниципального округа Чувашской Республики, путем предоставления их в аренду или в собственность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</si>
  <si>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</si>
  <si>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2026 год (тыс. рублей)
</t>
  </si>
  <si>
    <t>В результате инвентаризации объектов недвижимого имущества и земельных участков планируется дополнительно привлечь в налоговый оборот в сумме не менее, чем 15 тыс. рублей</t>
  </si>
  <si>
    <t xml:space="preserve"> IV кв. 2026 года -завершение 2026 год</t>
  </si>
  <si>
    <t xml:space="preserve">«Приобретение линии розлива молока и молочных продуктов в ПЭТ-бутылку", ОАО «Ядринмолоко». Срок ввода - IV кв. 2026 года. Вводится 4 рабочих места.  Средняя заработная плата в месяц — 40000 рублей. НДФЛ. </t>
  </si>
  <si>
    <t>отдел по культуре, туризму и архивному делу, руководители учреждений</t>
  </si>
  <si>
    <t xml:space="preserve">ПЛАН МЕРОПРИЯТИЙ («ДОРОЖНАЯ КАРТА»)
по увеличению собственных доходов, оптимизации бюджетных расходов, сокращению нерезультативных расходов за счет имеющихся резервов 
Ядринского муниципального округа Чувашской Республики на 2026-2028 годы
</t>
  </si>
  <si>
    <t xml:space="preserve">2027 год (тыс. рублей)
</t>
  </si>
  <si>
    <t>2028 год (тыс. рублей)</t>
  </si>
  <si>
    <t>2026-2028</t>
  </si>
  <si>
    <t xml:space="preserve">Активизация работы комиссий по легализации объектов налогообложения. Количество планируемых Межведомственных рейдов по снижению неформальной занятости:  2026 год - 10; 2027 год - 15;  2028 год - 20.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</si>
  <si>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 торги будут выставляться земельные участки, включенные в Единый информационный ресурс о свободных от застройки земельных участках, расположенных на территории Ядринского муниципального округа Чувашской Республики. В 2026 году планируется реализовать в собственность и аренду на сумму не менее, чем на 120 тыс. рублей</t>
  </si>
  <si>
    <t>По состоянию на 01.01.2026 сумма задолженности по договорам найма ( в т.ч. специализированного) составляет 1200,0 тыс. рублей, в течение 2026 года планируется погасить образовавшуюся задолженность на сумму не менее 400,0 тыс. рублей</t>
  </si>
  <si>
    <t>По состоянию на 01.01.2026 сумма задолженности по договорам аренды земельных участков составляет 1737 тыс. рублей, в течение 2026 года планируется погасить образовавшуюся задолженность на сумму не менее 579,0 тыс. рублей. 
По состоянию на 01.01.2026 задолженности по аренде муниципального имущества не имеется.</t>
  </si>
  <si>
    <t>отдел экономики и инвестиционной деятельности, финансовый отдел, Управление Федеральной налоговой службы по ЧР (по согласованию), Клиентская служба в Ядринском районе (на правах отдела) УФПР в г. Шумерля (Межрайонного) (по согласованию), Прокуратура Ядринского района ЧР (по согласованию)</t>
  </si>
  <si>
    <t>"Производство специализированной защитной обуви", АО "Феникс". Срок ввода - IV кв. 2026 года. Вводится 50 рабочих мест.  Средняя заработная плата в месяц — 30000 рублей. НДФЛ</t>
  </si>
  <si>
    <t>отдел экономики и инвестиционной деятельности</t>
  </si>
  <si>
    <t>IV кв. 2026 года-завершение 2026 год</t>
  </si>
  <si>
    <t>2026-2027</t>
  </si>
  <si>
    <t>III-IV кв. 2026 года -завершение 2026 год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</si>
  <si>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40,0 тыс.руб.*12 мес.*4 раб.= 1920,0 тыс.руб., НДФЛ(13%) - 249,6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2026год: с IV кв.</t>
    </r>
    <r>
      <rPr>
        <i/>
        <sz val="9"/>
        <rFont val="Times New Roman"/>
        <family val="1"/>
        <charset val="204"/>
      </rPr>
      <t xml:space="preserve"> (46,43%+18%) - 40,204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- 169,703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- 169,928 тыс. руб.</t>
    </r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</si>
  <si>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мес.*50 раб.= 18000,0 тыс.руб., НДФЛ(13%) - 2340,0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год: с IV кв.</t>
    </r>
    <r>
      <rPr>
        <i/>
        <sz val="9"/>
        <rFont val="Times New Roman"/>
        <family val="1"/>
        <charset val="204"/>
      </rPr>
      <t xml:space="preserve"> (46,43%+18%) - 376,915 тыс. руб.;  </t>
    </r>
    <r>
      <rPr>
        <b/>
        <i/>
        <u/>
        <sz val="9"/>
        <rFont val="Times New Roman"/>
        <family val="1"/>
        <charset val="204"/>
      </rPr>
      <t xml:space="preserve">на 2027 год </t>
    </r>
    <r>
      <rPr>
        <i/>
        <sz val="9"/>
        <rFont val="Times New Roman"/>
        <family val="1"/>
        <charset val="204"/>
      </rPr>
      <t xml:space="preserve">(49,99%+18%) - 1590,966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- 1593,072 тыс. руб.</t>
    </r>
  </si>
  <si>
    <t>"Строительство торгового объекта в г. Ядрин", ИП Федоточев А.А. Срок ввода: 2026-2027гг. Вводится 12 рабочих мест.  Средняя заработная плата в месяц — 30000 рублей. НДФЛ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</si>
  <si>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мес.*12 раб.= 4320,0 тыс.руб., НДФЛ(13%) - 561,6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</t>
    </r>
    <r>
      <rPr>
        <i/>
        <sz val="9"/>
        <rFont val="Times New Roman"/>
        <family val="1"/>
        <charset val="204"/>
      </rPr>
      <t xml:space="preserve"> (46,43%+18%) - 361,839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- 381,832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- 382,337 тыс. руб.</t>
    </r>
  </si>
  <si>
    <t xml:space="preserve">"Строительство комплектующих для металлической тары", ООО "Вайлан". Срок ввода: III-IV кв. 2026г. Вводится 30 рабочих мест. Средняя заработная плата в месяц — 30000 рублей. НДФЛ.   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</si>
  <si>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мес.*30 раб.= 10800,0 тыс.руб., НДФЛ(13%) - 1404,0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год: с III кв.</t>
    </r>
    <r>
      <rPr>
        <i/>
        <sz val="9"/>
        <rFont val="Times New Roman"/>
        <family val="1"/>
        <charset val="204"/>
      </rPr>
      <t xml:space="preserve">  (46,43%+18%) - 452,299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- 954,580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- 955,843 тыс. руб.</t>
    </r>
  </si>
  <si>
    <t xml:space="preserve">2026 год: закрытие Засурского стр.подр. в МАОУ "СОШ №3" г.Ядрина с 01.09.2026 г., оптимизация шт.числ. 14,49 ед., экономия ФОТ -769,67ыс.руб. В структурном подразделение в с.Засурье МАОУ "СОШ №3"  г. Ядрина Ядринского муниципального округа Чувашской Республики наблюдается ежегодное превышение установленных нормативов на 1 обучающегося, что влияет на распределение средств по общеобразовательным организациям Ядринского мунципального округа Чувашской Республики. Также планируется  присоединение МБОУ "Николаевская ООШ", как структурное подразделение к МБОУ "Верхнеачакская СОШ" с сохранением шт. численности работников. Присоединение МБОУ "Персирланская ООШ", МБОУ "Балдаевская СОШ" и МБОУ "Кукшумская ООШ" как структурные подразделения к МБОУ "СОШ №2" с сохранением штатной численности.  Присоединение МБОУ "Селоядринская СОШ" как структурное подразделение к МБОУ "Ювановская СОШ" с сохранением штатной численности. Присоединение МБОУ "Большечурашевская СОШ" как структукрное подразделение к МБОУ "Советская СОШ" с сохранением штатной численности.  </t>
  </si>
  <si>
    <t xml:space="preserve">Приложение к постановлению администрации  Ядринского муниципального округа  Чувашской Республики                             от 27.02.2026 № 144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</si>
</sst>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 x14ac:knownFonts="1">
    <font>
      <sz val="11"/>
      <color rgb="FF000000"/>
      <name val="Calibri"/>
      <family val="2"/>
      <charset val="1"/>
    </font>
    <font>
      <b/>
      <sz val="8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7" fillId="0" borderId="0"/>
  </cellStyleXfs>
  <cellXfs count="80">
    <xf numFmtId="0" fontId="0" fillId="0" borderId="0" xfId="0"/>
    <xf numFmtId="0" fontId="0" fillId="0" borderId="0" xfId="0"/>
    <xf numFmtId="0" fontId="0" fillId="2" borderId="0" xfId="0" applyFill="1"/>
    <xf numFmtId="2" fontId="0" fillId="0" borderId="0" xfId="0" applyNumberFormat="1"/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4" fontId="8" fillId="3" borderId="2" xfId="0" applyNumberFormat="1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wrapText="1" readingOrder="1"/>
    </xf>
    <xf numFmtId="0" fontId="7" fillId="3" borderId="2" xfId="0" applyFont="1" applyFill="1" applyBorder="1" applyAlignment="1">
      <alignment horizontal="left" vertical="top" wrapText="1" readingOrder="1"/>
    </xf>
    <xf numFmtId="0" fontId="6" fillId="3" borderId="2" xfId="0" applyFont="1" applyFill="1" applyBorder="1" applyAlignment="1">
      <alignment horizontal="left" vertical="top" wrapText="1" readingOrder="1"/>
    </xf>
    <xf numFmtId="0" fontId="4" fillId="3" borderId="2" xfId="0" applyFont="1" applyFill="1" applyBorder="1" applyAlignment="1">
      <alignment horizontal="left" vertical="top" wrapText="1" readingOrder="1"/>
    </xf>
    <xf numFmtId="0" fontId="8" fillId="3" borderId="2" xfId="0" applyFont="1" applyFill="1" applyBorder="1" applyAlignment="1">
      <alignment horizontal="left" vertical="top" wrapText="1" readingOrder="1"/>
    </xf>
    <xf numFmtId="0" fontId="8" fillId="3" borderId="2" xfId="0" applyFont="1" applyFill="1" applyBorder="1" applyAlignment="1">
      <alignment horizontal="center" vertical="top" wrapText="1" readingOrder="1"/>
    </xf>
    <xf numFmtId="4" fontId="8" fillId="3" borderId="2" xfId="0" applyNumberFormat="1" applyFont="1" applyFill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 wrapText="1" readingOrder="1"/>
    </xf>
    <xf numFmtId="4" fontId="10" fillId="3" borderId="2" xfId="0" applyNumberFormat="1" applyFont="1" applyFill="1" applyBorder="1" applyAlignment="1">
      <alignment horizontal="center" vertical="center" wrapText="1" readingOrder="1"/>
    </xf>
    <xf numFmtId="4" fontId="10" fillId="3" borderId="2" xfId="0" applyNumberFormat="1" applyFont="1" applyFill="1" applyBorder="1" applyAlignment="1">
      <alignment horizontal="center" vertical="top" wrapText="1" readingOrder="1"/>
    </xf>
    <xf numFmtId="4" fontId="11" fillId="3" borderId="2" xfId="0" applyNumberFormat="1" applyFont="1" applyFill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4" fontId="5" fillId="3" borderId="2" xfId="0" applyNumberFormat="1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4" fontId="12" fillId="3" borderId="2" xfId="0" applyNumberFormat="1" applyFont="1" applyFill="1" applyBorder="1" applyAlignment="1">
      <alignment horizontal="center" vertical="top" wrapText="1" readingOrder="1"/>
    </xf>
    <xf numFmtId="4" fontId="4" fillId="3" borderId="2" xfId="0" applyNumberFormat="1" applyFont="1" applyFill="1" applyBorder="1" applyAlignment="1">
      <alignment horizontal="center" vertical="top" wrapText="1" readingOrder="1"/>
    </xf>
    <xf numFmtId="4" fontId="4" fillId="3" borderId="2" xfId="0" applyNumberFormat="1" applyFont="1" applyFill="1" applyBorder="1" applyAlignment="1">
      <alignment horizontal="center" vertical="top"/>
    </xf>
    <xf numFmtId="4" fontId="13" fillId="3" borderId="2" xfId="0" applyNumberFormat="1" applyFont="1" applyFill="1" applyBorder="1" applyAlignment="1">
      <alignment horizontal="center" vertical="top" wrapText="1" readingOrder="1"/>
    </xf>
    <xf numFmtId="49" fontId="5" fillId="3" borderId="2" xfId="0" applyNumberFormat="1" applyFont="1" applyFill="1" applyBorder="1" applyAlignment="1">
      <alignment horizontal="center" vertical="top" wrapText="1" readingOrder="1"/>
    </xf>
    <xf numFmtId="49" fontId="4" fillId="3" borderId="2" xfId="0" applyNumberFormat="1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justify" vertical="top" wrapText="1"/>
    </xf>
    <xf numFmtId="0" fontId="4" fillId="3" borderId="2" xfId="0" applyFont="1" applyFill="1" applyBorder="1" applyAlignment="1">
      <alignment vertical="top" wrapText="1"/>
    </xf>
    <xf numFmtId="4" fontId="11" fillId="3" borderId="2" xfId="0" applyNumberFormat="1" applyFont="1" applyFill="1" applyBorder="1" applyAlignment="1">
      <alignment horizontal="center" vertical="top"/>
    </xf>
    <xf numFmtId="4" fontId="16" fillId="3" borderId="2" xfId="0" applyNumberFormat="1" applyFont="1" applyFill="1" applyBorder="1" applyAlignment="1">
      <alignment horizontal="center" vertical="top" wrapText="1" readingOrder="1"/>
    </xf>
    <xf numFmtId="0" fontId="0" fillId="0" borderId="0" xfId="0" applyBorder="1"/>
    <xf numFmtId="0" fontId="15" fillId="4" borderId="0" xfId="0" applyFont="1" applyFill="1" applyBorder="1" applyAlignment="1">
      <alignment horizontal="left" vertical="top" wrapText="1" readingOrder="1"/>
    </xf>
    <xf numFmtId="0" fontId="5" fillId="3" borderId="2" xfId="0" applyFont="1" applyFill="1" applyBorder="1" applyAlignment="1">
      <alignment vertical="top" wrapText="1" readingOrder="1"/>
    </xf>
    <xf numFmtId="0" fontId="11" fillId="3" borderId="2" xfId="0" applyFont="1" applyFill="1" applyBorder="1" applyAlignment="1">
      <alignment vertical="top" wrapText="1" readingOrder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4" fontId="11" fillId="3" borderId="2" xfId="0" applyNumberFormat="1" applyFont="1" applyFill="1" applyBorder="1" applyAlignment="1">
      <alignment horizontal="center" vertical="top" wrapText="1"/>
    </xf>
    <xf numFmtId="4" fontId="11" fillId="0" borderId="2" xfId="0" applyNumberFormat="1" applyFont="1" applyFill="1" applyBorder="1" applyAlignment="1">
      <alignment horizontal="center" vertical="top" wrapText="1" readingOrder="1"/>
    </xf>
    <xf numFmtId="4" fontId="11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 readingOrder="1"/>
    </xf>
    <xf numFmtId="4" fontId="12" fillId="0" borderId="2" xfId="0" applyNumberFormat="1" applyFont="1" applyFill="1" applyBorder="1" applyAlignment="1">
      <alignment horizontal="center" vertical="top" wrapText="1" readingOrder="1"/>
    </xf>
    <xf numFmtId="4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left" vertical="top" wrapText="1" readingOrder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 readingOrder="1"/>
    </xf>
    <xf numFmtId="0" fontId="6" fillId="0" borderId="2" xfId="0" applyFont="1" applyFill="1" applyBorder="1" applyAlignment="1">
      <alignment horizontal="left" vertical="top" wrapText="1" readingOrder="1"/>
    </xf>
    <xf numFmtId="4" fontId="11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top" wrapText="1" readingOrder="1"/>
    </xf>
    <xf numFmtId="0" fontId="5" fillId="0" borderId="2" xfId="0" applyFont="1" applyFill="1" applyBorder="1" applyAlignment="1">
      <alignment horizontal="left" vertical="top" wrapText="1" readingOrder="1"/>
    </xf>
    <xf numFmtId="0" fontId="12" fillId="0" borderId="2" xfId="0" applyFont="1" applyFill="1" applyBorder="1" applyAlignment="1">
      <alignment vertical="top" wrapText="1" readingOrder="1"/>
    </xf>
    <xf numFmtId="0" fontId="11" fillId="0" borderId="2" xfId="0" applyFont="1" applyFill="1" applyBorder="1" applyAlignment="1">
      <alignment horizontal="center" vertical="top" wrapText="1" readingOrder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64" fontId="11" fillId="0" borderId="7" xfId="1" applyNumberFormat="1" applyFont="1" applyFill="1" applyBorder="1" applyAlignment="1">
      <alignment horizontal="justify" vertical="top" wrapText="1"/>
    </xf>
    <xf numFmtId="4" fontId="16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left" vertical="top" wrapText="1" readingOrder="1"/>
    </xf>
    <xf numFmtId="4" fontId="12" fillId="3" borderId="2" xfId="0" applyNumberFormat="1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top" wrapText="1"/>
    </xf>
    <xf numFmtId="4" fontId="4" fillId="3" borderId="2" xfId="0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0" fontId="5" fillId="3" borderId="5" xfId="0" applyFont="1" applyFill="1" applyBorder="1" applyAlignment="1">
      <alignment horizontal="left" vertical="top" wrapText="1" readingOrder="1"/>
    </xf>
    <xf numFmtId="0" fontId="5" fillId="0" borderId="4" xfId="0" applyFont="1" applyFill="1" applyBorder="1" applyAlignment="1">
      <alignment horizontal="left" vertical="top" wrapText="1" readingOrder="1"/>
    </xf>
    <xf numFmtId="0" fontId="5" fillId="0" borderId="6" xfId="0" applyFont="1" applyFill="1" applyBorder="1" applyAlignment="1">
      <alignment horizontal="left" vertical="top" wrapText="1" readingOrder="1"/>
    </xf>
    <xf numFmtId="0" fontId="5" fillId="0" borderId="5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horizontal="left" vertical="center" wrapText="1" readingOrder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8"/>
  <sheetViews>
    <sheetView tabSelected="1" view="pageBreakPreview" zoomScale="90" zoomScaleNormal="75" zoomScalePageLayoutView="90" workbookViewId="0">
      <selection activeCell="A2" sqref="A2:L2"/>
    </sheetView>
  </sheetViews>
  <sheetFormatPr defaultColWidth="9.140625" defaultRowHeight="15" x14ac:dyDescent="0.25"/>
  <cols>
    <col min="1" max="1" width="5" style="1" customWidth="1"/>
    <col min="2" max="2" width="46" style="1" customWidth="1"/>
    <col min="3" max="3" width="28" style="1" customWidth="1"/>
    <col min="4" max="4" width="12.28515625" style="1" customWidth="1"/>
    <col min="5" max="5" width="12" style="1" customWidth="1"/>
    <col min="6" max="6" width="11.42578125" style="1" customWidth="1"/>
    <col min="7" max="11" width="11" style="1" customWidth="1"/>
    <col min="12" max="12" width="58" style="1" customWidth="1"/>
    <col min="13" max="1022" width="9.140625" style="1"/>
  </cols>
  <sheetData>
    <row r="1" spans="1:12" ht="50.25" customHeight="1" x14ac:dyDescent="0.25">
      <c r="A1" s="4"/>
      <c r="B1" s="5"/>
      <c r="C1" s="5"/>
      <c r="D1" s="5"/>
      <c r="E1" s="5"/>
      <c r="F1" s="5"/>
      <c r="G1" s="5"/>
      <c r="H1" s="5"/>
      <c r="I1" s="4"/>
      <c r="K1" s="40" t="s">
        <v>69</v>
      </c>
      <c r="L1" s="41" t="s">
        <v>96</v>
      </c>
    </row>
    <row r="2" spans="1:12" ht="60.75" customHeight="1" x14ac:dyDescent="0.25">
      <c r="A2" s="65" t="s">
        <v>75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16.149999999999999" customHeight="1" x14ac:dyDescent="0.25">
      <c r="A3" s="64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3" t="s">
        <v>70</v>
      </c>
      <c r="G3" s="63"/>
      <c r="H3" s="63" t="s">
        <v>76</v>
      </c>
      <c r="I3" s="63"/>
      <c r="J3" s="63" t="s">
        <v>77</v>
      </c>
      <c r="K3" s="63"/>
      <c r="L3" s="64" t="s">
        <v>5</v>
      </c>
    </row>
    <row r="4" spans="1:12" ht="84.75" customHeight="1" x14ac:dyDescent="0.25">
      <c r="A4" s="64"/>
      <c r="B4" s="64"/>
      <c r="C4" s="64"/>
      <c r="D4" s="64"/>
      <c r="E4" s="64"/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6" t="s">
        <v>7</v>
      </c>
      <c r="L4" s="64"/>
    </row>
    <row r="5" spans="1:12" ht="51" customHeight="1" x14ac:dyDescent="0.25">
      <c r="A5" s="66" t="s">
        <v>58</v>
      </c>
      <c r="B5" s="66"/>
      <c r="C5" s="7"/>
      <c r="D5" s="8" t="s">
        <v>78</v>
      </c>
      <c r="E5" s="20">
        <f>SUM(F5+H5+J5)</f>
        <v>10646.518</v>
      </c>
      <c r="F5" s="9">
        <f t="shared" ref="F5:K5" si="0">SUM(F6+F12+F14+F15+F18)</f>
        <v>2345.2570000000001</v>
      </c>
      <c r="G5" s="9">
        <f t="shared" si="0"/>
        <v>0</v>
      </c>
      <c r="H5" s="9">
        <f t="shared" si="0"/>
        <v>4166.0810000000001</v>
      </c>
      <c r="I5" s="9">
        <f t="shared" si="0"/>
        <v>0</v>
      </c>
      <c r="J5" s="9">
        <f t="shared" si="0"/>
        <v>4135.18</v>
      </c>
      <c r="K5" s="9">
        <f t="shared" si="0"/>
        <v>0</v>
      </c>
      <c r="L5" s="10"/>
    </row>
    <row r="6" spans="1:12" ht="14.25" customHeight="1" x14ac:dyDescent="0.25">
      <c r="A6" s="67" t="s">
        <v>8</v>
      </c>
      <c r="B6" s="13" t="s">
        <v>9</v>
      </c>
      <c r="C6" s="68" t="s">
        <v>65</v>
      </c>
      <c r="D6" s="67"/>
      <c r="E6" s="69">
        <f>SUM(F6+H6+J6)</f>
        <v>7429.518</v>
      </c>
      <c r="F6" s="72">
        <f t="shared" ref="F6:K6" si="1">SUM(F8:F11)</f>
        <v>1231.2570000000001</v>
      </c>
      <c r="G6" s="72">
        <f t="shared" si="1"/>
        <v>0</v>
      </c>
      <c r="H6" s="72">
        <f t="shared" si="1"/>
        <v>3097.0809999999997</v>
      </c>
      <c r="I6" s="72">
        <f t="shared" si="1"/>
        <v>0</v>
      </c>
      <c r="J6" s="72">
        <f t="shared" si="1"/>
        <v>3101.18</v>
      </c>
      <c r="K6" s="72">
        <f t="shared" si="1"/>
        <v>0</v>
      </c>
      <c r="L6" s="79"/>
    </row>
    <row r="7" spans="1:12" ht="24.75" customHeight="1" x14ac:dyDescent="0.25">
      <c r="A7" s="67"/>
      <c r="B7" s="13" t="s">
        <v>10</v>
      </c>
      <c r="C7" s="68"/>
      <c r="D7" s="67"/>
      <c r="E7" s="69"/>
      <c r="F7" s="72"/>
      <c r="G7" s="72"/>
      <c r="H7" s="72"/>
      <c r="I7" s="72"/>
      <c r="J7" s="72"/>
      <c r="K7" s="72"/>
      <c r="L7" s="79"/>
    </row>
    <row r="8" spans="1:12" s="2" customFormat="1" ht="60" customHeight="1" x14ac:dyDescent="0.25">
      <c r="A8" s="30" t="s">
        <v>11</v>
      </c>
      <c r="B8" s="59" t="s">
        <v>73</v>
      </c>
      <c r="C8" s="39" t="s">
        <v>65</v>
      </c>
      <c r="D8" s="58" t="s">
        <v>86</v>
      </c>
      <c r="E8" s="22">
        <f>SUM(F8+H8+J8)</f>
        <v>379.83500000000004</v>
      </c>
      <c r="F8" s="43">
        <v>40.204000000000001</v>
      </c>
      <c r="G8" s="43"/>
      <c r="H8" s="44">
        <v>169.703</v>
      </c>
      <c r="I8" s="43"/>
      <c r="J8" s="43">
        <v>169.928</v>
      </c>
      <c r="K8" s="43"/>
      <c r="L8" s="55" t="s">
        <v>89</v>
      </c>
    </row>
    <row r="9" spans="1:12" s="2" customFormat="1" ht="60.75" customHeight="1" x14ac:dyDescent="0.25">
      <c r="A9" s="30" t="s">
        <v>12</v>
      </c>
      <c r="B9" s="60" t="s">
        <v>84</v>
      </c>
      <c r="C9" s="39" t="s">
        <v>85</v>
      </c>
      <c r="D9" s="58" t="s">
        <v>72</v>
      </c>
      <c r="E9" s="22">
        <f t="shared" ref="E9:E11" si="2">SUM(F9+H9+J9)</f>
        <v>3560.9529999999995</v>
      </c>
      <c r="F9" s="43">
        <v>376.91500000000002</v>
      </c>
      <c r="G9" s="22"/>
      <c r="H9" s="44">
        <v>1590.9659999999999</v>
      </c>
      <c r="I9" s="43"/>
      <c r="J9" s="43">
        <v>1593.0719999999999</v>
      </c>
      <c r="K9" s="43"/>
      <c r="L9" s="55" t="s">
        <v>90</v>
      </c>
    </row>
    <row r="10" spans="1:12" s="2" customFormat="1" ht="51.75" customHeight="1" x14ac:dyDescent="0.25">
      <c r="A10" s="30" t="s">
        <v>13</v>
      </c>
      <c r="B10" s="61" t="s">
        <v>91</v>
      </c>
      <c r="C10" s="39" t="s">
        <v>85</v>
      </c>
      <c r="D10" s="58" t="s">
        <v>87</v>
      </c>
      <c r="E10" s="43">
        <f t="shared" si="2"/>
        <v>1126.008</v>
      </c>
      <c r="F10" s="43">
        <v>361.839</v>
      </c>
      <c r="G10" s="43"/>
      <c r="H10" s="44">
        <v>381.83199999999999</v>
      </c>
      <c r="I10" s="43"/>
      <c r="J10" s="43">
        <v>382.33699999999999</v>
      </c>
      <c r="K10" s="43"/>
      <c r="L10" s="55" t="s">
        <v>92</v>
      </c>
    </row>
    <row r="11" spans="1:12" s="2" customFormat="1" ht="59.25" customHeight="1" x14ac:dyDescent="0.25">
      <c r="A11" s="30" t="s">
        <v>14</v>
      </c>
      <c r="B11" s="60" t="s">
        <v>93</v>
      </c>
      <c r="C11" s="38" t="s">
        <v>65</v>
      </c>
      <c r="D11" s="58" t="s">
        <v>88</v>
      </c>
      <c r="E11" s="22">
        <f t="shared" si="2"/>
        <v>2362.7219999999998</v>
      </c>
      <c r="F11" s="43">
        <v>452.29899999999998</v>
      </c>
      <c r="G11" s="43"/>
      <c r="H11" s="44">
        <v>954.58</v>
      </c>
      <c r="I11" s="43"/>
      <c r="J11" s="43">
        <v>955.84299999999996</v>
      </c>
      <c r="K11" s="45"/>
      <c r="L11" s="55" t="s">
        <v>94</v>
      </c>
    </row>
    <row r="12" spans="1:12" ht="25.5" customHeight="1" x14ac:dyDescent="0.25">
      <c r="A12" s="31" t="s">
        <v>15</v>
      </c>
      <c r="B12" s="13" t="s">
        <v>16</v>
      </c>
      <c r="C12" s="68" t="s">
        <v>66</v>
      </c>
      <c r="D12" s="25" t="s">
        <v>78</v>
      </c>
      <c r="E12" s="26">
        <f>SUM(E13)</f>
        <v>1737</v>
      </c>
      <c r="F12" s="27">
        <f>SUM(F13)</f>
        <v>579</v>
      </c>
      <c r="G12" s="27"/>
      <c r="H12" s="27">
        <f t="shared" ref="H12:J12" si="3">SUM(H13)</f>
        <v>579</v>
      </c>
      <c r="I12" s="27"/>
      <c r="J12" s="27">
        <f t="shared" si="3"/>
        <v>579</v>
      </c>
      <c r="K12" s="27"/>
      <c r="L12" s="13"/>
    </row>
    <row r="13" spans="1:12" ht="70.5" customHeight="1" x14ac:dyDescent="0.25">
      <c r="A13" s="30" t="s">
        <v>17</v>
      </c>
      <c r="B13" s="17" t="s">
        <v>56</v>
      </c>
      <c r="C13" s="68"/>
      <c r="D13" s="23"/>
      <c r="E13" s="22">
        <f>SUM(F13+H13+J13)</f>
        <v>1737</v>
      </c>
      <c r="F13" s="22">
        <v>579</v>
      </c>
      <c r="G13" s="22"/>
      <c r="H13" s="42">
        <v>579</v>
      </c>
      <c r="I13" s="22"/>
      <c r="J13" s="22">
        <v>579</v>
      </c>
      <c r="K13" s="22"/>
      <c r="L13" s="55" t="s">
        <v>82</v>
      </c>
    </row>
    <row r="14" spans="1:12" ht="153" customHeight="1" x14ac:dyDescent="0.25">
      <c r="A14" s="31" t="s">
        <v>18</v>
      </c>
      <c r="B14" s="57" t="s">
        <v>79</v>
      </c>
      <c r="C14" s="51" t="s">
        <v>83</v>
      </c>
      <c r="D14" s="25" t="s">
        <v>78</v>
      </c>
      <c r="E14" s="26">
        <f>SUM(F14+H14+J14)</f>
        <v>0</v>
      </c>
      <c r="F14" s="27">
        <v>0</v>
      </c>
      <c r="G14" s="27"/>
      <c r="H14" s="28">
        <v>0</v>
      </c>
      <c r="I14" s="27"/>
      <c r="J14" s="27">
        <v>0</v>
      </c>
      <c r="K14" s="27"/>
      <c r="L14" s="13"/>
    </row>
    <row r="15" spans="1:12" ht="27" customHeight="1" x14ac:dyDescent="0.25">
      <c r="A15" s="31" t="s">
        <v>19</v>
      </c>
      <c r="B15" s="32" t="s">
        <v>20</v>
      </c>
      <c r="C15" s="68" t="s">
        <v>21</v>
      </c>
      <c r="D15" s="25" t="s">
        <v>78</v>
      </c>
      <c r="E15" s="26">
        <f>SUM(F15+H15+J15)</f>
        <v>1450</v>
      </c>
      <c r="F15" s="27">
        <f>F16+F17</f>
        <v>520</v>
      </c>
      <c r="G15" s="27">
        <f t="shared" ref="G15:K15" si="4">G16+G17</f>
        <v>0</v>
      </c>
      <c r="H15" s="27">
        <f t="shared" si="4"/>
        <v>480</v>
      </c>
      <c r="I15" s="27">
        <f t="shared" si="4"/>
        <v>0</v>
      </c>
      <c r="J15" s="27">
        <f t="shared" si="4"/>
        <v>450</v>
      </c>
      <c r="K15" s="27">
        <f t="shared" si="4"/>
        <v>0</v>
      </c>
      <c r="L15" s="13"/>
    </row>
    <row r="16" spans="1:12" ht="48" x14ac:dyDescent="0.25">
      <c r="A16" s="30" t="s">
        <v>22</v>
      </c>
      <c r="B16" s="51" t="s">
        <v>23</v>
      </c>
      <c r="C16" s="68"/>
      <c r="D16" s="23"/>
      <c r="E16" s="22">
        <f t="shared" ref="E16:E17" si="5">SUM(F16+H16+J16)</f>
        <v>1200</v>
      </c>
      <c r="F16" s="22">
        <v>400</v>
      </c>
      <c r="G16" s="22"/>
      <c r="H16" s="34">
        <v>400</v>
      </c>
      <c r="I16" s="22"/>
      <c r="J16" s="22">
        <v>400</v>
      </c>
      <c r="K16" s="22"/>
      <c r="L16" s="55" t="s">
        <v>81</v>
      </c>
    </row>
    <row r="17" spans="1:13" ht="71.25" customHeight="1" x14ac:dyDescent="0.25">
      <c r="A17" s="30" t="s">
        <v>24</v>
      </c>
      <c r="B17" s="51" t="s">
        <v>68</v>
      </c>
      <c r="C17" s="68"/>
      <c r="D17" s="23"/>
      <c r="E17" s="22">
        <f t="shared" si="5"/>
        <v>250</v>
      </c>
      <c r="F17" s="22">
        <v>120</v>
      </c>
      <c r="G17" s="22"/>
      <c r="H17" s="34">
        <v>80</v>
      </c>
      <c r="I17" s="22"/>
      <c r="J17" s="22">
        <v>50</v>
      </c>
      <c r="K17" s="24"/>
      <c r="L17" s="55" t="s">
        <v>80</v>
      </c>
    </row>
    <row r="18" spans="1:13" ht="58.15" customHeight="1" x14ac:dyDescent="0.25">
      <c r="A18" s="31" t="s">
        <v>25</v>
      </c>
      <c r="B18" s="46" t="s">
        <v>26</v>
      </c>
      <c r="C18" s="73" t="s">
        <v>21</v>
      </c>
      <c r="D18" s="47" t="s">
        <v>78</v>
      </c>
      <c r="E18" s="48">
        <f>SUM(F18+H18+J18)</f>
        <v>30</v>
      </c>
      <c r="F18" s="49">
        <f>F19+F20+F21</f>
        <v>15</v>
      </c>
      <c r="G18" s="49"/>
      <c r="H18" s="49">
        <f t="shared" ref="H18:J18" si="6">H19+H20+H21</f>
        <v>10</v>
      </c>
      <c r="I18" s="49"/>
      <c r="J18" s="49">
        <f t="shared" si="6"/>
        <v>5</v>
      </c>
      <c r="K18" s="49"/>
      <c r="L18" s="50"/>
    </row>
    <row r="19" spans="1:13" ht="25.5" customHeight="1" x14ac:dyDescent="0.25">
      <c r="A19" s="30" t="s">
        <v>27</v>
      </c>
      <c r="B19" s="51" t="s">
        <v>28</v>
      </c>
      <c r="C19" s="73"/>
      <c r="D19" s="52"/>
      <c r="E19" s="43">
        <f t="shared" ref="E19:E21" si="7">SUM(F19+H19+J19)</f>
        <v>0</v>
      </c>
      <c r="F19" s="43">
        <v>0</v>
      </c>
      <c r="G19" s="43"/>
      <c r="H19" s="44">
        <v>0</v>
      </c>
      <c r="I19" s="43"/>
      <c r="J19" s="44">
        <v>0</v>
      </c>
      <c r="K19" s="45"/>
      <c r="L19" s="53"/>
    </row>
    <row r="20" spans="1:13" ht="38.25" customHeight="1" x14ac:dyDescent="0.25">
      <c r="A20" s="30" t="s">
        <v>29</v>
      </c>
      <c r="B20" s="51" t="s">
        <v>30</v>
      </c>
      <c r="C20" s="73"/>
      <c r="D20" s="52"/>
      <c r="E20" s="43">
        <f t="shared" si="7"/>
        <v>30</v>
      </c>
      <c r="F20" s="43">
        <v>15</v>
      </c>
      <c r="G20" s="43"/>
      <c r="H20" s="54">
        <v>10</v>
      </c>
      <c r="I20" s="43"/>
      <c r="J20" s="43">
        <v>5</v>
      </c>
      <c r="K20" s="45"/>
      <c r="L20" s="55" t="s">
        <v>71</v>
      </c>
    </row>
    <row r="21" spans="1:13" ht="24" customHeight="1" x14ac:dyDescent="0.25">
      <c r="A21" s="30" t="s">
        <v>31</v>
      </c>
      <c r="B21" s="51" t="s">
        <v>32</v>
      </c>
      <c r="C21" s="73"/>
      <c r="D21" s="52"/>
      <c r="E21" s="43">
        <f t="shared" si="7"/>
        <v>0</v>
      </c>
      <c r="F21" s="43">
        <v>0</v>
      </c>
      <c r="G21" s="43"/>
      <c r="H21" s="44">
        <v>0</v>
      </c>
      <c r="I21" s="43"/>
      <c r="J21" s="44">
        <v>0</v>
      </c>
      <c r="K21" s="45"/>
      <c r="L21" s="53"/>
    </row>
    <row r="22" spans="1:13" ht="49.5" customHeight="1" x14ac:dyDescent="0.25">
      <c r="A22" s="70" t="s">
        <v>59</v>
      </c>
      <c r="B22" s="70"/>
      <c r="C22" s="19"/>
      <c r="D22" s="15" t="s">
        <v>78</v>
      </c>
      <c r="E22" s="21">
        <f>SUM(F22+H22+J22)</f>
        <v>80769.67</v>
      </c>
      <c r="F22" s="16">
        <f t="shared" ref="F22:J22" si="8">F23+F24+F27+F36</f>
        <v>20769.669999999998</v>
      </c>
      <c r="G22" s="16"/>
      <c r="H22" s="16">
        <f t="shared" si="8"/>
        <v>25000</v>
      </c>
      <c r="I22" s="16"/>
      <c r="J22" s="16">
        <f t="shared" si="8"/>
        <v>35000</v>
      </c>
      <c r="K22" s="16"/>
      <c r="L22" s="14"/>
    </row>
    <row r="23" spans="1:13" ht="38.25" customHeight="1" x14ac:dyDescent="0.25">
      <c r="A23" s="25" t="s">
        <v>8</v>
      </c>
      <c r="B23" s="13" t="s">
        <v>33</v>
      </c>
      <c r="C23" s="17" t="s">
        <v>60</v>
      </c>
      <c r="D23" s="25" t="s">
        <v>78</v>
      </c>
      <c r="E23" s="26">
        <f>SUM(F23+H23+J23)</f>
        <v>0</v>
      </c>
      <c r="F23" s="27">
        <v>0</v>
      </c>
      <c r="G23" s="27"/>
      <c r="H23" s="27">
        <v>0</v>
      </c>
      <c r="I23" s="27"/>
      <c r="J23" s="27">
        <v>0</v>
      </c>
      <c r="K23" s="27"/>
      <c r="L23" s="11"/>
      <c r="M23" s="3"/>
    </row>
    <row r="24" spans="1:13" ht="15" customHeight="1" x14ac:dyDescent="0.25">
      <c r="A24" s="25" t="s">
        <v>15</v>
      </c>
      <c r="B24" s="13" t="s">
        <v>34</v>
      </c>
      <c r="C24" s="17" t="s">
        <v>35</v>
      </c>
      <c r="D24" s="25" t="s">
        <v>78</v>
      </c>
      <c r="E24" s="26">
        <f>SUM(E25)</f>
        <v>80000</v>
      </c>
      <c r="F24" s="27">
        <f>SUM(F25)</f>
        <v>20000</v>
      </c>
      <c r="G24" s="27"/>
      <c r="H24" s="27">
        <f t="shared" ref="H24:J25" si="9">SUM(H25)</f>
        <v>25000</v>
      </c>
      <c r="I24" s="27"/>
      <c r="J24" s="27">
        <f t="shared" si="9"/>
        <v>35000</v>
      </c>
      <c r="K24" s="27"/>
      <c r="L24" s="11"/>
    </row>
    <row r="25" spans="1:13" ht="84.75" customHeight="1" x14ac:dyDescent="0.25">
      <c r="A25" s="30" t="s">
        <v>17</v>
      </c>
      <c r="B25" s="56" t="s">
        <v>36</v>
      </c>
      <c r="C25" s="76" t="s">
        <v>67</v>
      </c>
      <c r="D25" s="52"/>
      <c r="E25" s="43">
        <f>SUM(E26)</f>
        <v>80000</v>
      </c>
      <c r="F25" s="45">
        <f>SUM(F26)</f>
        <v>20000</v>
      </c>
      <c r="G25" s="45"/>
      <c r="H25" s="45">
        <f t="shared" si="9"/>
        <v>25000</v>
      </c>
      <c r="I25" s="45"/>
      <c r="J25" s="45">
        <f t="shared" si="9"/>
        <v>35000</v>
      </c>
      <c r="K25" s="45"/>
      <c r="L25" s="53"/>
    </row>
    <row r="26" spans="1:13" ht="16.899999999999999" customHeight="1" x14ac:dyDescent="0.25">
      <c r="A26" s="30" t="s">
        <v>37</v>
      </c>
      <c r="B26" s="56" t="s">
        <v>38</v>
      </c>
      <c r="C26" s="78"/>
      <c r="D26" s="52"/>
      <c r="E26" s="43">
        <f>SUM(F26+H26+J26)</f>
        <v>80000</v>
      </c>
      <c r="F26" s="44">
        <v>20000</v>
      </c>
      <c r="G26" s="43"/>
      <c r="H26" s="43">
        <v>25000</v>
      </c>
      <c r="I26" s="43"/>
      <c r="J26" s="43">
        <v>35000</v>
      </c>
      <c r="K26" s="45"/>
      <c r="L26" s="53"/>
    </row>
    <row r="27" spans="1:13" ht="24" x14ac:dyDescent="0.25">
      <c r="A27" s="31" t="s">
        <v>18</v>
      </c>
      <c r="B27" s="13" t="s">
        <v>39</v>
      </c>
      <c r="C27" s="17" t="s">
        <v>40</v>
      </c>
      <c r="D27" s="25" t="s">
        <v>78</v>
      </c>
      <c r="E27" s="26">
        <f>SUM(F27+H27+J27)</f>
        <v>769.67</v>
      </c>
      <c r="F27" s="27">
        <f t="shared" ref="F27:J27" si="10">SUM(F28+F29+F33)</f>
        <v>769.67</v>
      </c>
      <c r="G27" s="27"/>
      <c r="H27" s="27">
        <f t="shared" si="10"/>
        <v>0</v>
      </c>
      <c r="I27" s="27"/>
      <c r="J27" s="27">
        <f t="shared" si="10"/>
        <v>0</v>
      </c>
      <c r="K27" s="27"/>
      <c r="L27" s="17"/>
    </row>
    <row r="28" spans="1:13" ht="39.75" customHeight="1" x14ac:dyDescent="0.25">
      <c r="A28" s="30" t="s">
        <v>41</v>
      </c>
      <c r="B28" s="17" t="s">
        <v>57</v>
      </c>
      <c r="C28" s="17" t="s">
        <v>60</v>
      </c>
      <c r="D28" s="23" t="s">
        <v>78</v>
      </c>
      <c r="E28" s="22">
        <f>SUM(F28+H28+J28)</f>
        <v>0</v>
      </c>
      <c r="F28" s="22">
        <v>0</v>
      </c>
      <c r="G28" s="22"/>
      <c r="H28" s="34">
        <v>0</v>
      </c>
      <c r="I28" s="35"/>
      <c r="J28" s="35">
        <v>0</v>
      </c>
      <c r="K28" s="29"/>
      <c r="L28" s="12"/>
    </row>
    <row r="29" spans="1:13" ht="24" x14ac:dyDescent="0.25">
      <c r="A29" s="30" t="s">
        <v>42</v>
      </c>
      <c r="B29" s="17" t="s">
        <v>43</v>
      </c>
      <c r="C29" s="74" t="s">
        <v>44</v>
      </c>
      <c r="D29" s="23" t="s">
        <v>78</v>
      </c>
      <c r="E29" s="22">
        <f>SUM(F29+H29+J29)</f>
        <v>769.67</v>
      </c>
      <c r="F29" s="24">
        <f t="shared" ref="F29:J29" si="11">SUM(F30+F31+F32)</f>
        <v>769.67</v>
      </c>
      <c r="G29" s="24"/>
      <c r="H29" s="24">
        <f t="shared" si="11"/>
        <v>0</v>
      </c>
      <c r="I29" s="24"/>
      <c r="J29" s="24">
        <f t="shared" si="11"/>
        <v>0</v>
      </c>
      <c r="K29" s="24"/>
      <c r="L29" s="12"/>
    </row>
    <row r="30" spans="1:13" ht="24" x14ac:dyDescent="0.25">
      <c r="A30" s="30" t="s">
        <v>45</v>
      </c>
      <c r="B30" s="56" t="s">
        <v>46</v>
      </c>
      <c r="C30" s="75"/>
      <c r="D30" s="23"/>
      <c r="E30" s="22">
        <v>0</v>
      </c>
      <c r="F30" s="22">
        <v>0</v>
      </c>
      <c r="G30" s="22"/>
      <c r="H30" s="34">
        <v>0</v>
      </c>
      <c r="I30" s="35"/>
      <c r="J30" s="34">
        <v>0</v>
      </c>
      <c r="K30" s="29"/>
      <c r="L30" s="12"/>
    </row>
    <row r="31" spans="1:13" ht="213" customHeight="1" x14ac:dyDescent="0.25">
      <c r="A31" s="30" t="s">
        <v>47</v>
      </c>
      <c r="B31" s="56" t="s">
        <v>48</v>
      </c>
      <c r="C31" s="17" t="s">
        <v>49</v>
      </c>
      <c r="D31" s="23"/>
      <c r="E31" s="43">
        <f>SUM(F31+H31+J31)</f>
        <v>769.67</v>
      </c>
      <c r="F31" s="44">
        <v>769.67</v>
      </c>
      <c r="G31" s="43"/>
      <c r="H31" s="43">
        <v>0</v>
      </c>
      <c r="I31" s="43"/>
      <c r="J31" s="43">
        <v>0</v>
      </c>
      <c r="K31" s="45"/>
      <c r="L31" s="55" t="s">
        <v>95</v>
      </c>
    </row>
    <row r="32" spans="1:13" ht="23.25" customHeight="1" x14ac:dyDescent="0.25">
      <c r="A32" s="30" t="s">
        <v>50</v>
      </c>
      <c r="B32" s="56" t="s">
        <v>51</v>
      </c>
      <c r="C32" s="17" t="s">
        <v>49</v>
      </c>
      <c r="D32" s="23"/>
      <c r="E32" s="43">
        <f>SUM(F32+H32+J32)</f>
        <v>0</v>
      </c>
      <c r="F32" s="43">
        <v>0</v>
      </c>
      <c r="G32" s="43"/>
      <c r="H32" s="44">
        <v>0</v>
      </c>
      <c r="I32" s="62"/>
      <c r="J32" s="62">
        <v>0</v>
      </c>
      <c r="K32" s="45"/>
      <c r="L32" s="53"/>
    </row>
    <row r="33" spans="1:15" ht="23.25" customHeight="1" x14ac:dyDescent="0.25">
      <c r="A33" s="30" t="s">
        <v>52</v>
      </c>
      <c r="B33" s="56" t="s">
        <v>61</v>
      </c>
      <c r="C33" s="76" t="s">
        <v>74</v>
      </c>
      <c r="D33" s="52" t="s">
        <v>78</v>
      </c>
      <c r="E33" s="43">
        <f>SUM(F33+H33+J33)</f>
        <v>0</v>
      </c>
      <c r="F33" s="43">
        <f t="shared" ref="F33:J33" si="12">SUM(F34+F35)</f>
        <v>0</v>
      </c>
      <c r="G33" s="43"/>
      <c r="H33" s="43">
        <f t="shared" si="12"/>
        <v>0</v>
      </c>
      <c r="I33" s="43"/>
      <c r="J33" s="43">
        <f t="shared" si="12"/>
        <v>0</v>
      </c>
      <c r="K33" s="45"/>
      <c r="L33" s="53"/>
    </row>
    <row r="34" spans="1:15" ht="24.75" customHeight="1" x14ac:dyDescent="0.25">
      <c r="A34" s="30" t="s">
        <v>53</v>
      </c>
      <c r="B34" s="56" t="s">
        <v>62</v>
      </c>
      <c r="C34" s="77"/>
      <c r="D34" s="52"/>
      <c r="E34" s="43">
        <f t="shared" ref="E34:E35" si="13">SUM(F34+H34+J34)</f>
        <v>0</v>
      </c>
      <c r="F34" s="43">
        <v>0</v>
      </c>
      <c r="G34" s="43"/>
      <c r="H34" s="44">
        <v>0</v>
      </c>
      <c r="I34" s="62"/>
      <c r="J34" s="62">
        <v>0</v>
      </c>
      <c r="K34" s="45"/>
      <c r="L34" s="53"/>
    </row>
    <row r="35" spans="1:15" ht="24.75" customHeight="1" x14ac:dyDescent="0.25">
      <c r="A35" s="30" t="s">
        <v>54</v>
      </c>
      <c r="B35" s="56" t="s">
        <v>55</v>
      </c>
      <c r="C35" s="78"/>
      <c r="D35" s="52"/>
      <c r="E35" s="43">
        <f t="shared" si="13"/>
        <v>0</v>
      </c>
      <c r="F35" s="43">
        <v>0</v>
      </c>
      <c r="G35" s="43"/>
      <c r="H35" s="44">
        <v>0</v>
      </c>
      <c r="I35" s="62"/>
      <c r="J35" s="62">
        <v>0</v>
      </c>
      <c r="K35" s="45"/>
      <c r="L35" s="53"/>
    </row>
    <row r="36" spans="1:15" ht="72.75" customHeight="1" x14ac:dyDescent="0.25">
      <c r="A36" s="31" t="s">
        <v>19</v>
      </c>
      <c r="B36" s="33" t="s">
        <v>63</v>
      </c>
      <c r="C36" s="17" t="s">
        <v>64</v>
      </c>
      <c r="D36" s="25" t="s">
        <v>78</v>
      </c>
      <c r="E36" s="26">
        <f>SUM(F36+H36+J36)</f>
        <v>0</v>
      </c>
      <c r="F36" s="27">
        <f t="shared" ref="F36:J36" si="14">SUM(F37+F38)</f>
        <v>0</v>
      </c>
      <c r="G36" s="27"/>
      <c r="H36" s="27">
        <f t="shared" si="14"/>
        <v>0</v>
      </c>
      <c r="I36" s="27"/>
      <c r="J36" s="27">
        <f t="shared" si="14"/>
        <v>0</v>
      </c>
      <c r="K36" s="27"/>
      <c r="L36" s="18"/>
    </row>
    <row r="37" spans="1:15" x14ac:dyDescent="0.2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</row>
    <row r="38" spans="1:15" ht="132" customHeight="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36"/>
      <c r="N38" s="36"/>
      <c r="O38" s="36"/>
    </row>
  </sheetData>
  <mergeCells count="30">
    <mergeCell ref="A22:B22"/>
    <mergeCell ref="A37:L37"/>
    <mergeCell ref="F6:F7"/>
    <mergeCell ref="G6:G7"/>
    <mergeCell ref="I6:I7"/>
    <mergeCell ref="H6:H7"/>
    <mergeCell ref="J6:J7"/>
    <mergeCell ref="K6:K7"/>
    <mergeCell ref="C15:C17"/>
    <mergeCell ref="C18:C21"/>
    <mergeCell ref="C12:C13"/>
    <mergeCell ref="C29:C30"/>
    <mergeCell ref="C33:C35"/>
    <mergeCell ref="C25:C26"/>
    <mergeCell ref="L6:L7"/>
    <mergeCell ref="A5:B5"/>
    <mergeCell ref="A6:A7"/>
    <mergeCell ref="C6:C7"/>
    <mergeCell ref="D6:D7"/>
    <mergeCell ref="E6:E7"/>
    <mergeCell ref="F3:G3"/>
    <mergeCell ref="H3:I3"/>
    <mergeCell ref="L3:L4"/>
    <mergeCell ref="J3:K3"/>
    <mergeCell ref="A2:L2"/>
    <mergeCell ref="A3:A4"/>
    <mergeCell ref="B3:B4"/>
    <mergeCell ref="C3:C4"/>
    <mergeCell ref="D3:D4"/>
    <mergeCell ref="E3:E4"/>
  </mergeCells>
  <pageMargins left="0.19685039370078741" right="0.19685039370078741" top="0.59055118110236227" bottom="0" header="0.51181102362204722" footer="0.51181102362204722"/>
  <pageSetup paperSize="9" scale="63" firstPageNumber="0" orientation="landscape" horizontalDpi="300" verticalDpi="300" r:id="rId1"/>
  <rowBreaks count="3" manualBreakCount="3">
    <brk id="14" max="11" man="1"/>
    <brk id="21" max="11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finuser</dc:creator>
  <cp:lastModifiedBy>finuser</cp:lastModifiedBy>
  <cp:revision>3</cp:revision>
  <cp:lastPrinted>2026-02-26T10:34:42Z</cp:lastPrinted>
  <dcterms:created xsi:type="dcterms:W3CDTF">2006-09-16T00:00:00Z</dcterms:created>
  <dcterms:modified xsi:type="dcterms:W3CDTF">2026-03-02T10:39:50Z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