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оект для МФ ЧР" sheetId="1" r:id="rId1"/>
  </sheets>
  <definedNames>
    <definedName name="_xlnm.Print_Titles" localSheetId="0">'Проект для МФ ЧР'!$5:$6</definedName>
    <definedName name="Excel_BuiltIn_Print_Titles" localSheetId="0">'Проект для МФ ЧР'!$5:$6</definedName>
  </definedNames>
  <calcPr fullCalcOnLoad="1"/>
</workbook>
</file>

<file path=xl/sharedStrings.xml><?xml version="1.0" encoding="utf-8"?>
<sst xmlns="http://schemas.openxmlformats.org/spreadsheetml/2006/main" count="143" uniqueCount="74">
  <si>
    <t>Приложение 
к постановлению администрации 
Яльчикского района 
от 25.02.2022 г. № 107</t>
  </si>
  <si>
    <t>План мероприятий («дорожной карты»)
 по оптимизации бюджетных расходов, сокращению нерезультативных расходов, увеличению собственных доходов на 2022–2024 годы по Яльчикскому району</t>
  </si>
  <si>
    <t>№ пп</t>
  </si>
  <si>
    <t xml:space="preserve">Наименование мероприятия </t>
  </si>
  <si>
    <t>Ответственный исполнитель</t>
  </si>
  <si>
    <t>Сроки выполнения мероприятия</t>
  </si>
  <si>
    <t>Ожидаемый результат, тыс. рублей</t>
  </si>
  <si>
    <t>2022 год (тыс. рублей)</t>
  </si>
  <si>
    <t>2023 год (тыс. рублей)</t>
  </si>
  <si>
    <t>2024 год (тыс. рублей)</t>
  </si>
  <si>
    <t>Обоснование мероприятия (расчет)</t>
  </si>
  <si>
    <t xml:space="preserve"> п/п</t>
  </si>
  <si>
    <t xml:space="preserve">Утвержденные Решением Собрания депутатов параметры бюджета,  всего </t>
  </si>
  <si>
    <t>Увеличение собственных доходов (экономия расходов) от реализации мероприятий</t>
  </si>
  <si>
    <t>Повышение доходного потенциала муниципального образования, всего</t>
  </si>
  <si>
    <t>1.</t>
  </si>
  <si>
    <t>Организация мониторинга поступлений налоговых и неналоговых доходов в местный бюджет</t>
  </si>
  <si>
    <t>1.1.</t>
  </si>
  <si>
    <r>
      <rPr>
        <sz val="10"/>
        <rFont val="Times New Roman"/>
        <family val="1"/>
      </rPr>
      <t xml:space="preserve">Проведение инвентаризации имущества на территории муниципального образования в целях постановки на налоговый учет - </t>
    </r>
    <r>
      <rPr>
        <b/>
        <u val="single"/>
        <sz val="10"/>
        <rFont val="Times New Roman"/>
        <family val="1"/>
      </rPr>
      <t xml:space="preserve">налог на имущество физических лиц
</t>
    </r>
    <r>
      <rPr>
        <i/>
        <sz val="10"/>
        <rFont val="Times New Roman"/>
        <family val="1"/>
      </rPr>
      <t>(Большетябинское сельское поселение;
Большеяльчикское сельское поселение;
Кильдюшевское сельское поселение;
Лащ-Таябинское сельское поселение;
Малотаябинское сельское поселение;
Новошимкусское сельское поселение;
Сабанчинское сельское поселение;
Яльчикское сельское поселение;
Янтиковское сельское поселение)</t>
    </r>
  </si>
  <si>
    <t xml:space="preserve">Сельские поселения, Отдел экономики, имущественных и земельных отношений администрации Яльчикского района </t>
  </si>
  <si>
    <t>постоянно</t>
  </si>
  <si>
    <t>х</t>
  </si>
  <si>
    <r>
      <rPr>
        <sz val="10"/>
        <rFont val="Times New Roman"/>
        <family val="1"/>
      </rPr>
      <t xml:space="preserve">Техническая инвентаризация  жилых домов: 400 тыс. руб.(кад. стоим. жилого дома площ. 60 кв м.) - 333 тыс. руб. (налоговая льгота на 50 кв.м.)=67 тыс. руб.х 0,3% (ставка налога) = 0,2 тыс.руб. - ожидаемое поступление налога на имущество с 1 жилого дома. 
</t>
    </r>
    <r>
      <rPr>
        <b/>
        <u val="single"/>
        <sz val="10"/>
        <rFont val="Times New Roman"/>
        <family val="1"/>
      </rPr>
      <t>2022 год</t>
    </r>
    <r>
      <rPr>
        <sz val="10"/>
        <rFont val="Times New Roman"/>
        <family val="1"/>
      </rPr>
      <t xml:space="preserve"> -поступление налога на имущество от техинвентаризации 22 жилых домов — 4,4 тыс. руб.;
</t>
    </r>
    <r>
      <rPr>
        <b/>
        <u val="single"/>
        <sz val="10"/>
        <rFont val="Times New Roman"/>
        <family val="1"/>
      </rPr>
      <t>2023 год</t>
    </r>
    <r>
      <rPr>
        <sz val="10"/>
        <rFont val="Times New Roman"/>
        <family val="1"/>
      </rPr>
      <t xml:space="preserve"> -поступление налога на имущество от техинвентаризации 24 жилых домов — 4,8 тыс. руб.;
</t>
    </r>
    <r>
      <rPr>
        <b/>
        <u val="single"/>
        <sz val="10"/>
        <rFont val="Times New Roman"/>
        <family val="1"/>
      </rPr>
      <t>2024 год</t>
    </r>
    <r>
      <rPr>
        <sz val="10"/>
        <rFont val="Times New Roman"/>
        <family val="1"/>
      </rPr>
      <t xml:space="preserve"> -поступление налога на имущество от техинвентаризации 20 жилых домов — 4,0 тыс. руб.</t>
    </r>
  </si>
  <si>
    <t>1.2.</t>
  </si>
  <si>
    <r>
      <rPr>
        <sz val="10"/>
        <rFont val="Times New Roman"/>
        <family val="1"/>
      </rPr>
      <t>Мероприятия, направленные на снижение неформальной занятости (выявление экономически активных лиц, находящихся в трудоспособном возрасте и оформление с ними трудовых отношений) -</t>
    </r>
    <r>
      <rPr>
        <b/>
        <u val="single"/>
        <sz val="10"/>
        <rFont val="Times New Roman"/>
        <family val="1"/>
      </rPr>
      <t xml:space="preserve"> НДФЛ</t>
    </r>
  </si>
  <si>
    <t>ежегодно</t>
  </si>
  <si>
    <r>
      <rPr>
        <sz val="10"/>
        <rFont val="Times New Roman"/>
        <family val="1"/>
      </rPr>
      <t xml:space="preserve">Выявление неформально занятых работников:
</t>
    </r>
    <r>
      <rPr>
        <b/>
        <u val="single"/>
        <sz val="10"/>
        <rFont val="Times New Roman"/>
        <family val="1"/>
      </rPr>
      <t>в 2022 году</t>
    </r>
    <r>
      <rPr>
        <sz val="10"/>
        <rFont val="Times New Roman"/>
        <family val="1"/>
      </rPr>
      <t xml:space="preserve"> - 80 чел.
ФОТ — 13334,4 тыс.руб.;
НДФЛ — 1733,5 тыс.руб.;
отчисления по дополнительному и основному нормативу от НДФЛ (64,99%) - 1126,6 тыс.руб.;
</t>
    </r>
    <r>
      <rPr>
        <b/>
        <u val="single"/>
        <sz val="10"/>
        <rFont val="Times New Roman"/>
        <family val="1"/>
      </rPr>
      <t>в 2023 году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 xml:space="preserve"> 80 чел.
ФОТ — 13334,4 тыс.руб.;
НДФЛ — 1733,5 тыс.руб.;
отчисления по дополнительному и основному нормативу от НДФЛ (64,99%) - 1126,6 тыс.руб;
</t>
    </r>
    <r>
      <rPr>
        <b/>
        <u val="single"/>
        <sz val="10"/>
        <rFont val="Times New Roman"/>
        <family val="1"/>
      </rPr>
      <t xml:space="preserve">в 2024 году </t>
    </r>
    <r>
      <rPr>
        <sz val="10"/>
        <rFont val="Times New Roman"/>
        <family val="1"/>
      </rPr>
      <t>- 80 чел.
ФОТ — 13334,4 тыс.руб.;
НДФЛ — 1733,5 тыс.руб.;
отчисления по дополнительному и основному нормативу от НДФЛ (64,99%) - 1126,6 тыс.руб.</t>
    </r>
  </si>
  <si>
    <t>2.</t>
  </si>
  <si>
    <t>Принятие мер по увеличению неналоговых доходов в бюджет муниципального образования</t>
  </si>
  <si>
    <t>2.1.</t>
  </si>
  <si>
    <r>
      <rPr>
        <sz val="10"/>
        <rFont val="Times New Roman"/>
        <family val="1"/>
      </rPr>
      <t xml:space="preserve">Вовлечение в оборот всех земельных участков, включенных в Единый информационный ресурс о свободных от застройки земельных участках, расположенных на территории Чувашской Республики, путем предоставления их в аренду или в собственность - </t>
    </r>
    <r>
      <rPr>
        <b/>
        <u val="single"/>
        <sz val="10"/>
        <rFont val="Times New Roman"/>
        <family val="1"/>
      </rPr>
      <t>арендная плата за земельные участки</t>
    </r>
  </si>
  <si>
    <t> Финансовый отдел администрации Яльчикского района, Отдел экономики, имущественных и земельных отношений администрации Яльчикского района</t>
  </si>
  <si>
    <r>
      <rPr>
        <b/>
        <u val="single"/>
        <sz val="10"/>
        <rFont val="Times New Roman"/>
        <family val="1"/>
      </rPr>
      <t>в 2022 году</t>
    </r>
    <r>
      <rPr>
        <sz val="10"/>
        <rFont val="Times New Roman"/>
        <family val="1"/>
      </rPr>
      <t xml:space="preserve"> - Годовой размер рыночной стоимости арендной платы от предоставления в аренду 7 земельных участков — 99,1 тыс. руб.( в ЕИР включены 12 земельных участка,7 из которых вовлечены в хозяйственный оборот);
</t>
    </r>
    <r>
      <rPr>
        <b/>
        <u val="single"/>
        <sz val="10"/>
        <rFont val="Times New Roman"/>
        <family val="1"/>
      </rPr>
      <t xml:space="preserve">в 2023 году </t>
    </r>
    <r>
      <rPr>
        <sz val="10"/>
        <rFont val="Times New Roman"/>
        <family val="1"/>
      </rPr>
      <t xml:space="preserve">- Годовой размер рыночной стоимости арендной платы от предоставления в аренду 8 земельных участков — 108,4 тыс. руб.( в ЕИР включены 12 земельных участка,из которых планируется вовлечь в хозяйственный оборот -8);
</t>
    </r>
    <r>
      <rPr>
        <b/>
        <u val="single"/>
        <sz val="10"/>
        <rFont val="Times New Roman"/>
        <family val="1"/>
      </rPr>
      <t>в 2024 году</t>
    </r>
    <r>
      <rPr>
        <sz val="10"/>
        <rFont val="Times New Roman"/>
        <family val="1"/>
      </rPr>
      <t xml:space="preserve"> - Годовой размер рыночной стоимости арендной платы от предоставления в аренду 9 земельных участков — 118,4 тыс. руб.( в ЕИР включены 12 земельных участка,из которых планируется вовлечь в хозяйственный оборот -9).</t>
    </r>
  </si>
  <si>
    <t>3.</t>
  </si>
  <si>
    <t>Проведение мероприятий по выявлению собственников земельных участков и другого недвижимого имущества и привлечению их к налогообложению, содействие в оформлении прав собственности на земельные участки и имущество физических лиц</t>
  </si>
  <si>
    <t>3.1.</t>
  </si>
  <si>
    <r>
      <rPr>
        <sz val="10"/>
        <rFont val="Times New Roman"/>
        <family val="1"/>
      </rPr>
      <t xml:space="preserve">Выявление собственников земельных участков и другого недвижимого имущества  и содействие в оформлении прав собственности на земельные участки и имущество физических лиц в целях привлечения их к налогообложению - </t>
    </r>
    <r>
      <rPr>
        <b/>
        <u val="single"/>
        <sz val="10"/>
        <rFont val="Times New Roman"/>
        <family val="1"/>
      </rPr>
      <t xml:space="preserve">земельный налог
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(Большетябинское сельское поселение;
Большеяльчикское сельское поселение;
Кильдюшевское сельское поселение;
Лащ-Таябинское сельское поселение;
Малотаябинское сельское поселение;
Новошимкусское сельское поселение;
Сабанчинское сельское поселение;
Яльчикское сельское поселение;
Янтиковское сельское поселение)</t>
    </r>
  </si>
  <si>
    <r>
      <rPr>
        <b/>
        <u val="single"/>
        <sz val="10"/>
        <rFont val="Times New Roman"/>
        <family val="1"/>
      </rPr>
      <t>В 2022-2024 годах -</t>
    </r>
    <r>
      <rPr>
        <sz val="10"/>
        <rFont val="Times New Roman"/>
        <family val="1"/>
      </rPr>
      <t xml:space="preserve"> Оформление права собственности на 1 земельный участок площадью 0,25 га: 5100 руб. (цена продажи земельного участка); 510 руб. - ежегодный земельный налог. Ежегодно оформление 5 земельных участков 5610х5=28 тыс. руб.  Оформление собственниками земельных долей из земель сельскохозяйственного назначения: земельный налог с 1 га — 135 руб в год; оформление земельных долей на площади 135 га — 8,9 тыс., руб.; оформление права собственности на 5 земельных участка — 60,0 тыс. руб., заключение 15 соглашений о перераспределении земельных участков — 35,5 тыс. руб.</t>
    </r>
  </si>
  <si>
    <t>4.</t>
  </si>
  <si>
    <t xml:space="preserve">Принятие мер по расширению налогооблагаемой базы </t>
  </si>
  <si>
    <t>4.1.</t>
  </si>
  <si>
    <t>Создание дополнительных рабочих мест</t>
  </si>
  <si>
    <t>ИП ГКФХ Бикулов А.Н. (строительство коровника для содержания крупного рогатого скота с доильным залом на 100 голов), срок ввода  01.09.2022 г. НДФЛ от создания 3 рабочих мест</t>
  </si>
  <si>
    <t>Отдел экономики, имущественных и земельных отношений администрации Яльчикского района администрации Яльчикского района,
Руководитель организации</t>
  </si>
  <si>
    <r>
      <rPr>
        <sz val="10"/>
        <rFont val="Times New Roman"/>
        <family val="1"/>
      </rPr>
      <t xml:space="preserve">среднемесячная заработная плата — 15,1 тыс.руб.
</t>
    </r>
    <r>
      <rPr>
        <b/>
        <u val="single"/>
        <sz val="10"/>
        <rFont val="Times New Roman"/>
        <family val="1"/>
      </rPr>
      <t>В 2022 году</t>
    </r>
    <r>
      <rPr>
        <sz val="10"/>
        <rFont val="Times New Roman"/>
        <family val="1"/>
      </rPr>
      <t xml:space="preserve"> ФОТ — 181,2 тыс.руб.,
НДФЛ — 23,6 тыс.руб.,
отчисления по дополнительному и основному нормативу от НДФЛ (64,99%) - 15,3 тыс.руб.;
</t>
    </r>
    <r>
      <rPr>
        <b/>
        <u val="single"/>
        <sz val="10"/>
        <rFont val="Times New Roman"/>
        <family val="1"/>
      </rPr>
      <t>В 2023 году</t>
    </r>
    <r>
      <rPr>
        <sz val="10"/>
        <rFont val="Times New Roman"/>
        <family val="1"/>
      </rPr>
      <t xml:space="preserve"> ФОТ — 543,6 тыс.руб., 
НДФЛ — 70,7 тыс.руб., 
отчисления по дополнительному и основному нормативу от НДФЛ (64,99%) - 45,9 тыс.руб.     
</t>
    </r>
    <r>
      <rPr>
        <b/>
        <u val="single"/>
        <sz val="10"/>
        <rFont val="Times New Roman"/>
        <family val="1"/>
      </rPr>
      <t>В 2024 году</t>
    </r>
    <r>
      <rPr>
        <sz val="10"/>
        <rFont val="Times New Roman"/>
        <family val="1"/>
      </rPr>
      <t xml:space="preserve"> ФОТ — 543,6 тыс.руб., 
НДФЛ — 70,7 тыс.руб., 
отчисления по дополнительному и основному нормативу от НДФЛ (64,99%) - 45,9 тыс.руб.</t>
    </r>
  </si>
  <si>
    <t xml:space="preserve">ИП Падуев А.В.  Цех по производству пазогребневорй гипсовой  плиты, срок ввода 01.06.2022 г.  НДФЛ от создания 3 рабочих мест </t>
  </si>
  <si>
    <r>
      <rPr>
        <sz val="10"/>
        <rFont val="Times New Roman"/>
        <family val="1"/>
      </rPr>
      <t xml:space="preserve">среднемесячная заработная плата — 13,9 тыс.руб.
</t>
    </r>
    <r>
      <rPr>
        <b/>
        <u val="single"/>
        <sz val="10"/>
        <rFont val="Times New Roman"/>
        <family val="1"/>
      </rPr>
      <t>В 2022 году</t>
    </r>
    <r>
      <rPr>
        <sz val="10"/>
        <rFont val="Times New Roman"/>
        <family val="1"/>
      </rPr>
      <t xml:space="preserve"> ФОТ — 291,7 тыс.руб.,
НДФЛ — 37,9 тыс.руб.,
отчисления по дополнительному и основному нормативу от НДФЛ (65,68%) - 24,9 тыс.руб.;
</t>
    </r>
    <r>
      <rPr>
        <b/>
        <u val="single"/>
        <sz val="10"/>
        <rFont val="Times New Roman"/>
        <family val="1"/>
      </rPr>
      <t>В 2023 году</t>
    </r>
    <r>
      <rPr>
        <sz val="10"/>
        <rFont val="Times New Roman"/>
        <family val="1"/>
      </rPr>
      <t xml:space="preserve"> ФОТ — 543,6 тыс.руб.,  
НДФЛ — 70,7 тыс.руб.,  
отчисления по дополнительному и основному нормативу от НДФЛ (64,99%) - 45,9 тыс.руб.      
</t>
    </r>
    <r>
      <rPr>
        <b/>
        <u val="single"/>
        <sz val="10"/>
        <rFont val="Times New Roman"/>
        <family val="1"/>
      </rPr>
      <t>В 2024 году</t>
    </r>
    <r>
      <rPr>
        <sz val="10"/>
        <rFont val="Times New Roman"/>
        <family val="1"/>
      </rPr>
      <t xml:space="preserve"> ФОТ — 543,6 тыс.руб.,  
НДФЛ — 70,7 тыс.руб.,  
отчисления по дополнительному и основному нормативу от НДФЛ (64,99%) - 45,9 тыс.руб.</t>
    </r>
  </si>
  <si>
    <t>Оптимизация бюджетных расходов, всего</t>
  </si>
  <si>
    <t xml:space="preserve">Оптимизация неэффективных муниципальных учреждений </t>
  </si>
  <si>
    <t> х</t>
  </si>
  <si>
    <t>Закрытие МБОУ "Байглычевская ООШ" (оптимизация численности работников)</t>
  </si>
  <si>
    <t>Отдел образования и молодежной политики администрации Яльчикского района</t>
  </si>
  <si>
    <t>До 1 сентября 2022 года</t>
  </si>
  <si>
    <t>Оптимизационные расходы всего - 2732,0 тыс.руб., в т.ч.:
1) ФОТ с начислениями за сентябрь-декабрь - 2451,9 тыс.руб. ( з/п в месяц 470,8 тыс.руб. х 4 м-ца = 1883,2 тыс.руб. х 1,302 = 2451,9 тыс.руб.);
2) Коммунальные услуги - 200,5 тыс.руб.;
3) Прочие услуги - 79,6 тыс.руб.
(сокращение ставок в кол-ве 26,09 ед.)</t>
  </si>
  <si>
    <t>Реорганизация МБОУ "Большетаябинская  ООШ» в форме присоединения к МБОУ «Яльчикская СОШ» (оптимизация численности работников)</t>
  </si>
  <si>
    <t>До 31 декабря 2023 года</t>
  </si>
  <si>
    <t>Оптимизационные расходы всего - 426,5 тыс.руб., в т.ч.:
1) ФОТ с начислениями за январь-декабрь - 426,5 тыс.руб. ( з/п в месяц 27,3 тыс.руб. х 12 м-ца = 327,6 тыс.руб. х 1,302 = 426,5 тыс.руб.);
(сокращение ставок в кол-ве 1 ед.)</t>
  </si>
  <si>
    <t>1.3.</t>
  </si>
  <si>
    <t>Реорганизация МБОУ «Шемалаковская ООШ» в форме присоединения к МБОУ «Лащ-Таябинская СОШ» (оптимизация численности работников)</t>
  </si>
  <si>
    <t>Оптимизационные расходы всего - 353,1 тыс.руб., в т.ч.:
1) ФОТ с начислениями за январь-декабрь - 353,1 тыс.руб. ( з/п в месяц 22,6 тыс.руб. х 12 м-ца = 271,2 тыс.руб. х 1,302 = 353,1 тыс.руб.);
(сокращение ставок в кол-ве 1 ед.)</t>
  </si>
  <si>
    <t>1.4.</t>
  </si>
  <si>
    <t>Закрытие обособленного подразделения в с.Большая Таяба, при МБОУ «Яльчикская СОШ» (оптимизация численности работников)</t>
  </si>
  <si>
    <t>До 31 августа 2024 года</t>
  </si>
  <si>
    <t>Оптимизационные расходы всего - 3128,9 тыс.руб., в т.ч.:
1) ФОТ с начислениями за сентябрь-декабрь - 2693,1 тыс.руб. ( з/п в месяц 517,1 тыс.руб. х 4 м-ца = 2068,4 тыс.руб. х 1,302 = 2693,1 тыс.руб.);
2) Коммунальные услуги - 338,1 тыс.руб.;
3) Прочие услуги - 97,7 тыс.руб.
(сокращение ставок в кол-ве 27,1 ед.)</t>
  </si>
  <si>
    <t>1.5.</t>
  </si>
  <si>
    <t>Закрытие обособленного подразделения в д.Шемалаково, при МБОУ «Лащ-Таябинская СОШ» (оптимизация численности работников)</t>
  </si>
  <si>
    <t>Оптимизационные расходы всего - 3282,0 тыс.руб., в т.ч.:
1) ФОТ с начислениями за сентябрь-декабрь - 2827,9 тыс.руб. ( з/п в месяц 543 тыс.руб. х 4 м-ца = 2172,0 тыс.руб. х 1,302 = 2827,9 тыс.руб.);
2) Коммунальные услуги - 354,3 тыс.руб.;
3) Прочие услуги - 99,8 тыс.руб.
(сокращение ставок в кол-ве 27,1 ед.)</t>
  </si>
  <si>
    <t xml:space="preserve">Оптимизация расходов на муниципальное управление </t>
  </si>
  <si>
    <t>2.1</t>
  </si>
  <si>
    <t xml:space="preserve">Соблюдение требований статьи 5 Решения Собрания депутатов Яльчикского района "О бюджете Яльчикского района на 2022 год и на плановый период 2023 и 2024 годов" в части недопущения увеличения численности муниципальных служащих </t>
  </si>
  <si>
    <t>органы местного самоуправления района</t>
  </si>
  <si>
    <t>2.2</t>
  </si>
  <si>
    <t>Мониторинг соблюдения нормативов формирования расходов на содержание органов местного самоуправления Яльчикского района и  сельских поселений Яльчикского района, установленных Кабинетом Министров Чувашской Республики</t>
  </si>
  <si>
    <t>финансовый отдел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</si>
</sst>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@"/>
    <numFmt numFmtId="167" formatCode="0.0"/>
  </numFmts>
  <fonts count="19">
    <font>
      <sz val="11"/>
      <color indexed="63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vertical="top" wrapText="1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 readingOrder="1"/>
    </xf>
    <xf numFmtId="164" fontId="7" fillId="0" borderId="1" xfId="0" applyFont="1" applyBorder="1" applyAlignment="1">
      <alignment horizontal="center" vertical="center" wrapText="1" readingOrder="1"/>
    </xf>
    <xf numFmtId="164" fontId="8" fillId="0" borderId="1" xfId="0" applyFont="1" applyBorder="1" applyAlignment="1">
      <alignment horizontal="center" vertical="center" wrapText="1" readingOrder="1"/>
    </xf>
    <xf numFmtId="164" fontId="9" fillId="2" borderId="1" xfId="0" applyFont="1" applyFill="1" applyBorder="1" applyAlignment="1">
      <alignment horizontal="center" vertical="center" wrapText="1" readingOrder="1"/>
    </xf>
    <xf numFmtId="164" fontId="9" fillId="2" borderId="1" xfId="0" applyFont="1" applyFill="1" applyBorder="1" applyAlignment="1">
      <alignment horizontal="left" vertical="center" wrapText="1" readingOrder="1"/>
    </xf>
    <xf numFmtId="165" fontId="9" fillId="2" borderId="1" xfId="0" applyNumberFormat="1" applyFont="1" applyFill="1" applyBorder="1" applyAlignment="1">
      <alignment horizontal="center" vertical="center" wrapText="1" readingOrder="1"/>
    </xf>
    <xf numFmtId="164" fontId="10" fillId="2" borderId="1" xfId="0" applyFont="1" applyFill="1" applyBorder="1" applyAlignment="1">
      <alignment horizontal="left" wrapText="1" readingOrder="1"/>
    </xf>
    <xf numFmtId="164" fontId="11" fillId="0" borderId="0" xfId="0" applyFont="1" applyAlignment="1">
      <alignment/>
    </xf>
    <xf numFmtId="164" fontId="9" fillId="0" borderId="1" xfId="0" applyFont="1" applyBorder="1" applyAlignment="1">
      <alignment horizontal="center" vertical="center" wrapText="1" readingOrder="1"/>
    </xf>
    <xf numFmtId="164" fontId="9" fillId="0" borderId="1" xfId="0" applyFont="1" applyBorder="1" applyAlignment="1">
      <alignment wrapText="1"/>
    </xf>
    <xf numFmtId="164" fontId="9" fillId="0" borderId="1" xfId="0" applyFont="1" applyBorder="1" applyAlignment="1">
      <alignment horizontal="left" vertical="top" wrapText="1" readingOrder="1"/>
    </xf>
    <xf numFmtId="165" fontId="9" fillId="0" borderId="1" xfId="0" applyNumberFormat="1" applyFont="1" applyBorder="1" applyAlignment="1">
      <alignment horizontal="center" vertical="center" wrapText="1" readingOrder="1"/>
    </xf>
    <xf numFmtId="164" fontId="10" fillId="0" borderId="1" xfId="0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center" vertical="center" wrapText="1" readingOrder="1"/>
    </xf>
    <xf numFmtId="164" fontId="12" fillId="0" borderId="1" xfId="0" applyFont="1" applyBorder="1" applyAlignment="1">
      <alignment horizontal="left" vertical="top" wrapText="1" readingOrder="1"/>
    </xf>
    <xf numFmtId="164" fontId="12" fillId="0" borderId="1" xfId="0" applyFont="1" applyBorder="1" applyAlignment="1">
      <alignment vertical="top" wrapText="1" readingOrder="1"/>
    </xf>
    <xf numFmtId="164" fontId="12" fillId="0" borderId="1" xfId="0" applyFont="1" applyBorder="1" applyAlignment="1">
      <alignment horizontal="center" vertical="center" wrapText="1" readingOrder="1"/>
    </xf>
    <xf numFmtId="165" fontId="12" fillId="0" borderId="1" xfId="0" applyNumberFormat="1" applyFont="1" applyBorder="1" applyAlignment="1">
      <alignment horizontal="center" vertical="center" wrapText="1" readingOrder="1"/>
    </xf>
    <xf numFmtId="166" fontId="9" fillId="0" borderId="1" xfId="0" applyNumberFormat="1" applyFont="1" applyBorder="1" applyAlignment="1">
      <alignment horizontal="center" vertical="center" wrapText="1" readingOrder="1"/>
    </xf>
    <xf numFmtId="164" fontId="15" fillId="0" borderId="1" xfId="0" applyFont="1" applyBorder="1" applyAlignment="1">
      <alignment horizontal="left" vertical="top" wrapText="1" readingOrder="1"/>
    </xf>
    <xf numFmtId="164" fontId="10" fillId="0" borderId="1" xfId="0" applyFont="1" applyBorder="1" applyAlignment="1">
      <alignment horizontal="left" vertical="top" wrapText="1" readingOrder="1"/>
    </xf>
    <xf numFmtId="164" fontId="12" fillId="0" borderId="1" xfId="0" applyFont="1" applyBorder="1" applyAlignment="1">
      <alignment horizontal="justify" vertical="top"/>
    </xf>
    <xf numFmtId="164" fontId="13" fillId="0" borderId="1" xfId="0" applyFont="1" applyBorder="1" applyAlignment="1">
      <alignment horizontal="left" vertical="top" wrapText="1" readingOrder="1"/>
    </xf>
    <xf numFmtId="164" fontId="9" fillId="0" borderId="1" xfId="0" applyFont="1" applyBorder="1" applyAlignment="1">
      <alignment horizontal="justify" vertical="top"/>
    </xf>
    <xf numFmtId="164" fontId="9" fillId="0" borderId="1" xfId="0" applyFont="1" applyBorder="1" applyAlignment="1">
      <alignment/>
    </xf>
    <xf numFmtId="164" fontId="12" fillId="0" borderId="1" xfId="0" applyFont="1" applyBorder="1" applyAlignment="1">
      <alignment horizontal="justify" vertical="top" wrapText="1"/>
    </xf>
    <xf numFmtId="164" fontId="13" fillId="0" borderId="1" xfId="0" applyFont="1" applyBorder="1" applyAlignment="1">
      <alignment vertical="top" wrapText="1" readingOrder="1"/>
    </xf>
    <xf numFmtId="164" fontId="9" fillId="0" borderId="1" xfId="0" applyFont="1" applyBorder="1" applyAlignment="1">
      <alignment horizontal="justify" vertical="top" wrapText="1"/>
    </xf>
    <xf numFmtId="164" fontId="16" fillId="0" borderId="1" xfId="0" applyFont="1" applyBorder="1" applyAlignment="1">
      <alignment horizontal="center" vertical="center" wrapText="1" readingOrder="1"/>
    </xf>
    <xf numFmtId="164" fontId="17" fillId="0" borderId="1" xfId="0" applyFont="1" applyBorder="1" applyAlignment="1">
      <alignment horizontal="left" vertical="top" wrapText="1" readingOrder="1"/>
    </xf>
    <xf numFmtId="164" fontId="16" fillId="0" borderId="1" xfId="0" applyFont="1" applyBorder="1" applyAlignment="1">
      <alignment horizontal="left" vertical="top" wrapText="1" readingOrder="1"/>
    </xf>
    <xf numFmtId="164" fontId="17" fillId="0" borderId="1" xfId="0" applyFont="1" applyBorder="1" applyAlignment="1">
      <alignment horizontal="center" vertical="center" wrapText="1" readingOrder="1"/>
    </xf>
    <xf numFmtId="165" fontId="17" fillId="0" borderId="1" xfId="0" applyNumberFormat="1" applyFont="1" applyBorder="1" applyAlignment="1">
      <alignment horizontal="center" vertical="center" wrapText="1" readingOrder="1"/>
    </xf>
    <xf numFmtId="165" fontId="12" fillId="0" borderId="1" xfId="0" applyNumberFormat="1" applyFont="1" applyFill="1" applyBorder="1" applyAlignment="1">
      <alignment horizontal="center" vertical="center" wrapText="1" readingOrder="1"/>
    </xf>
    <xf numFmtId="164" fontId="17" fillId="0" borderId="0" xfId="0" applyFont="1" applyAlignment="1">
      <alignment/>
    </xf>
    <xf numFmtId="164" fontId="16" fillId="0" borderId="1" xfId="0" applyFont="1" applyFill="1" applyBorder="1" applyAlignment="1">
      <alignment horizontal="center" vertical="center" wrapText="1" readingOrder="1"/>
    </xf>
    <xf numFmtId="164" fontId="12" fillId="0" borderId="1" xfId="0" applyFont="1" applyFill="1" applyBorder="1" applyAlignment="1">
      <alignment vertical="top" wrapText="1"/>
    </xf>
    <xf numFmtId="164" fontId="12" fillId="0" borderId="1" xfId="0" applyFont="1" applyFill="1" applyBorder="1" applyAlignment="1">
      <alignment vertical="top" wrapText="1" readingOrder="1"/>
    </xf>
    <xf numFmtId="164" fontId="12" fillId="0" borderId="1" xfId="0" applyFont="1" applyFill="1" applyBorder="1" applyAlignment="1">
      <alignment horizontal="center" vertical="center" wrapText="1" readingOrder="1"/>
    </xf>
    <xf numFmtId="164" fontId="17" fillId="0" borderId="0" xfId="0" applyFont="1" applyFill="1" applyBorder="1" applyAlignment="1">
      <alignment vertical="top" wrapText="1"/>
    </xf>
    <xf numFmtId="164" fontId="17" fillId="0" borderId="0" xfId="0" applyFont="1" applyFill="1" applyAlignment="1">
      <alignment/>
    </xf>
    <xf numFmtId="164" fontId="9" fillId="2" borderId="1" xfId="0" applyFont="1" applyFill="1" applyBorder="1" applyAlignment="1">
      <alignment horizontal="left" vertical="top" wrapText="1" readingOrder="1"/>
    </xf>
    <xf numFmtId="164" fontId="10" fillId="2" borderId="1" xfId="0" applyFont="1" applyFill="1" applyBorder="1" applyAlignment="1">
      <alignment horizontal="left" vertical="top" wrapText="1" readingOrder="1"/>
    </xf>
    <xf numFmtId="164" fontId="9" fillId="0" borderId="1" xfId="0" applyFont="1" applyFill="1" applyBorder="1" applyAlignment="1">
      <alignment horizontal="center" vertical="center" wrapText="1" readingOrder="1"/>
    </xf>
    <xf numFmtId="164" fontId="9" fillId="0" borderId="1" xfId="0" applyFont="1" applyFill="1" applyBorder="1" applyAlignment="1">
      <alignment horizontal="left" vertical="top" wrapText="1" readingOrder="1"/>
    </xf>
    <xf numFmtId="165" fontId="9" fillId="0" borderId="1" xfId="0" applyNumberFormat="1" applyFont="1" applyFill="1" applyBorder="1" applyAlignment="1">
      <alignment horizontal="center" vertical="center" wrapText="1" readingOrder="1"/>
    </xf>
    <xf numFmtId="164" fontId="10" fillId="0" borderId="1" xfId="0" applyFont="1" applyFill="1" applyBorder="1" applyAlignment="1">
      <alignment horizontal="left" vertical="center" wrapText="1" readingOrder="1"/>
    </xf>
    <xf numFmtId="164" fontId="17" fillId="0" borderId="2" xfId="0" applyFont="1" applyFill="1" applyBorder="1" applyAlignment="1">
      <alignment horizontal="center" vertical="center" wrapText="1" readingOrder="1"/>
    </xf>
    <xf numFmtId="164" fontId="17" fillId="0" borderId="3" xfId="0" applyFont="1" applyFill="1" applyBorder="1" applyAlignment="1">
      <alignment vertical="center" wrapText="1"/>
    </xf>
    <xf numFmtId="165" fontId="17" fillId="0" borderId="3" xfId="0" applyNumberFormat="1" applyFont="1" applyFill="1" applyBorder="1" applyAlignment="1">
      <alignment horizontal="center" vertical="center" wrapText="1" readingOrder="1"/>
    </xf>
    <xf numFmtId="164" fontId="17" fillId="0" borderId="3" xfId="0" applyFont="1" applyFill="1" applyBorder="1" applyAlignment="1">
      <alignment horizontal="left" vertical="center" wrapText="1" readingOrder="1"/>
    </xf>
    <xf numFmtId="166" fontId="9" fillId="0" borderId="1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horizontal="left" vertical="center" wrapText="1" readingOrder="1"/>
    </xf>
    <xf numFmtId="164" fontId="9" fillId="0" borderId="1" xfId="0" applyFont="1" applyBorder="1" applyAlignment="1">
      <alignment vertical="top" wrapText="1"/>
    </xf>
    <xf numFmtId="164" fontId="9" fillId="0" borderId="1" xfId="0" applyFont="1" applyBorder="1" applyAlignment="1">
      <alignment vertical="top"/>
    </xf>
    <xf numFmtId="167" fontId="9" fillId="0" borderId="1" xfId="0" applyNumberFormat="1" applyFont="1" applyBorder="1" applyAlignment="1">
      <alignment horizontal="center" vertical="top"/>
    </xf>
    <xf numFmtId="167" fontId="11" fillId="0" borderId="1" xfId="0" applyNumberFormat="1" applyFont="1" applyBorder="1" applyAlignment="1">
      <alignment horizontal="center" vertical="top"/>
    </xf>
    <xf numFmtId="164" fontId="18" fillId="0" borderId="1" xfId="0" applyFont="1" applyBorder="1" applyAlignment="1">
      <alignment vertical="top" wrapText="1"/>
    </xf>
    <xf numFmtId="166" fontId="17" fillId="0" borderId="1" xfId="0" applyNumberFormat="1" applyFont="1" applyBorder="1" applyAlignment="1">
      <alignment horizontal="center" vertical="center"/>
    </xf>
    <xf numFmtId="164" fontId="17" fillId="0" borderId="1" xfId="0" applyFont="1" applyBorder="1" applyAlignment="1">
      <alignment vertical="center" wrapText="1"/>
    </xf>
    <xf numFmtId="164" fontId="17" fillId="0" borderId="1" xfId="0" applyFont="1" applyBorder="1" applyAlignment="1">
      <alignment vertical="center"/>
    </xf>
    <xf numFmtId="164" fontId="17" fillId="0" borderId="1" xfId="0" applyFont="1" applyBorder="1" applyAlignment="1">
      <alignment/>
    </xf>
    <xf numFmtId="167" fontId="17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164" fontId="8" fillId="0" borderId="1" xfId="0" applyFont="1" applyBorder="1" applyAlignment="1">
      <alignment vertical="top" wrapText="1"/>
    </xf>
    <xf numFmtId="167" fontId="17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111" zoomScaleNormal="111" workbookViewId="0" topLeftCell="A1">
      <selection activeCell="D7" sqref="D7"/>
    </sheetView>
  </sheetViews>
  <sheetFormatPr defaultColWidth="9.140625" defaultRowHeight="15"/>
  <cols>
    <col min="1" max="1" width="5.57421875" style="1" customWidth="1"/>
    <col min="2" max="2" width="38.7109375" style="1" customWidth="1"/>
    <col min="3" max="3" width="18.421875" style="1" customWidth="1"/>
    <col min="4" max="4" width="13.421875" style="1" customWidth="1"/>
    <col min="5" max="5" width="10.57421875" style="1" customWidth="1"/>
    <col min="6" max="11" width="11.28125" style="1" customWidth="1"/>
    <col min="12" max="12" width="39.7109375" style="2" customWidth="1"/>
    <col min="13" max="13" width="12.57421875" style="1" customWidth="1"/>
    <col min="14" max="253" width="9.140625" style="1" customWidth="1"/>
    <col min="254" max="16384" width="9.00390625" style="3" customWidth="1"/>
  </cols>
  <sheetData>
    <row r="1" spans="1:12" ht="51.75" customHeight="1">
      <c r="A1" s="4"/>
      <c r="B1" s="4"/>
      <c r="C1" s="4"/>
      <c r="D1" s="4"/>
      <c r="E1" s="4"/>
      <c r="F1" s="4"/>
      <c r="G1" s="4"/>
      <c r="H1" s="4"/>
      <c r="I1" s="4"/>
      <c r="J1" s="5"/>
      <c r="K1" s="5"/>
      <c r="L1" s="5" t="s">
        <v>0</v>
      </c>
    </row>
    <row r="2" spans="11:12" ht="15.75" customHeight="1">
      <c r="K2" s="6"/>
      <c r="L2" s="7"/>
    </row>
    <row r="3" spans="1:12" ht="33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5" spans="1:12" ht="18.75" customHeight="1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10" t="s">
        <v>7</v>
      </c>
      <c r="G5" s="10"/>
      <c r="H5" s="10" t="s">
        <v>8</v>
      </c>
      <c r="I5" s="10"/>
      <c r="J5" s="10" t="s">
        <v>9</v>
      </c>
      <c r="K5" s="10"/>
      <c r="L5" s="11" t="s">
        <v>10</v>
      </c>
    </row>
    <row r="6" spans="1:12" ht="72.75" customHeight="1">
      <c r="A6" s="9" t="s">
        <v>11</v>
      </c>
      <c r="B6" s="9"/>
      <c r="C6" s="9"/>
      <c r="D6" s="9"/>
      <c r="E6" s="9"/>
      <c r="F6" s="10" t="s">
        <v>12</v>
      </c>
      <c r="G6" s="10" t="s">
        <v>13</v>
      </c>
      <c r="H6" s="10" t="s">
        <v>12</v>
      </c>
      <c r="I6" s="10" t="s">
        <v>13</v>
      </c>
      <c r="J6" s="10" t="s">
        <v>12</v>
      </c>
      <c r="K6" s="10" t="s">
        <v>13</v>
      </c>
      <c r="L6" s="11"/>
    </row>
    <row r="7" spans="1:12" s="16" customFormat="1" ht="44.25" customHeight="1">
      <c r="A7" s="12" t="s">
        <v>14</v>
      </c>
      <c r="B7" s="12"/>
      <c r="C7" s="13"/>
      <c r="D7" s="13"/>
      <c r="E7" s="14">
        <f>E8+E11+E13+E15</f>
        <v>4334.7</v>
      </c>
      <c r="F7" s="14">
        <v>107843.9</v>
      </c>
      <c r="G7" s="14">
        <f>G8+G11+G13+G15</f>
        <v>1402.9</v>
      </c>
      <c r="H7" s="14">
        <v>106487.9</v>
      </c>
      <c r="I7" s="14">
        <f>I8+I11+I13+I15</f>
        <v>1461.3</v>
      </c>
      <c r="J7" s="14">
        <v>126456.6</v>
      </c>
      <c r="K7" s="14">
        <f>K8+K11+K13+K15</f>
        <v>1470.5</v>
      </c>
      <c r="L7" s="15"/>
    </row>
    <row r="8" spans="1:12" s="16" customFormat="1" ht="43.5" customHeight="1">
      <c r="A8" s="17" t="s">
        <v>15</v>
      </c>
      <c r="B8" s="18" t="s">
        <v>16</v>
      </c>
      <c r="C8" s="19"/>
      <c r="D8" s="17"/>
      <c r="E8" s="20">
        <f>E9+E10</f>
        <v>3392.9999999999995</v>
      </c>
      <c r="F8" s="20">
        <f>F9</f>
        <v>0</v>
      </c>
      <c r="G8" s="20">
        <f>G9+G10</f>
        <v>1131</v>
      </c>
      <c r="H8" s="20">
        <f>H9</f>
        <v>0</v>
      </c>
      <c r="I8" s="20">
        <f>I9+I10</f>
        <v>1131.3999999999999</v>
      </c>
      <c r="J8" s="20">
        <f>J9</f>
        <v>0</v>
      </c>
      <c r="K8" s="20">
        <f>K9+K10</f>
        <v>1130.6</v>
      </c>
      <c r="L8" s="21"/>
    </row>
    <row r="9" spans="1:12" ht="168.75" customHeight="1">
      <c r="A9" s="22" t="s">
        <v>17</v>
      </c>
      <c r="B9" s="23" t="s">
        <v>18</v>
      </c>
      <c r="C9" s="24" t="s">
        <v>19</v>
      </c>
      <c r="D9" s="25" t="s">
        <v>20</v>
      </c>
      <c r="E9" s="26">
        <f aca="true" t="shared" si="0" ref="E9:E10">G9+I9+K9</f>
        <v>13.2</v>
      </c>
      <c r="F9" s="26" t="s">
        <v>21</v>
      </c>
      <c r="G9" s="26">
        <v>4.4</v>
      </c>
      <c r="H9" s="26" t="s">
        <v>21</v>
      </c>
      <c r="I9" s="26">
        <v>4.8</v>
      </c>
      <c r="J9" s="26" t="s">
        <v>21</v>
      </c>
      <c r="K9" s="26">
        <v>4</v>
      </c>
      <c r="L9" s="24" t="s">
        <v>22</v>
      </c>
    </row>
    <row r="10" spans="1:12" ht="186" customHeight="1">
      <c r="A10" s="22" t="s">
        <v>23</v>
      </c>
      <c r="B10" s="23" t="s">
        <v>24</v>
      </c>
      <c r="C10" s="24" t="s">
        <v>19</v>
      </c>
      <c r="D10" s="25" t="s">
        <v>25</v>
      </c>
      <c r="E10" s="26">
        <f t="shared" si="0"/>
        <v>3379.7999999999997</v>
      </c>
      <c r="F10" s="26" t="s">
        <v>21</v>
      </c>
      <c r="G10" s="26">
        <v>1126.6</v>
      </c>
      <c r="H10" s="26" t="s">
        <v>21</v>
      </c>
      <c r="I10" s="26">
        <v>1126.6</v>
      </c>
      <c r="J10" s="26" t="s">
        <v>21</v>
      </c>
      <c r="K10" s="26">
        <v>1126.6</v>
      </c>
      <c r="L10" s="24" t="s">
        <v>26</v>
      </c>
    </row>
    <row r="11" spans="1:12" s="16" customFormat="1" ht="37.5" customHeight="1">
      <c r="A11" s="27" t="s">
        <v>27</v>
      </c>
      <c r="B11" s="19" t="s">
        <v>28</v>
      </c>
      <c r="C11" s="28"/>
      <c r="D11" s="17"/>
      <c r="E11" s="20">
        <f>E12</f>
        <v>325.9</v>
      </c>
      <c r="F11" s="20" t="s">
        <v>21</v>
      </c>
      <c r="G11" s="20">
        <f>G12</f>
        <v>99.1</v>
      </c>
      <c r="H11" s="20" t="s">
        <v>21</v>
      </c>
      <c r="I11" s="20">
        <f>I12</f>
        <v>108.4</v>
      </c>
      <c r="J11" s="20" t="s">
        <v>21</v>
      </c>
      <c r="K11" s="20">
        <f>K12</f>
        <v>118.4</v>
      </c>
      <c r="L11" s="29"/>
    </row>
    <row r="12" spans="1:12" s="2" customFormat="1" ht="192.75" customHeight="1">
      <c r="A12" s="22" t="s">
        <v>29</v>
      </c>
      <c r="B12" s="30" t="s">
        <v>30</v>
      </c>
      <c r="C12" s="23" t="s">
        <v>31</v>
      </c>
      <c r="D12" s="25" t="s">
        <v>20</v>
      </c>
      <c r="E12" s="26">
        <f>G12+I12+K12</f>
        <v>325.9</v>
      </c>
      <c r="F12" s="26" t="s">
        <v>21</v>
      </c>
      <c r="G12" s="26">
        <v>99.1</v>
      </c>
      <c r="H12" s="26" t="s">
        <v>21</v>
      </c>
      <c r="I12" s="26">
        <v>108.4</v>
      </c>
      <c r="J12" s="26" t="s">
        <v>21</v>
      </c>
      <c r="K12" s="26">
        <v>118.4</v>
      </c>
      <c r="L12" s="31" t="s">
        <v>32</v>
      </c>
    </row>
    <row r="13" spans="1:12" s="16" customFormat="1" ht="98.25" customHeight="1">
      <c r="A13" s="27" t="s">
        <v>33</v>
      </c>
      <c r="B13" s="32" t="s">
        <v>34</v>
      </c>
      <c r="C13" s="33"/>
      <c r="D13" s="17"/>
      <c r="E13" s="20">
        <f>E14</f>
        <v>397.20000000000005</v>
      </c>
      <c r="F13" s="20" t="s">
        <v>21</v>
      </c>
      <c r="G13" s="20">
        <f>G14</f>
        <v>132.4</v>
      </c>
      <c r="H13" s="20" t="s">
        <v>21</v>
      </c>
      <c r="I13" s="20">
        <f>I14</f>
        <v>132.4</v>
      </c>
      <c r="J13" s="20" t="s">
        <v>21</v>
      </c>
      <c r="K13" s="20">
        <f>K14</f>
        <v>132.4</v>
      </c>
      <c r="L13" s="29"/>
    </row>
    <row r="14" spans="1:12" s="2" customFormat="1" ht="184.5" customHeight="1">
      <c r="A14" s="22" t="s">
        <v>35</v>
      </c>
      <c r="B14" s="34" t="s">
        <v>36</v>
      </c>
      <c r="C14" s="24" t="s">
        <v>19</v>
      </c>
      <c r="D14" s="25" t="s">
        <v>20</v>
      </c>
      <c r="E14" s="26">
        <f aca="true" t="shared" si="1" ref="E14:E15">G14+I14+K14</f>
        <v>397.20000000000005</v>
      </c>
      <c r="F14" s="26" t="s">
        <v>21</v>
      </c>
      <c r="G14" s="26">
        <v>132.4</v>
      </c>
      <c r="H14" s="26" t="s">
        <v>21</v>
      </c>
      <c r="I14" s="26">
        <v>132.4</v>
      </c>
      <c r="J14" s="26" t="s">
        <v>21</v>
      </c>
      <c r="K14" s="26">
        <v>132.4</v>
      </c>
      <c r="L14" s="35" t="s">
        <v>37</v>
      </c>
    </row>
    <row r="15" spans="1:12" s="16" customFormat="1" ht="30.75" customHeight="1">
      <c r="A15" s="27" t="s">
        <v>38</v>
      </c>
      <c r="B15" s="36" t="s">
        <v>39</v>
      </c>
      <c r="C15" s="19"/>
      <c r="D15" s="17"/>
      <c r="E15" s="20">
        <f t="shared" si="1"/>
        <v>218.6</v>
      </c>
      <c r="F15" s="20" t="s">
        <v>21</v>
      </c>
      <c r="G15" s="20">
        <f>G16</f>
        <v>40.4</v>
      </c>
      <c r="H15" s="20" t="s">
        <v>21</v>
      </c>
      <c r="I15" s="20">
        <f>I16</f>
        <v>89.1</v>
      </c>
      <c r="J15" s="20" t="s">
        <v>21</v>
      </c>
      <c r="K15" s="20">
        <f>K16</f>
        <v>89.1</v>
      </c>
      <c r="L15" s="29"/>
    </row>
    <row r="16" spans="1:12" s="43" customFormat="1" ht="18.75" customHeight="1">
      <c r="A16" s="37" t="s">
        <v>40</v>
      </c>
      <c r="B16" s="38" t="s">
        <v>41</v>
      </c>
      <c r="C16" s="39"/>
      <c r="D16" s="40"/>
      <c r="E16" s="41">
        <f>SUM(E17:E18)</f>
        <v>218.6</v>
      </c>
      <c r="F16" s="42" t="s">
        <v>21</v>
      </c>
      <c r="G16" s="41">
        <f>SUM(G17:G18)</f>
        <v>40.4</v>
      </c>
      <c r="H16" s="42" t="s">
        <v>21</v>
      </c>
      <c r="I16" s="41">
        <f>SUM(I17:I18)</f>
        <v>89.1</v>
      </c>
      <c r="J16" s="42" t="s">
        <v>21</v>
      </c>
      <c r="K16" s="41">
        <f>SUM(K17:K18)</f>
        <v>89.1</v>
      </c>
      <c r="L16" s="23"/>
    </row>
    <row r="17" spans="1:13" s="49" customFormat="1" ht="159" customHeight="1">
      <c r="A17" s="44"/>
      <c r="B17" s="45" t="s">
        <v>42</v>
      </c>
      <c r="C17" s="46" t="s">
        <v>43</v>
      </c>
      <c r="D17" s="47" t="s">
        <v>25</v>
      </c>
      <c r="E17" s="42">
        <f>G17+I17+K17</f>
        <v>108.3</v>
      </c>
      <c r="F17" s="42" t="s">
        <v>21</v>
      </c>
      <c r="G17" s="42">
        <v>15.5</v>
      </c>
      <c r="H17" s="42" t="s">
        <v>21</v>
      </c>
      <c r="I17" s="42">
        <v>46.4</v>
      </c>
      <c r="J17" s="42" t="s">
        <v>21</v>
      </c>
      <c r="K17" s="42">
        <v>46.4</v>
      </c>
      <c r="L17" s="45" t="s">
        <v>44</v>
      </c>
      <c r="M17" s="48"/>
    </row>
    <row r="18" spans="1:12" s="49" customFormat="1" ht="159" customHeight="1">
      <c r="A18" s="44"/>
      <c r="B18" s="45" t="s">
        <v>45</v>
      </c>
      <c r="C18" s="46" t="s">
        <v>43</v>
      </c>
      <c r="D18" s="47" t="s">
        <v>25</v>
      </c>
      <c r="E18" s="42">
        <v>110.3</v>
      </c>
      <c r="F18" s="42" t="s">
        <v>21</v>
      </c>
      <c r="G18" s="42">
        <v>24.9</v>
      </c>
      <c r="H18" s="42" t="s">
        <v>21</v>
      </c>
      <c r="I18" s="42">
        <v>42.7</v>
      </c>
      <c r="J18" s="42" t="s">
        <v>21</v>
      </c>
      <c r="K18" s="42">
        <v>42.7</v>
      </c>
      <c r="L18" s="45" t="s">
        <v>46</v>
      </c>
    </row>
    <row r="19" spans="1:12" s="16" customFormat="1" ht="33" customHeight="1">
      <c r="A19" s="12" t="s">
        <v>47</v>
      </c>
      <c r="B19" s="12"/>
      <c r="C19" s="50"/>
      <c r="D19" s="13"/>
      <c r="E19" s="14">
        <f>G19+I19+K19</f>
        <v>9922.5376</v>
      </c>
      <c r="F19" s="14">
        <v>413778</v>
      </c>
      <c r="G19" s="14">
        <f>G20</f>
        <v>2732</v>
      </c>
      <c r="H19" s="14">
        <v>395063.9</v>
      </c>
      <c r="I19" s="14">
        <f>I20</f>
        <v>0</v>
      </c>
      <c r="J19" s="14">
        <v>390653.3</v>
      </c>
      <c r="K19" s="14">
        <f>K20</f>
        <v>7190.5376</v>
      </c>
      <c r="L19" s="51"/>
    </row>
    <row r="20" spans="1:12" s="16" customFormat="1" ht="29.25" customHeight="1">
      <c r="A20" s="52" t="s">
        <v>15</v>
      </c>
      <c r="B20" s="53" t="s">
        <v>48</v>
      </c>
      <c r="C20" s="53"/>
      <c r="D20" s="52"/>
      <c r="E20" s="54">
        <f>SUM(E21:E25)</f>
        <v>9922.5376</v>
      </c>
      <c r="F20" s="54" t="s">
        <v>49</v>
      </c>
      <c r="G20" s="54">
        <f>SUM(G21:G25)</f>
        <v>2732</v>
      </c>
      <c r="H20" s="54" t="s">
        <v>49</v>
      </c>
      <c r="I20" s="54">
        <f>SUM(I21:I25)</f>
        <v>0</v>
      </c>
      <c r="J20" s="54" t="s">
        <v>49</v>
      </c>
      <c r="K20" s="54">
        <f>SUM(K21:K25)</f>
        <v>7190.5376</v>
      </c>
      <c r="L20" s="55"/>
    </row>
    <row r="21" spans="1:12" ht="94.5" customHeight="1">
      <c r="A21" s="56" t="s">
        <v>17</v>
      </c>
      <c r="B21" s="57" t="s">
        <v>50</v>
      </c>
      <c r="C21" s="57" t="s">
        <v>51</v>
      </c>
      <c r="D21" s="57" t="s">
        <v>52</v>
      </c>
      <c r="E21" s="58">
        <f aca="true" t="shared" si="2" ref="E21:E25">G21+I21+K21</f>
        <v>2732</v>
      </c>
      <c r="F21" s="58" t="s">
        <v>49</v>
      </c>
      <c r="G21" s="58">
        <v>2732</v>
      </c>
      <c r="H21" s="58" t="s">
        <v>49</v>
      </c>
      <c r="I21" s="58">
        <v>0</v>
      </c>
      <c r="J21" s="58" t="s">
        <v>49</v>
      </c>
      <c r="K21" s="58">
        <v>0</v>
      </c>
      <c r="L21" s="59" t="s">
        <v>53</v>
      </c>
    </row>
    <row r="22" spans="1:12" ht="74.25" customHeight="1">
      <c r="A22" s="56" t="s">
        <v>23</v>
      </c>
      <c r="B22" s="57" t="s">
        <v>54</v>
      </c>
      <c r="C22" s="57" t="s">
        <v>51</v>
      </c>
      <c r="D22" s="57" t="s">
        <v>55</v>
      </c>
      <c r="E22" s="58">
        <f t="shared" si="2"/>
        <v>426.53520000000003</v>
      </c>
      <c r="F22" s="58" t="s">
        <v>49</v>
      </c>
      <c r="G22" s="58">
        <v>0</v>
      </c>
      <c r="H22" s="58" t="s">
        <v>49</v>
      </c>
      <c r="I22" s="58">
        <v>0</v>
      </c>
      <c r="J22" s="58" t="s">
        <v>49</v>
      </c>
      <c r="K22" s="58">
        <f>27.3*12*1.302</f>
        <v>426.53520000000003</v>
      </c>
      <c r="L22" s="59" t="s">
        <v>56</v>
      </c>
    </row>
    <row r="23" spans="1:12" ht="77.25" customHeight="1">
      <c r="A23" s="56" t="s">
        <v>57</v>
      </c>
      <c r="B23" s="57" t="s">
        <v>58</v>
      </c>
      <c r="C23" s="57" t="s">
        <v>51</v>
      </c>
      <c r="D23" s="57" t="s">
        <v>55</v>
      </c>
      <c r="E23" s="58">
        <f t="shared" si="2"/>
        <v>353.10240000000005</v>
      </c>
      <c r="F23" s="58" t="s">
        <v>49</v>
      </c>
      <c r="G23" s="58">
        <v>0</v>
      </c>
      <c r="H23" s="58" t="s">
        <v>49</v>
      </c>
      <c r="I23" s="58">
        <v>0</v>
      </c>
      <c r="J23" s="58" t="s">
        <v>49</v>
      </c>
      <c r="K23" s="58">
        <f>22.6*12*1.302</f>
        <v>353.10240000000005</v>
      </c>
      <c r="L23" s="59" t="s">
        <v>59</v>
      </c>
    </row>
    <row r="24" spans="1:12" ht="94.5" customHeight="1">
      <c r="A24" s="56" t="s">
        <v>60</v>
      </c>
      <c r="B24" s="57" t="s">
        <v>61</v>
      </c>
      <c r="C24" s="57" t="s">
        <v>51</v>
      </c>
      <c r="D24" s="57" t="s">
        <v>62</v>
      </c>
      <c r="E24" s="58">
        <f t="shared" si="2"/>
        <v>3128.9</v>
      </c>
      <c r="F24" s="58" t="s">
        <v>49</v>
      </c>
      <c r="G24" s="58">
        <v>0</v>
      </c>
      <c r="H24" s="58" t="s">
        <v>49</v>
      </c>
      <c r="I24" s="58">
        <v>0</v>
      </c>
      <c r="J24" s="58" t="s">
        <v>49</v>
      </c>
      <c r="K24" s="58">
        <v>3128.9</v>
      </c>
      <c r="L24" s="59" t="s">
        <v>63</v>
      </c>
    </row>
    <row r="25" spans="1:12" ht="99" customHeight="1">
      <c r="A25" s="56" t="s">
        <v>64</v>
      </c>
      <c r="B25" s="57" t="s">
        <v>65</v>
      </c>
      <c r="C25" s="57" t="s">
        <v>51</v>
      </c>
      <c r="D25" s="57" t="s">
        <v>62</v>
      </c>
      <c r="E25" s="58">
        <f t="shared" si="2"/>
        <v>3282</v>
      </c>
      <c r="F25" s="58" t="s">
        <v>49</v>
      </c>
      <c r="G25" s="58">
        <v>0</v>
      </c>
      <c r="H25" s="58" t="s">
        <v>49</v>
      </c>
      <c r="I25" s="58">
        <v>0</v>
      </c>
      <c r="J25" s="58" t="s">
        <v>49</v>
      </c>
      <c r="K25" s="58">
        <v>3282</v>
      </c>
      <c r="L25" s="59" t="s">
        <v>66</v>
      </c>
    </row>
    <row r="26" spans="1:12" s="16" customFormat="1" ht="28.5" customHeight="1">
      <c r="A26" s="60" t="s">
        <v>27</v>
      </c>
      <c r="B26" s="61" t="s">
        <v>67</v>
      </c>
      <c r="C26" s="62"/>
      <c r="D26" s="63"/>
      <c r="E26" s="33"/>
      <c r="F26" s="33"/>
      <c r="G26" s="64"/>
      <c r="H26" s="64"/>
      <c r="I26" s="64"/>
      <c r="J26" s="64"/>
      <c r="K26" s="65"/>
      <c r="L26" s="66"/>
    </row>
    <row r="27" spans="1:12" ht="84.75" customHeight="1">
      <c r="A27" s="67" t="s">
        <v>68</v>
      </c>
      <c r="B27" s="68" t="s">
        <v>69</v>
      </c>
      <c r="C27" s="68" t="s">
        <v>70</v>
      </c>
      <c r="D27" s="69" t="s">
        <v>20</v>
      </c>
      <c r="E27" s="70"/>
      <c r="F27" s="70"/>
      <c r="G27" s="71"/>
      <c r="H27" s="71"/>
      <c r="I27" s="71"/>
      <c r="J27" s="71"/>
      <c r="K27" s="72"/>
      <c r="L27" s="73"/>
    </row>
    <row r="28" spans="1:12" ht="80.25" customHeight="1">
      <c r="A28" s="67" t="s">
        <v>71</v>
      </c>
      <c r="B28" s="68" t="s">
        <v>72</v>
      </c>
      <c r="C28" s="68" t="s">
        <v>73</v>
      </c>
      <c r="D28" s="69" t="s">
        <v>20</v>
      </c>
      <c r="E28" s="70"/>
      <c r="F28" s="70"/>
      <c r="G28" s="74"/>
      <c r="H28" s="70"/>
      <c r="I28" s="70"/>
      <c r="J28" s="70"/>
      <c r="K28" s="75"/>
      <c r="L28" s="76"/>
    </row>
  </sheetData>
  <sheetProtection selectLockedCells="1" selectUnlockedCells="1"/>
  <mergeCells count="12">
    <mergeCell ref="A3:L3"/>
    <mergeCell ref="A5:A6"/>
    <mergeCell ref="B5:B6"/>
    <mergeCell ref="C5:C6"/>
    <mergeCell ref="D5:D6"/>
    <mergeCell ref="E5:E6"/>
    <mergeCell ref="F5:G5"/>
    <mergeCell ref="H5:I5"/>
    <mergeCell ref="J5:K5"/>
    <mergeCell ref="L5:L6"/>
    <mergeCell ref="A7:B7"/>
    <mergeCell ref="A19:B19"/>
  </mergeCells>
  <printOptions/>
  <pageMargins left="0.19652777777777777" right="0.19652777777777777" top="0.7875" bottom="0.196527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economica</dc:creator>
  <cp:keywords/>
  <dc:description/>
  <cp:lastModifiedBy/>
  <cp:lastPrinted>2022-04-15T06:01:57Z</cp:lastPrinted>
  <dcterms:created xsi:type="dcterms:W3CDTF">2006-09-16T00:00:00Z</dcterms:created>
  <dcterms:modified xsi:type="dcterms:W3CDTF">2022-04-15T06:02:11Z</dcterms:modified>
  <cp:category/>
  <cp:version/>
  <cp:contentType/>
  <cp:contentStatus/>
  <cp:revision>46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