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0" yWindow="-45" windowWidth="13680" windowHeight="123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L233" i="1"/>
  <c r="S233" i="1"/>
  <c r="V233" i="1"/>
  <c r="K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L224" i="1"/>
  <c r="M224" i="1"/>
  <c r="X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AA201" i="1"/>
  <c r="AC230" i="1"/>
  <c r="S230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AE160" i="1" l="1"/>
  <c r="Q229" i="1"/>
  <c r="P229" i="1"/>
  <c r="I229" i="1"/>
  <c r="J229" i="1"/>
  <c r="K229" i="1"/>
  <c r="L229" i="1"/>
  <c r="M229" i="1"/>
  <c r="N229" i="1"/>
  <c r="O229" i="1"/>
  <c r="K230" i="1"/>
  <c r="P230" i="1"/>
  <c r="F280" i="1" l="1"/>
  <c r="F283" i="1"/>
  <c r="F287" i="1"/>
  <c r="F288" i="1"/>
  <c r="J155" i="1" l="1"/>
  <c r="J156" i="1"/>
  <c r="L156" i="1"/>
  <c r="M156" i="1"/>
  <c r="N156" i="1"/>
  <c r="P156" i="1"/>
  <c r="Q156" i="1"/>
  <c r="R156" i="1"/>
  <c r="S156" i="1"/>
  <c r="T156" i="1"/>
  <c r="V156" i="1"/>
  <c r="W156" i="1"/>
  <c r="X156" i="1"/>
  <c r="Z156" i="1"/>
  <c r="AA156" i="1"/>
  <c r="B153" i="1" l="1"/>
  <c r="Q243" i="1" l="1"/>
  <c r="AB185" i="1" l="1"/>
  <c r="M185" i="1"/>
  <c r="N185" i="1"/>
  <c r="P185" i="1"/>
  <c r="R185" i="1"/>
  <c r="AC168" i="1"/>
  <c r="AB221" i="1" l="1"/>
  <c r="O207" i="1"/>
  <c r="AB204" i="1"/>
  <c r="W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W233" i="1"/>
  <c r="AA233" i="1"/>
  <c r="Y177" i="1" l="1"/>
  <c r="U177" i="1"/>
  <c r="B276" i="1" l="1"/>
  <c r="E135" i="1" l="1"/>
  <c r="AE135" i="1" l="1"/>
  <c r="E146" i="1"/>
  <c r="K154" i="1"/>
  <c r="J154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N155" i="1"/>
  <c r="O155" i="1"/>
  <c r="P155" i="1"/>
  <c r="R155" i="1"/>
  <c r="T155" i="1"/>
  <c r="V155" i="1"/>
  <c r="W155" i="1"/>
  <c r="X155" i="1"/>
  <c r="Z155" i="1"/>
  <c r="AA155" i="1"/>
  <c r="AB155" i="1"/>
  <c r="AC155" i="1"/>
  <c r="AB156" i="1"/>
  <c r="AC156" i="1"/>
  <c r="U157" i="1"/>
  <c r="Z157" i="1"/>
  <c r="AB157" i="1"/>
  <c r="L158" i="1"/>
  <c r="Q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AE216" i="1" l="1"/>
  <c r="E165" i="1" l="1"/>
  <c r="AE165" i="1" s="1"/>
  <c r="G165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Q106" i="1" l="1"/>
  <c r="F103" i="1" l="1"/>
  <c r="I198" i="1" l="1"/>
  <c r="V177" i="1" l="1"/>
  <c r="AC216" i="1"/>
  <c r="AC198" i="1" l="1"/>
  <c r="K198" i="1" l="1"/>
  <c r="U204" i="1" l="1"/>
  <c r="R204" i="1" l="1"/>
  <c r="J198" i="1"/>
  <c r="L198" i="1"/>
  <c r="M198" i="1"/>
  <c r="O198" i="1"/>
  <c r="P198" i="1"/>
  <c r="Q198" i="1"/>
  <c r="R198" i="1"/>
  <c r="S198" i="1"/>
  <c r="U198" i="1" l="1"/>
  <c r="Y198" i="1"/>
  <c r="AA198" i="1"/>
  <c r="W198" i="1"/>
  <c r="T198" i="1"/>
  <c r="X198" i="1"/>
  <c r="V198" i="1"/>
  <c r="E191" i="1"/>
  <c r="V221" i="1"/>
  <c r="AE191" i="1" l="1"/>
  <c r="E198" i="1"/>
  <c r="AC181" i="1"/>
  <c r="AE198" i="1" l="1"/>
  <c r="Y216" i="1"/>
  <c r="AB213" i="1"/>
  <c r="V207" i="1" l="1"/>
  <c r="AE158" i="1" l="1"/>
  <c r="K216" i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AC185" i="1" l="1"/>
  <c r="U171" i="1" l="1"/>
  <c r="AB181" i="1" l="1"/>
  <c r="X207" i="1" l="1"/>
  <c r="AE207" i="1" s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<sst xmlns="http://schemas.openxmlformats.org/spreadsheetml/2006/main" count="317" uniqueCount="248">
  <si>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</si>
  <si>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</si>
  <si>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</si>
  <si>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</si>
  <si>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</si>
  <si>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</si>
  <si>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</si>
  <si>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</si>
  <si>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</si>
  <si>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</si>
  <si>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</si>
  <si>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</si>
  <si>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</si>
  <si>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</si>
  <si>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</si>
  <si>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</si>
  <si>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</si>
  <si>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</si>
  <si>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</si>
  <si>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</si>
  <si>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</si>
  <si>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</si>
  <si>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</si>
  <si>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</si>
  <si>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</si>
  <si>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</si>
  <si>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</si>
  <si>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</si>
  <si>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</si>
  <si>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</si>
  <si>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</si>
  <si>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</si>
  <si>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</si>
  <si>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</si>
  <si>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</si>
  <si>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</si>
  <si>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</si>
  <si>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</si>
  <si>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</si>
  <si>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</si>
  <si>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</si>
  <si>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</si>
  <si>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</si>
  <si>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</si>
  <si>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</si>
  <si>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</si>
  <si>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</si>
  <si>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</si>
  <si>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</si>
  <si>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</si>
  <si>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</si>
  <si>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</si>
  <si>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</si>
  <si>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</si>
  <si>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</si>
  <si>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</si>
  <si>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</si>
  <si>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</si>
  <si>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</si>
  <si>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</si>
  <si>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</si>
  <si>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</si>
  <si>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</si>
  <si>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</si>
  <si>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</si>
  <si>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</si>
  <si>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</si>
  <si>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</si>
  <si>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</si>
  <si>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</si>
  <si>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</si>
  <si>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</si>
  <si>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</si>
  <si>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</si>
  <si>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</si>
  <si>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</si>
  <si>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</si>
  <si>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</si>
  <si>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</si>
  <si>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</si>
  <si>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</si>
  <si>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</si>
  <si>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</si>
  <si>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</si>
  <si>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</si>
  <si>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</si>
  <si>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</si>
  <si>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</si>
  <si>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</si>
  <si>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</si>
  <si>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</si>
  <si>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</si>
  <si>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</si>
  <si>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</si>
  <si>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</si>
  <si>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</si>
  <si>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</si>
  <si>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</si>
  <si>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</si>
  <si>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</si>
  <si>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</si>
  <si>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</si>
  <si>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</si>
  <si>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</si>
  <si>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</si>
  <si>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</si>
  <si>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</si>
  <si>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</si>
  <si>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</si>
  <si>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</si>
  <si>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</si>
  <si>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</si>
  <si>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</si>
  <si>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</si>
  <si>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</si>
  <si>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</si>
  <si>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</si>
  <si>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</si>
  <si>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</si>
  <si>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</si>
  <si>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</si>
  <si>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</si>
  <si>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</si>
  <si>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</si>
  <si>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</si>
  <si>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</si>
  <si>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</si>
  <si>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</si>
  <si>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</si>
  <si>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</si>
  <si>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</si>
  <si>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</si>
  <si>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</si>
  <si>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</si>
  <si>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</si>
  <si>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</si>
  <si>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</si>
  <si>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</si>
  <si>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</si>
  <si>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</si>
  <si>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</si>
  <si>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</si>
  <si>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</si>
  <si>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</si>
  <si>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</si>
  <si>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</si>
  <si>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</si>
  <si>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</si>
  <si>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</si>
  <si>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</si>
  <si>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</si>
  <si>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</si>
  <si>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</si>
  <si>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</si>
  <si>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</si>
  <si>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</si>
  <si>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</si>
  <si>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</si>
  <si>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</si>
  <si>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</si>
  <si>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</si>
  <si>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</si>
  <si>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</si>
  <si>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</si>
  <si>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</si>
  <si>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</si>
  <si>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</si>
  <si>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</si>
  <si>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</si>
  <si>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</si>
  <si>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</si>
  <si>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</si>
  <si>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</si>
  <si>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</si>
  <si>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</si>
  <si>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</si>
  <si>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</si>
  <si>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</si>
  <si>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</si>
  <si>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</si>
  <si>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</si>
  <si>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</si>
  <si>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</si>
  <si>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</si>
  <si>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</si>
  <si>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</si>
  <si>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</si>
  <si>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</si>
  <si>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</si>
  <si>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</si>
  <si>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</si>
  <si>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</si>
  <si>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</si>
  <si>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</si>
  <si>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</si>
  <si>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</si>
  <si>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</si>
  <si>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</si>
  <si>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</si>
  <si>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</si>
  <si>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</si>
  <si>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</si>
  <si>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</si>
  <si>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</si>
  <si>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</si>
  <si>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</si>
  <si>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</si>
  <si>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</si>
  <si>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</si>
  <si>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</si>
  <si>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</si>
  <si>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</si>
  <si>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</si>
  <si>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</si>
  <si>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</si>
  <si>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</si>
  <si>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</si>
  <si>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</si>
  <si>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</si>
  <si>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</si>
  <si>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</si>
  <si>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</si>
  <si>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</si>
  <si>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</si>
  <si>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</si>
  <si>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</si>
  <si>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</si>
  <si>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</si>
  <si>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</si>
  <si>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</si>
  <si>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</si>
  <si>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</si>
  <si>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</si>
  <si>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</si>
  <si>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</si>
  <si>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</si>
  <si>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</si>
  <si>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</si>
  <si>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</si>
  <si>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</si>
  <si>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</si>
  <si>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</si>
  <si>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</si>
  <si>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</si>
  <si>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</si>
  <si>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</si>
  <si>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3 октября 2024 г. (сельскохозяйственные организации и крупные К(Ф)Х)</t>
  </si>
  <si>
    <t>На соответ. период 2023 г.                     На 3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</si>
</sst>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73"/>
  <sheetViews>
    <sheetView tabSelected="1" view="pageBreakPreview" topLeftCell="A2" zoomScale="50" zoomScaleNormal="60" zoomScaleSheetLayoutView="5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3" sqref="A3"/>
    </sheetView>
  </sheetViews>
  <sheetFormatPr defaultColWidth="9.140625" defaultRowHeight="16.5" outlineLevelRow="1" x14ac:dyDescent="0.25"/>
  <cols>
    <col min="1" max="1" width="100.28515625" style="88" customWidth="1"/>
    <col min="2" max="2" width="24.5703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hidden="1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hidden="1" customWidth="1"/>
    <col min="36" max="36" width="14.85546875" style="15" hidden="1" customWidth="1"/>
    <col min="37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44" t="s">
        <v>246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 t="s">
        <v>1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45" t="s">
        <v>3</v>
      </c>
      <c r="B4" s="254" t="s">
        <v>247</v>
      </c>
      <c r="C4" s="159"/>
      <c r="D4" s="236" t="s">
        <v>216</v>
      </c>
      <c r="E4" s="236" t="s">
        <v>194</v>
      </c>
      <c r="F4" s="236" t="s">
        <v>195</v>
      </c>
      <c r="G4" s="236" t="s">
        <v>223</v>
      </c>
      <c r="H4" s="251" t="s">
        <v>197</v>
      </c>
      <c r="I4" s="248" t="s">
        <v>4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50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46"/>
      <c r="B5" s="255"/>
      <c r="C5" s="160"/>
      <c r="D5" s="237"/>
      <c r="E5" s="237"/>
      <c r="F5" s="237"/>
      <c r="G5" s="237"/>
      <c r="H5" s="252"/>
      <c r="I5" s="242" t="s">
        <v>5</v>
      </c>
      <c r="J5" s="242" t="s">
        <v>6</v>
      </c>
      <c r="K5" s="242" t="s">
        <v>7</v>
      </c>
      <c r="L5" s="242" t="s">
        <v>8</v>
      </c>
      <c r="M5" s="242" t="s">
        <v>9</v>
      </c>
      <c r="N5" s="242" t="s">
        <v>10</v>
      </c>
      <c r="O5" s="242" t="s">
        <v>11</v>
      </c>
      <c r="P5" s="242" t="s">
        <v>12</v>
      </c>
      <c r="Q5" s="242" t="s">
        <v>13</v>
      </c>
      <c r="R5" s="242" t="s">
        <v>14</v>
      </c>
      <c r="S5" s="242" t="s">
        <v>15</v>
      </c>
      <c r="T5" s="242" t="s">
        <v>16</v>
      </c>
      <c r="U5" s="242" t="s">
        <v>17</v>
      </c>
      <c r="V5" s="242" t="s">
        <v>18</v>
      </c>
      <c r="W5" s="242" t="s">
        <v>19</v>
      </c>
      <c r="X5" s="242" t="s">
        <v>20</v>
      </c>
      <c r="Y5" s="242" t="s">
        <v>21</v>
      </c>
      <c r="Z5" s="242" t="s">
        <v>22</v>
      </c>
      <c r="AA5" s="242" t="s">
        <v>23</v>
      </c>
      <c r="AB5" s="242" t="s">
        <v>24</v>
      </c>
      <c r="AC5" s="242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47"/>
      <c r="B6" s="256"/>
      <c r="C6" s="161" t="s">
        <v>224</v>
      </c>
      <c r="D6" s="238"/>
      <c r="E6" s="238"/>
      <c r="F6" s="238"/>
      <c r="G6" s="238"/>
      <c r="H6" s="25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162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163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163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163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164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163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163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164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163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163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165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166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166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166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166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164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167" t="s">
        <v>173</v>
      </c>
      <c r="B27" s="168">
        <v>6</v>
      </c>
      <c r="C27" s="168"/>
      <c r="D27" s="168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166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164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163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164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166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164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169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166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164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170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163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171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172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164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164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164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164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164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164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171" t="s">
        <v>242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171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171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163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164" t="s">
        <v>52</v>
      </c>
      <c r="B56" s="116">
        <f>B55/B54</f>
        <v>1</v>
      </c>
      <c r="C56" s="173"/>
      <c r="D56" s="173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171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163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164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172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172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164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164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164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164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164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164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164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164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164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164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164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164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163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173"/>
      <c r="D79" s="173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173"/>
      <c r="D80" s="173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173"/>
      <c r="D81" s="173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174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173"/>
      <c r="D83" s="173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173"/>
      <c r="D84" s="173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173"/>
      <c r="D85" s="173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175"/>
      <c r="C86" s="176"/>
      <c r="D86" s="176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177"/>
      <c r="C88" s="177"/>
      <c r="D88" s="177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175"/>
      <c r="C89" s="176"/>
      <c r="D89" s="176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178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179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179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179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179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179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179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179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179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2052</v>
      </c>
      <c r="C101" s="3"/>
      <c r="D101" s="3"/>
      <c r="E101" s="1">
        <f t="shared" si="36"/>
        <v>702</v>
      </c>
      <c r="F101" s="2"/>
      <c r="G101" s="2"/>
      <c r="H101" s="137">
        <v>2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345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3882.9</v>
      </c>
      <c r="C102" s="3"/>
      <c r="D102" s="3"/>
      <c r="E102" s="1">
        <f t="shared" si="36"/>
        <v>9572</v>
      </c>
      <c r="F102" s="2"/>
      <c r="G102" s="2"/>
      <c r="H102" s="137">
        <v>9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>
        <v>270</v>
      </c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163" t="s">
        <v>85</v>
      </c>
      <c r="B103" s="7">
        <v>298784</v>
      </c>
      <c r="C103" s="1"/>
      <c r="D103" s="1"/>
      <c r="E103" s="1">
        <f t="shared" si="36"/>
        <v>286075.28999999998</v>
      </c>
      <c r="F103" s="2">
        <f>E103/B103</f>
        <v>0.95746522571489767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17757</v>
      </c>
      <c r="M103" s="151">
        <v>9836.1999999999989</v>
      </c>
      <c r="N103" s="151">
        <v>18618.91</v>
      </c>
      <c r="O103" s="151">
        <v>10247</v>
      </c>
      <c r="P103" s="151">
        <v>12985.33</v>
      </c>
      <c r="Q103" s="151">
        <v>13647.15</v>
      </c>
      <c r="R103" s="151">
        <v>5494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288538</v>
      </c>
      <c r="C104" s="1">
        <v>285548</v>
      </c>
      <c r="D104" s="1">
        <v>284098</v>
      </c>
      <c r="E104" s="153">
        <f>SUM(I104:AC104)</f>
        <v>275369.5</v>
      </c>
      <c r="F104" s="2">
        <f>E104/B104</f>
        <v>0.95436129729879604</v>
      </c>
      <c r="G104" s="2">
        <f>E104/C104</f>
        <v>0.96435450432151515</v>
      </c>
      <c r="H104" s="154">
        <v>21</v>
      </c>
      <c r="I104" s="151">
        <v>19618</v>
      </c>
      <c r="J104" s="151">
        <v>9027</v>
      </c>
      <c r="K104" s="151">
        <v>15724</v>
      </c>
      <c r="L104" s="151">
        <v>17757</v>
      </c>
      <c r="M104" s="151">
        <v>9703</v>
      </c>
      <c r="N104" s="151">
        <v>18607</v>
      </c>
      <c r="O104" s="151">
        <v>10247</v>
      </c>
      <c r="P104" s="151">
        <v>12352</v>
      </c>
      <c r="Q104" s="151">
        <v>13072</v>
      </c>
      <c r="R104" s="155">
        <v>5239.3</v>
      </c>
      <c r="S104" s="151">
        <v>6369</v>
      </c>
      <c r="T104" s="151">
        <v>15263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5173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4.0491412447638535E-2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customHeight="1" x14ac:dyDescent="0.2">
      <c r="A105" s="163" t="s">
        <v>190</v>
      </c>
      <c r="B105" s="1">
        <v>293011</v>
      </c>
      <c r="C105" s="1"/>
      <c r="D105" s="1"/>
      <c r="E105" s="1">
        <f>SUM(I105:AC105)</f>
        <v>276322.28999999998</v>
      </c>
      <c r="F105" s="2">
        <f t="shared" ref="F105:F106" si="41">E105/B105</f>
        <v>0.94304408366921366</v>
      </c>
      <c r="G105" s="2"/>
      <c r="H105" s="208"/>
      <c r="I105" s="3">
        <f>I103-I102-I101</f>
        <v>20063.759999999998</v>
      </c>
      <c r="J105" s="3">
        <f t="shared" ref="J105:AC105" si="42">J103-J102-J101</f>
        <v>9027.1400000000012</v>
      </c>
      <c r="K105" s="3">
        <f t="shared" si="42"/>
        <v>15723.83</v>
      </c>
      <c r="L105" s="3">
        <f t="shared" si="42"/>
        <v>17757</v>
      </c>
      <c r="M105" s="3">
        <f t="shared" si="42"/>
        <v>9836.1999999999989</v>
      </c>
      <c r="N105" s="3">
        <f t="shared" si="42"/>
        <v>18618.91</v>
      </c>
      <c r="O105" s="3">
        <f t="shared" si="42"/>
        <v>10247</v>
      </c>
      <c r="P105" s="3">
        <f>P103-P102-P101+328</f>
        <v>12352.33</v>
      </c>
      <c r="Q105" s="3">
        <f t="shared" si="42"/>
        <v>13102.15</v>
      </c>
      <c r="R105" s="3">
        <f>R103-R102-R101+69</f>
        <v>5325</v>
      </c>
      <c r="S105" s="3">
        <f t="shared" si="42"/>
        <v>6403</v>
      </c>
      <c r="T105" s="3">
        <f t="shared" si="42"/>
        <v>15263</v>
      </c>
      <c r="U105" s="3">
        <f t="shared" si="42"/>
        <v>16738</v>
      </c>
      <c r="V105" s="3">
        <f t="shared" si="42"/>
        <v>14684.859999999999</v>
      </c>
      <c r="W105" s="3">
        <f t="shared" si="42"/>
        <v>18845</v>
      </c>
      <c r="X105" s="3">
        <f>X103-X102-X101+124</f>
        <v>11150</v>
      </c>
      <c r="Y105" s="3">
        <f t="shared" si="42"/>
        <v>10220.11</v>
      </c>
      <c r="Z105" s="3">
        <f t="shared" si="42"/>
        <v>5268</v>
      </c>
      <c r="AA105" s="3">
        <f t="shared" si="42"/>
        <v>12990</v>
      </c>
      <c r="AB105" s="3">
        <f t="shared" si="42"/>
        <v>22016</v>
      </c>
      <c r="AC105" s="3">
        <f t="shared" si="42"/>
        <v>10691</v>
      </c>
      <c r="AE105" s="49">
        <f t="shared" ref="AE105:AE187" si="43">X105/E105</f>
        <v>4.0351431656128797E-2</v>
      </c>
      <c r="AF105" s="23"/>
      <c r="AG105" s="23"/>
      <c r="AH105" s="23"/>
      <c r="AI105" s="23"/>
      <c r="AR105" s="23"/>
      <c r="AS105" s="23"/>
    </row>
    <row r="106" spans="1:48" s="14" customFormat="1" ht="31.5" customHeight="1" x14ac:dyDescent="0.2">
      <c r="A106" s="24" t="s">
        <v>163</v>
      </c>
      <c r="B106" s="108">
        <v>0.98499999999999999</v>
      </c>
      <c r="C106" s="108"/>
      <c r="D106" s="108"/>
      <c r="E106" s="113">
        <f t="shared" ref="E106" si="44">E104/E105</f>
        <v>0.99655188873832801</v>
      </c>
      <c r="F106" s="2">
        <f t="shared" si="41"/>
        <v>1.0117278058257138</v>
      </c>
      <c r="G106" s="2"/>
      <c r="H106" s="113"/>
      <c r="I106" s="113">
        <f>I104/I105</f>
        <v>0.97778282834324182</v>
      </c>
      <c r="J106" s="113">
        <f>J104/J105</f>
        <v>0.9999844912120559</v>
      </c>
      <c r="K106" s="113">
        <f t="shared" ref="K106:AC106" si="45">K104/K105</f>
        <v>1.0000108116152362</v>
      </c>
      <c r="L106" s="113">
        <f t="shared" si="45"/>
        <v>1</v>
      </c>
      <c r="M106" s="113">
        <f t="shared" si="45"/>
        <v>0.98645818507147076</v>
      </c>
      <c r="N106" s="113">
        <f t="shared" si="45"/>
        <v>0.99936032775280614</v>
      </c>
      <c r="O106" s="113">
        <f t="shared" si="45"/>
        <v>1</v>
      </c>
      <c r="P106" s="113">
        <f t="shared" si="45"/>
        <v>0.99997328439249922</v>
      </c>
      <c r="Q106" s="113">
        <f>Q104/Q105</f>
        <v>0.99769885095194299</v>
      </c>
      <c r="R106" s="113">
        <f t="shared" si="45"/>
        <v>0.98390610328638506</v>
      </c>
      <c r="S106" s="113">
        <f t="shared" si="45"/>
        <v>0.99468998906762451</v>
      </c>
      <c r="T106" s="113">
        <f t="shared" si="45"/>
        <v>1</v>
      </c>
      <c r="U106" s="113">
        <f t="shared" si="45"/>
        <v>1</v>
      </c>
      <c r="V106" s="113">
        <f t="shared" si="45"/>
        <v>1.0000095336285126</v>
      </c>
      <c r="W106" s="113">
        <f t="shared" si="45"/>
        <v>1</v>
      </c>
      <c r="X106" s="113">
        <f>X104/X105</f>
        <v>1.0000089686098654</v>
      </c>
      <c r="Y106" s="113">
        <f t="shared" si="45"/>
        <v>0.99500885998291599</v>
      </c>
      <c r="Z106" s="113">
        <f t="shared" si="45"/>
        <v>0.98196659073652237</v>
      </c>
      <c r="AA106" s="113">
        <f t="shared" si="45"/>
        <v>0.99491916859122398</v>
      </c>
      <c r="AB106" s="113">
        <f>AB104/AB105</f>
        <v>1</v>
      </c>
      <c r="AC106" s="113">
        <f t="shared" si="45"/>
        <v>1</v>
      </c>
      <c r="AE106" s="49">
        <f t="shared" si="43"/>
        <v>1.0034690415126444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4473</v>
      </c>
      <c r="C107" s="1"/>
      <c r="D107" s="1"/>
      <c r="E107" s="3">
        <f>SUM(I107:AC107)</f>
        <v>952.78999999999633</v>
      </c>
      <c r="F107" s="2">
        <f>E107/B107</f>
        <v>0.21300916610775683</v>
      </c>
      <c r="G107" s="2"/>
      <c r="H107" s="208"/>
      <c r="I107" s="3">
        <f>I105-I104</f>
        <v>445.7599999999984</v>
      </c>
      <c r="J107" s="3">
        <f t="shared" ref="J107:AC107" si="46">J105-J104</f>
        <v>0.14000000000123691</v>
      </c>
      <c r="K107" s="3">
        <f t="shared" si="46"/>
        <v>-0.17000000000007276</v>
      </c>
      <c r="L107" s="3">
        <f t="shared" si="46"/>
        <v>0</v>
      </c>
      <c r="M107" s="3">
        <f t="shared" si="46"/>
        <v>133.19999999999891</v>
      </c>
      <c r="N107" s="3">
        <f t="shared" si="46"/>
        <v>11.909999999999854</v>
      </c>
      <c r="O107" s="3">
        <f t="shared" si="46"/>
        <v>0</v>
      </c>
      <c r="P107" s="3">
        <f t="shared" si="46"/>
        <v>0.32999999999992724</v>
      </c>
      <c r="Q107" s="3">
        <f t="shared" si="46"/>
        <v>30.149999999999636</v>
      </c>
      <c r="R107" s="3">
        <f t="shared" si="46"/>
        <v>85.699999999999818</v>
      </c>
      <c r="S107" s="3">
        <f t="shared" si="46"/>
        <v>34</v>
      </c>
      <c r="T107" s="3">
        <f t="shared" si="46"/>
        <v>0</v>
      </c>
      <c r="U107" s="3">
        <f t="shared" si="46"/>
        <v>0</v>
      </c>
      <c r="V107" s="3">
        <f t="shared" si="46"/>
        <v>-0.14000000000123691</v>
      </c>
      <c r="W107" s="3">
        <f t="shared" si="46"/>
        <v>0</v>
      </c>
      <c r="X107" s="3">
        <f t="shared" si="46"/>
        <v>-0.1000000000003638</v>
      </c>
      <c r="Y107" s="3">
        <f t="shared" si="46"/>
        <v>51.010000000000218</v>
      </c>
      <c r="Z107" s="3">
        <f t="shared" si="46"/>
        <v>95</v>
      </c>
      <c r="AA107" s="3">
        <f t="shared" si="46"/>
        <v>66</v>
      </c>
      <c r="AB107" s="3">
        <f t="shared" si="46"/>
        <v>0</v>
      </c>
      <c r="AC107" s="3">
        <f t="shared" si="46"/>
        <v>0</v>
      </c>
      <c r="AD107" s="48"/>
      <c r="AE107" s="49">
        <f t="shared" si="43"/>
        <v>-1.0495492186144291E-4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hidden="1" customHeight="1" x14ac:dyDescent="0.2">
      <c r="A108" s="163" t="s">
        <v>87</v>
      </c>
      <c r="B108" s="1">
        <v>159763</v>
      </c>
      <c r="C108" s="1">
        <v>161250</v>
      </c>
      <c r="D108" s="1"/>
      <c r="E108" s="3">
        <f t="shared" si="36"/>
        <v>160955.1</v>
      </c>
      <c r="F108" s="2">
        <f>E108/B108</f>
        <v>1.0074616776099599</v>
      </c>
      <c r="G108" s="2">
        <f t="shared" ref="G108:G186" si="47">E108/C108</f>
        <v>0.99817116279069773</v>
      </c>
      <c r="H108" s="208">
        <v>21</v>
      </c>
      <c r="I108" s="102">
        <v>18301</v>
      </c>
      <c r="J108" s="102">
        <v>5543</v>
      </c>
      <c r="K108" s="102">
        <v>6569</v>
      </c>
      <c r="L108" s="102">
        <v>8865</v>
      </c>
      <c r="M108" s="102">
        <v>4461</v>
      </c>
      <c r="N108" s="102">
        <v>13627</v>
      </c>
      <c r="O108" s="102">
        <v>6177</v>
      </c>
      <c r="P108" s="102">
        <v>5875</v>
      </c>
      <c r="Q108" s="102">
        <v>7788</v>
      </c>
      <c r="R108" s="106">
        <v>2148.8000000000002</v>
      </c>
      <c r="S108" s="102">
        <v>2330</v>
      </c>
      <c r="T108" s="102">
        <v>8975</v>
      </c>
      <c r="U108" s="102">
        <v>12064</v>
      </c>
      <c r="V108" s="102">
        <v>10123</v>
      </c>
      <c r="W108" s="102">
        <v>11158</v>
      </c>
      <c r="X108" s="102">
        <v>5779</v>
      </c>
      <c r="Y108" s="102">
        <v>5600.3</v>
      </c>
      <c r="Z108" s="102">
        <v>2576</v>
      </c>
      <c r="AA108" s="102">
        <v>6739</v>
      </c>
      <c r="AB108" s="102">
        <v>10569</v>
      </c>
      <c r="AC108" s="102">
        <v>5687</v>
      </c>
      <c r="AE108" s="49">
        <f t="shared" si="43"/>
        <v>3.5904423034746953E-2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163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208"/>
      <c r="I109" s="102">
        <v>18421</v>
      </c>
      <c r="J109" s="102">
        <v>5640</v>
      </c>
      <c r="K109" s="102">
        <v>6096</v>
      </c>
      <c r="L109" s="102">
        <v>8864</v>
      </c>
      <c r="M109" s="102">
        <v>4549</v>
      </c>
      <c r="N109" s="102">
        <v>13378</v>
      </c>
      <c r="O109" s="102">
        <v>6627</v>
      </c>
      <c r="P109" s="102">
        <v>6064</v>
      </c>
      <c r="Q109" s="102">
        <v>7869</v>
      </c>
      <c r="R109" s="106">
        <v>2272</v>
      </c>
      <c r="S109" s="102">
        <v>2400</v>
      </c>
      <c r="T109" s="102">
        <v>9158</v>
      </c>
      <c r="U109" s="102">
        <v>10153</v>
      </c>
      <c r="V109" s="102">
        <v>12709</v>
      </c>
      <c r="W109" s="102">
        <v>11198</v>
      </c>
      <c r="X109" s="102">
        <v>5898</v>
      </c>
      <c r="Y109" s="102">
        <v>5595</v>
      </c>
      <c r="Z109" s="102">
        <v>2535</v>
      </c>
      <c r="AA109" s="102">
        <v>6739</v>
      </c>
      <c r="AB109" s="102">
        <v>11146</v>
      </c>
      <c r="AC109" s="102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163" t="s">
        <v>232</v>
      </c>
      <c r="B110" s="1"/>
      <c r="C110" s="1"/>
      <c r="D110" s="1"/>
      <c r="E110" s="156">
        <f>E108/E109*100</f>
        <v>98.746065926784837</v>
      </c>
      <c r="F110" s="156" t="e">
        <f t="shared" ref="F110:AC110" si="48">F108/F109*100</f>
        <v>#DIV/0!</v>
      </c>
      <c r="G110" s="156" t="e">
        <f t="shared" si="48"/>
        <v>#DIV/0!</v>
      </c>
      <c r="H110" s="156" t="e">
        <f t="shared" si="48"/>
        <v>#DIV/0!</v>
      </c>
      <c r="I110" s="156">
        <f t="shared" si="48"/>
        <v>99.348569567341613</v>
      </c>
      <c r="J110" s="156">
        <f t="shared" si="48"/>
        <v>98.280141843971634</v>
      </c>
      <c r="K110" s="156">
        <f t="shared" si="48"/>
        <v>107.75918635170602</v>
      </c>
      <c r="L110" s="156">
        <f t="shared" si="48"/>
        <v>100.01128158844766</v>
      </c>
      <c r="M110" s="156">
        <f t="shared" si="48"/>
        <v>98.065508903055616</v>
      </c>
      <c r="N110" s="156">
        <f t="shared" si="48"/>
        <v>101.86126476304381</v>
      </c>
      <c r="O110" s="156">
        <f t="shared" si="48"/>
        <v>93.209597102761435</v>
      </c>
      <c r="P110" s="156">
        <f t="shared" si="48"/>
        <v>96.883245382585741</v>
      </c>
      <c r="Q110" s="156">
        <f t="shared" si="48"/>
        <v>98.970644300419366</v>
      </c>
      <c r="R110" s="156">
        <f t="shared" si="48"/>
        <v>94.577464788732399</v>
      </c>
      <c r="S110" s="156">
        <f t="shared" si="48"/>
        <v>97.083333333333329</v>
      </c>
      <c r="T110" s="156">
        <f t="shared" si="48"/>
        <v>98.001747106355097</v>
      </c>
      <c r="U110" s="156">
        <f t="shared" si="48"/>
        <v>118.82202304737517</v>
      </c>
      <c r="V110" s="156">
        <f t="shared" si="48"/>
        <v>79.652214965772288</v>
      </c>
      <c r="W110" s="156">
        <f t="shared" si="48"/>
        <v>99.642793355956414</v>
      </c>
      <c r="X110" s="156">
        <f t="shared" si="48"/>
        <v>97.982366904035274</v>
      </c>
      <c r="Y110" s="156">
        <f t="shared" si="48"/>
        <v>100.09472743521002</v>
      </c>
      <c r="Z110" s="156">
        <f t="shared" si="48"/>
        <v>101.61735700197238</v>
      </c>
      <c r="AA110" s="156">
        <f t="shared" si="48"/>
        <v>100</v>
      </c>
      <c r="AB110" s="156">
        <f t="shared" si="48"/>
        <v>94.823254979364791</v>
      </c>
      <c r="AC110" s="156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163" t="s">
        <v>88</v>
      </c>
      <c r="B111" s="1">
        <v>9604</v>
      </c>
      <c r="C111" s="1">
        <v>7568</v>
      </c>
      <c r="D111" s="1"/>
      <c r="E111" s="3">
        <f t="shared" si="36"/>
        <v>7116.4</v>
      </c>
      <c r="F111" s="2">
        <f>E111/B111</f>
        <v>0.74098292378175756</v>
      </c>
      <c r="G111" s="2">
        <f t="shared" si="47"/>
        <v>0.94032769556025364</v>
      </c>
      <c r="H111" s="208">
        <v>16</v>
      </c>
      <c r="I111" s="102">
        <v>300</v>
      </c>
      <c r="J111" s="102">
        <v>366</v>
      </c>
      <c r="K111" s="102"/>
      <c r="L111" s="102">
        <v>331</v>
      </c>
      <c r="M111" s="102"/>
      <c r="N111" s="102">
        <v>300</v>
      </c>
      <c r="O111" s="102">
        <v>982</v>
      </c>
      <c r="P111" s="102">
        <v>254</v>
      </c>
      <c r="Q111" s="102"/>
      <c r="R111" s="106">
        <v>101.4</v>
      </c>
      <c r="S111" s="102">
        <v>896</v>
      </c>
      <c r="T111" s="102">
        <v>337</v>
      </c>
      <c r="U111" s="102"/>
      <c r="V111" s="102">
        <v>299</v>
      </c>
      <c r="W111" s="102">
        <v>186</v>
      </c>
      <c r="X111" s="102">
        <v>22</v>
      </c>
      <c r="Y111" s="102"/>
      <c r="Z111" s="102">
        <v>30</v>
      </c>
      <c r="AA111" s="102">
        <v>555</v>
      </c>
      <c r="AB111" s="102">
        <v>1428</v>
      </c>
      <c r="AC111" s="102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8366</v>
      </c>
    </row>
    <row r="112" spans="1:48" s="14" customFormat="1" ht="30" hidden="1" customHeight="1" x14ac:dyDescent="0.2">
      <c r="A112" s="163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208"/>
      <c r="I112" s="102">
        <v>300</v>
      </c>
      <c r="J112" s="102">
        <v>427</v>
      </c>
      <c r="K112" s="102">
        <v>45</v>
      </c>
      <c r="L112" s="102">
        <v>964</v>
      </c>
      <c r="M112" s="102">
        <v>78</v>
      </c>
      <c r="N112" s="102">
        <v>300</v>
      </c>
      <c r="O112" s="102">
        <v>482</v>
      </c>
      <c r="P112" s="102">
        <v>254</v>
      </c>
      <c r="Q112" s="102">
        <v>0</v>
      </c>
      <c r="R112" s="106">
        <v>101</v>
      </c>
      <c r="S112" s="102">
        <v>896</v>
      </c>
      <c r="T112" s="102">
        <v>337</v>
      </c>
      <c r="U112" s="102">
        <v>299</v>
      </c>
      <c r="V112" s="102">
        <v>0</v>
      </c>
      <c r="W112" s="102">
        <v>186</v>
      </c>
      <c r="X112" s="102">
        <v>22</v>
      </c>
      <c r="Y112" s="102">
        <v>0</v>
      </c>
      <c r="Z112" s="102">
        <v>30</v>
      </c>
      <c r="AA112" s="102">
        <v>555</v>
      </c>
      <c r="AB112" s="102">
        <v>1428</v>
      </c>
      <c r="AC112" s="102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163" t="s">
        <v>232</v>
      </c>
      <c r="B113" s="1"/>
      <c r="C113" s="1"/>
      <c r="D113" s="1"/>
      <c r="E113" s="157">
        <f>E111/E112*100</f>
        <v>95.74061617112875</v>
      </c>
      <c r="F113" s="157" t="e">
        <f t="shared" ref="F113:AC113" si="50">F111/F112*100</f>
        <v>#DIV/0!</v>
      </c>
      <c r="G113" s="157" t="e">
        <f t="shared" si="50"/>
        <v>#DIV/0!</v>
      </c>
      <c r="H113" s="157" t="e">
        <f t="shared" si="50"/>
        <v>#DIV/0!</v>
      </c>
      <c r="I113" s="157">
        <f t="shared" si="50"/>
        <v>100</v>
      </c>
      <c r="J113" s="157">
        <f t="shared" si="50"/>
        <v>85.714285714285708</v>
      </c>
      <c r="K113" s="157">
        <f t="shared" si="50"/>
        <v>0</v>
      </c>
      <c r="L113" s="157">
        <f t="shared" si="50"/>
        <v>34.336099585062243</v>
      </c>
      <c r="M113" s="157">
        <f t="shared" si="50"/>
        <v>0</v>
      </c>
      <c r="N113" s="157">
        <f t="shared" si="50"/>
        <v>100</v>
      </c>
      <c r="O113" s="157">
        <f t="shared" si="50"/>
        <v>203.7344398340249</v>
      </c>
      <c r="P113" s="157">
        <f t="shared" si="50"/>
        <v>100</v>
      </c>
      <c r="Q113" s="157" t="e">
        <f t="shared" si="50"/>
        <v>#DIV/0!</v>
      </c>
      <c r="R113" s="157">
        <f t="shared" si="50"/>
        <v>100.39603960396039</v>
      </c>
      <c r="S113" s="157">
        <f t="shared" si="50"/>
        <v>100</v>
      </c>
      <c r="T113" s="157">
        <f t="shared" si="50"/>
        <v>100</v>
      </c>
      <c r="U113" s="157">
        <f t="shared" si="50"/>
        <v>0</v>
      </c>
      <c r="V113" s="157" t="e">
        <f t="shared" si="50"/>
        <v>#DIV/0!</v>
      </c>
      <c r="W113" s="157">
        <f t="shared" si="50"/>
        <v>100</v>
      </c>
      <c r="X113" s="157">
        <f t="shared" si="50"/>
        <v>100</v>
      </c>
      <c r="Y113" s="157" t="e">
        <f t="shared" si="50"/>
        <v>#DIV/0!</v>
      </c>
      <c r="Z113" s="157">
        <f t="shared" si="50"/>
        <v>100</v>
      </c>
      <c r="AA113" s="157">
        <f t="shared" si="50"/>
        <v>100</v>
      </c>
      <c r="AB113" s="157">
        <f t="shared" si="50"/>
        <v>100</v>
      </c>
      <c r="AC113" s="157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163" t="s">
        <v>89</v>
      </c>
      <c r="B114" s="1">
        <v>91547</v>
      </c>
      <c r="C114" s="1">
        <v>76549</v>
      </c>
      <c r="D114" s="1"/>
      <c r="E114" s="3">
        <f t="shared" si="36"/>
        <v>71872.299999999988</v>
      </c>
      <c r="F114" s="2">
        <f>E114/B114</f>
        <v>0.78508634908844621</v>
      </c>
      <c r="G114" s="2">
        <f t="shared" si="47"/>
        <v>0.93890579890005077</v>
      </c>
      <c r="H114" s="208">
        <v>20</v>
      </c>
      <c r="I114" s="102">
        <v>392</v>
      </c>
      <c r="J114" s="102">
        <v>2016</v>
      </c>
      <c r="K114" s="102">
        <v>6087</v>
      </c>
      <c r="L114" s="102">
        <v>7095</v>
      </c>
      <c r="M114" s="102">
        <v>2708</v>
      </c>
      <c r="N114" s="102">
        <v>4680</v>
      </c>
      <c r="O114" s="102">
        <v>2060</v>
      </c>
      <c r="P114" s="102">
        <v>4730</v>
      </c>
      <c r="Q114" s="102">
        <v>2528</v>
      </c>
      <c r="R114" s="106">
        <v>1590.2</v>
      </c>
      <c r="S114" s="102">
        <v>2391</v>
      </c>
      <c r="T114" s="102">
        <v>2886</v>
      </c>
      <c r="U114" s="102">
        <v>3004</v>
      </c>
      <c r="V114" s="102">
        <v>4012</v>
      </c>
      <c r="W114" s="102">
        <v>5312</v>
      </c>
      <c r="X114" s="106">
        <v>3532.1</v>
      </c>
      <c r="Y114" s="102"/>
      <c r="Z114" s="102">
        <v>2063</v>
      </c>
      <c r="AA114" s="102">
        <v>4491</v>
      </c>
      <c r="AB114" s="102">
        <v>6550</v>
      </c>
      <c r="AC114" s="102">
        <v>3745</v>
      </c>
      <c r="AE114" s="49">
        <f t="shared" si="43"/>
        <v>4.914410697862738E-2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163" t="s">
        <v>234</v>
      </c>
      <c r="B115" s="1"/>
      <c r="C115" s="1">
        <v>76549</v>
      </c>
      <c r="D115" s="1"/>
      <c r="E115" s="3"/>
      <c r="F115" s="2"/>
      <c r="G115" s="2"/>
      <c r="H115" s="208"/>
      <c r="I115" s="102">
        <v>392</v>
      </c>
      <c r="J115" s="102">
        <v>2066</v>
      </c>
      <c r="K115" s="102">
        <v>5788</v>
      </c>
      <c r="L115" s="102">
        <v>7096</v>
      </c>
      <c r="M115" s="102">
        <v>2723</v>
      </c>
      <c r="N115" s="102">
        <v>3788</v>
      </c>
      <c r="O115" s="102">
        <v>2060</v>
      </c>
      <c r="P115" s="102">
        <v>4544</v>
      </c>
      <c r="Q115" s="102">
        <v>2992</v>
      </c>
      <c r="R115" s="106">
        <v>1609</v>
      </c>
      <c r="S115" s="102">
        <v>2391</v>
      </c>
      <c r="T115" s="102">
        <v>3795</v>
      </c>
      <c r="U115" s="102">
        <v>4120</v>
      </c>
      <c r="V115" s="102">
        <v>3312</v>
      </c>
      <c r="W115" s="102">
        <v>5352</v>
      </c>
      <c r="X115" s="106">
        <v>3565</v>
      </c>
      <c r="Y115" s="102">
        <v>2705</v>
      </c>
      <c r="Z115" s="102">
        <v>2104</v>
      </c>
      <c r="AA115" s="102">
        <v>4606</v>
      </c>
      <c r="AB115" s="102">
        <v>6739</v>
      </c>
      <c r="AC115" s="102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163" t="s">
        <v>232</v>
      </c>
      <c r="B116" s="1"/>
      <c r="C116" s="1"/>
      <c r="D116" s="1"/>
      <c r="E116" s="106" t="e">
        <f t="shared" ref="E116:AB116" si="51">E114/E115*100</f>
        <v>#DIV/0!</v>
      </c>
      <c r="F116" s="106" t="e">
        <f t="shared" si="51"/>
        <v>#DIV/0!</v>
      </c>
      <c r="G116" s="106" t="e">
        <f t="shared" si="51"/>
        <v>#DIV/0!</v>
      </c>
      <c r="H116" s="106" t="e">
        <f t="shared" si="51"/>
        <v>#DIV/0!</v>
      </c>
      <c r="I116" s="106">
        <f t="shared" si="51"/>
        <v>100</v>
      </c>
      <c r="J116" s="106">
        <f t="shared" si="51"/>
        <v>97.579864472410463</v>
      </c>
      <c r="K116" s="106">
        <f t="shared" si="51"/>
        <v>105.16586040082929</v>
      </c>
      <c r="L116" s="106">
        <f t="shared" si="51"/>
        <v>99.9859075535513</v>
      </c>
      <c r="M116" s="106">
        <f t="shared" si="51"/>
        <v>99.449136981270655</v>
      </c>
      <c r="N116" s="106">
        <f t="shared" si="51"/>
        <v>123.54804646251321</v>
      </c>
      <c r="O116" s="106">
        <f t="shared" si="51"/>
        <v>100</v>
      </c>
      <c r="P116" s="106">
        <f t="shared" si="51"/>
        <v>104.09330985915493</v>
      </c>
      <c r="Q116" s="106">
        <f t="shared" si="51"/>
        <v>84.491978609625676</v>
      </c>
      <c r="R116" s="106">
        <f t="shared" si="51"/>
        <v>98.831572405220641</v>
      </c>
      <c r="S116" s="106">
        <f t="shared" si="51"/>
        <v>100</v>
      </c>
      <c r="T116" s="106">
        <f t="shared" si="51"/>
        <v>76.047430830039531</v>
      </c>
      <c r="U116" s="106">
        <f t="shared" si="51"/>
        <v>72.912621359223309</v>
      </c>
      <c r="V116" s="106">
        <f t="shared" si="51"/>
        <v>121.1352657004831</v>
      </c>
      <c r="W116" s="106">
        <f t="shared" si="51"/>
        <v>99.252615844544096</v>
      </c>
      <c r="X116" s="106">
        <f t="shared" si="51"/>
        <v>99.077138849929867</v>
      </c>
      <c r="Y116" s="106">
        <f t="shared" si="51"/>
        <v>0</v>
      </c>
      <c r="Z116" s="106">
        <f t="shared" si="51"/>
        <v>98.051330798479086</v>
      </c>
      <c r="AA116" s="106">
        <f t="shared" si="51"/>
        <v>97.503256621797647</v>
      </c>
      <c r="AB116" s="106">
        <f t="shared" si="51"/>
        <v>97.195429588959783</v>
      </c>
      <c r="AC116" s="106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163" t="s">
        <v>90</v>
      </c>
      <c r="B117" s="1">
        <v>628</v>
      </c>
      <c r="C117" s="1">
        <v>1010</v>
      </c>
      <c r="D117" s="1"/>
      <c r="E117" s="1">
        <f>SUM(I117:AC117)</f>
        <v>443</v>
      </c>
      <c r="F117" s="2">
        <f t="shared" ref="F117:F130" si="52">E117/B117</f>
        <v>0.70541401273885351</v>
      </c>
      <c r="G117" s="2">
        <f t="shared" si="47"/>
        <v>0.43861386138613861</v>
      </c>
      <c r="H117" s="208">
        <v>4</v>
      </c>
      <c r="I117" s="209"/>
      <c r="J117" s="209"/>
      <c r="K117" s="209">
        <v>173</v>
      </c>
      <c r="L117" s="209"/>
      <c r="M117" s="209"/>
      <c r="N117" s="209"/>
      <c r="O117" s="209"/>
      <c r="P117" s="209"/>
      <c r="Q117" s="209"/>
      <c r="R117" s="209">
        <v>30</v>
      </c>
      <c r="S117" s="209"/>
      <c r="T117" s="209"/>
      <c r="U117" s="209">
        <v>8</v>
      </c>
      <c r="V117" s="209"/>
      <c r="W117" s="209"/>
      <c r="X117" s="209"/>
      <c r="Y117" s="209"/>
      <c r="Z117" s="209"/>
      <c r="AA117" s="209"/>
      <c r="AB117" s="209">
        <v>232</v>
      </c>
      <c r="AC117" s="209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163" t="s">
        <v>235</v>
      </c>
      <c r="B118" s="1"/>
      <c r="C118" s="1">
        <v>1010</v>
      </c>
      <c r="D118" s="1"/>
      <c r="E118" s="1"/>
      <c r="F118" s="2"/>
      <c r="G118" s="2"/>
      <c r="H118" s="208"/>
      <c r="I118" s="210">
        <v>224</v>
      </c>
      <c r="J118" s="210">
        <v>24</v>
      </c>
      <c r="K118" s="210">
        <v>173</v>
      </c>
      <c r="L118" s="210">
        <v>50</v>
      </c>
      <c r="M118" s="210">
        <v>0</v>
      </c>
      <c r="N118" s="210">
        <v>0</v>
      </c>
      <c r="O118" s="210">
        <v>0</v>
      </c>
      <c r="P118" s="210">
        <v>0</v>
      </c>
      <c r="Q118" s="210">
        <v>0</v>
      </c>
      <c r="R118" s="210">
        <v>30</v>
      </c>
      <c r="S118" s="210">
        <v>0</v>
      </c>
      <c r="T118" s="210">
        <v>30</v>
      </c>
      <c r="U118" s="210">
        <v>0</v>
      </c>
      <c r="V118" s="210">
        <v>76</v>
      </c>
      <c r="W118" s="210">
        <v>0</v>
      </c>
      <c r="X118" s="210">
        <v>0</v>
      </c>
      <c r="Y118" s="210">
        <v>80</v>
      </c>
      <c r="Z118" s="210">
        <v>100</v>
      </c>
      <c r="AA118" s="210">
        <v>0</v>
      </c>
      <c r="AB118" s="210">
        <v>232</v>
      </c>
      <c r="AC118" s="210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163" t="s">
        <v>232</v>
      </c>
      <c r="B119" s="1"/>
      <c r="C119" s="1"/>
      <c r="D119" s="1"/>
      <c r="E119" s="135" t="e">
        <f>E117/E118*100</f>
        <v>#DIV/0!</v>
      </c>
      <c r="F119" s="135" t="e">
        <f t="shared" ref="F119:AD119" si="53">F117/F118*100</f>
        <v>#DIV/0!</v>
      </c>
      <c r="G119" s="135" t="e">
        <f t="shared" si="53"/>
        <v>#DIV/0!</v>
      </c>
      <c r="H119" s="135" t="e">
        <f t="shared" si="53"/>
        <v>#DIV/0!</v>
      </c>
      <c r="I119" s="135">
        <f t="shared" si="53"/>
        <v>0</v>
      </c>
      <c r="J119" s="135">
        <f t="shared" si="53"/>
        <v>0</v>
      </c>
      <c r="K119" s="135">
        <f t="shared" si="53"/>
        <v>100</v>
      </c>
      <c r="L119" s="135">
        <f t="shared" si="53"/>
        <v>0</v>
      </c>
      <c r="M119" s="135" t="e">
        <f t="shared" si="53"/>
        <v>#DIV/0!</v>
      </c>
      <c r="N119" s="135" t="e">
        <f t="shared" si="53"/>
        <v>#DIV/0!</v>
      </c>
      <c r="O119" s="135" t="e">
        <f t="shared" si="53"/>
        <v>#DIV/0!</v>
      </c>
      <c r="P119" s="135" t="e">
        <f t="shared" si="53"/>
        <v>#DIV/0!</v>
      </c>
      <c r="Q119" s="135" t="e">
        <f t="shared" si="53"/>
        <v>#DIV/0!</v>
      </c>
      <c r="R119" s="135">
        <f t="shared" si="53"/>
        <v>100</v>
      </c>
      <c r="S119" s="135" t="e">
        <f t="shared" si="53"/>
        <v>#DIV/0!</v>
      </c>
      <c r="T119" s="135">
        <f t="shared" si="53"/>
        <v>0</v>
      </c>
      <c r="U119" s="135" t="e">
        <f t="shared" si="53"/>
        <v>#DIV/0!</v>
      </c>
      <c r="V119" s="135">
        <f t="shared" si="53"/>
        <v>0</v>
      </c>
      <c r="W119" s="135" t="e">
        <f t="shared" si="53"/>
        <v>#DIV/0!</v>
      </c>
      <c r="X119" s="135" t="e">
        <f t="shared" si="53"/>
        <v>#DIV/0!</v>
      </c>
      <c r="Y119" s="135">
        <f t="shared" si="53"/>
        <v>0</v>
      </c>
      <c r="Z119" s="135">
        <f t="shared" si="53"/>
        <v>0</v>
      </c>
      <c r="AA119" s="135" t="e">
        <f t="shared" si="53"/>
        <v>#DIV/0!</v>
      </c>
      <c r="AB119" s="135">
        <f t="shared" si="53"/>
        <v>100</v>
      </c>
      <c r="AC119" s="135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163" t="s">
        <v>192</v>
      </c>
      <c r="B120" s="1">
        <v>100</v>
      </c>
      <c r="C120" s="1">
        <v>944</v>
      </c>
      <c r="D120" s="1"/>
      <c r="E120" s="1">
        <f t="shared" si="36"/>
        <v>80</v>
      </c>
      <c r="F120" s="2">
        <f t="shared" si="52"/>
        <v>0.8</v>
      </c>
      <c r="G120" s="2">
        <f t="shared" si="47"/>
        <v>8.4745762711864403E-2</v>
      </c>
      <c r="H120" s="208"/>
      <c r="I120" s="211"/>
      <c r="J120" s="211"/>
      <c r="K120" s="3"/>
      <c r="L120" s="3"/>
      <c r="M120" s="3"/>
      <c r="N120" s="3"/>
      <c r="O120" s="3"/>
      <c r="P120" s="3"/>
      <c r="Q120" s="3">
        <v>80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163" t="s">
        <v>236</v>
      </c>
      <c r="B121" s="1"/>
      <c r="C121" s="1">
        <v>944</v>
      </c>
      <c r="D121" s="1"/>
      <c r="E121" s="1">
        <f t="shared" si="36"/>
        <v>944</v>
      </c>
      <c r="F121" s="2"/>
      <c r="G121" s="2"/>
      <c r="H121" s="208"/>
      <c r="I121" s="211">
        <v>284</v>
      </c>
      <c r="J121" s="211">
        <v>0</v>
      </c>
      <c r="K121" s="3">
        <v>50</v>
      </c>
      <c r="L121" s="3">
        <v>200</v>
      </c>
      <c r="M121" s="3">
        <v>0</v>
      </c>
      <c r="N121" s="3">
        <v>0</v>
      </c>
      <c r="O121" s="3">
        <v>0</v>
      </c>
      <c r="P121" s="3">
        <v>0</v>
      </c>
      <c r="Q121" s="3">
        <v>110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225</v>
      </c>
      <c r="X121" s="3">
        <v>0</v>
      </c>
      <c r="Y121" s="3">
        <v>75</v>
      </c>
      <c r="Z121" s="3">
        <v>0</v>
      </c>
      <c r="AA121" s="3">
        <v>0</v>
      </c>
      <c r="AB121" s="3">
        <v>0</v>
      </c>
      <c r="AC121" s="3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163" t="s">
        <v>232</v>
      </c>
      <c r="B122" s="1"/>
      <c r="C122" s="1"/>
      <c r="D122" s="1"/>
      <c r="E122" s="3">
        <f t="shared" ref="E122:AB122" si="54">E120/E121*100</f>
        <v>8.4745762711864394</v>
      </c>
      <c r="F122" s="3" t="e">
        <f t="shared" si="54"/>
        <v>#DIV/0!</v>
      </c>
      <c r="G122" s="3" t="e">
        <f t="shared" si="54"/>
        <v>#DIV/0!</v>
      </c>
      <c r="H122" s="3" t="e">
        <f t="shared" si="54"/>
        <v>#DIV/0!</v>
      </c>
      <c r="I122" s="3">
        <f t="shared" si="54"/>
        <v>0</v>
      </c>
      <c r="J122" s="3" t="e">
        <f t="shared" si="54"/>
        <v>#DIV/0!</v>
      </c>
      <c r="K122" s="3">
        <f t="shared" si="54"/>
        <v>0</v>
      </c>
      <c r="L122" s="3">
        <f t="shared" si="54"/>
        <v>0</v>
      </c>
      <c r="M122" s="3" t="e">
        <f t="shared" si="54"/>
        <v>#DIV/0!</v>
      </c>
      <c r="N122" s="3" t="e">
        <f t="shared" si="54"/>
        <v>#DIV/0!</v>
      </c>
      <c r="O122" s="3" t="e">
        <f t="shared" si="54"/>
        <v>#DIV/0!</v>
      </c>
      <c r="P122" s="3" t="e">
        <f t="shared" si="54"/>
        <v>#DIV/0!</v>
      </c>
      <c r="Q122" s="3">
        <f t="shared" si="54"/>
        <v>72.727272727272734</v>
      </c>
      <c r="R122" s="3" t="e">
        <f t="shared" si="54"/>
        <v>#DIV/0!</v>
      </c>
      <c r="S122" s="3" t="e">
        <f t="shared" si="54"/>
        <v>#DIV/0!</v>
      </c>
      <c r="T122" s="3" t="e">
        <f t="shared" si="54"/>
        <v>#DIV/0!</v>
      </c>
      <c r="U122" s="3" t="e">
        <f t="shared" si="54"/>
        <v>#DIV/0!</v>
      </c>
      <c r="V122" s="3" t="e">
        <f t="shared" si="54"/>
        <v>#DIV/0!</v>
      </c>
      <c r="W122" s="3">
        <f t="shared" si="54"/>
        <v>0</v>
      </c>
      <c r="X122" s="3" t="e">
        <f t="shared" si="54"/>
        <v>#DIV/0!</v>
      </c>
      <c r="Y122" s="3">
        <f t="shared" si="54"/>
        <v>0</v>
      </c>
      <c r="Z122" s="3" t="e">
        <f t="shared" si="54"/>
        <v>#DIV/0!</v>
      </c>
      <c r="AA122" s="3" t="e">
        <f t="shared" si="54"/>
        <v>#DIV/0!</v>
      </c>
      <c r="AB122" s="3" t="e">
        <f t="shared" si="54"/>
        <v>#DIV/0!</v>
      </c>
      <c r="AC122" s="3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163" t="s">
        <v>240</v>
      </c>
      <c r="B123" s="1"/>
      <c r="C123" s="1"/>
      <c r="D123" s="1"/>
      <c r="E123" s="1">
        <f t="shared" si="36"/>
        <v>274764.28999999998</v>
      </c>
      <c r="F123" s="3">
        <f t="shared" ref="F123:H123" si="55">F105-F118-F121</f>
        <v>0.94304408366921366</v>
      </c>
      <c r="G123" s="3">
        <f t="shared" si="55"/>
        <v>0</v>
      </c>
      <c r="H123" s="3">
        <f t="shared" si="55"/>
        <v>0</v>
      </c>
      <c r="I123" s="3">
        <f>I105-I118-I121</f>
        <v>19555.759999999998</v>
      </c>
      <c r="J123" s="3">
        <f t="shared" ref="J123:AC123" si="56">J105-J118-J121</f>
        <v>9003.1400000000012</v>
      </c>
      <c r="K123" s="3">
        <f>K105-K118-K121+K117</f>
        <v>15673.83</v>
      </c>
      <c r="L123" s="3">
        <f t="shared" si="56"/>
        <v>17507</v>
      </c>
      <c r="M123" s="3">
        <f t="shared" si="56"/>
        <v>9836.1999999999989</v>
      </c>
      <c r="N123" s="3">
        <f t="shared" si="56"/>
        <v>18618.91</v>
      </c>
      <c r="O123" s="3">
        <f t="shared" si="56"/>
        <v>10247</v>
      </c>
      <c r="P123" s="3">
        <f t="shared" si="56"/>
        <v>12352.33</v>
      </c>
      <c r="Q123" s="3">
        <f t="shared" si="56"/>
        <v>12992.15</v>
      </c>
      <c r="R123" s="3">
        <f t="shared" si="56"/>
        <v>5295</v>
      </c>
      <c r="S123" s="3">
        <f t="shared" si="56"/>
        <v>6403</v>
      </c>
      <c r="T123" s="3">
        <f t="shared" si="56"/>
        <v>15233</v>
      </c>
      <c r="U123" s="3">
        <f t="shared" si="56"/>
        <v>16738</v>
      </c>
      <c r="V123" s="3">
        <f t="shared" si="56"/>
        <v>14608.859999999999</v>
      </c>
      <c r="W123" s="3">
        <f t="shared" si="56"/>
        <v>18620</v>
      </c>
      <c r="X123" s="3">
        <f t="shared" si="56"/>
        <v>11150</v>
      </c>
      <c r="Y123" s="3">
        <f t="shared" si="56"/>
        <v>10065.11</v>
      </c>
      <c r="Z123" s="3">
        <f t="shared" si="56"/>
        <v>5168</v>
      </c>
      <c r="AA123" s="3">
        <f t="shared" si="56"/>
        <v>12990</v>
      </c>
      <c r="AB123" s="3">
        <f>AB105-AB118-AB121+AB117</f>
        <v>22016</v>
      </c>
      <c r="AC123" s="3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163" t="s">
        <v>241</v>
      </c>
      <c r="B124" s="1"/>
      <c r="C124" s="1"/>
      <c r="D124" s="1"/>
      <c r="E124" s="107">
        <f t="shared" ref="E124:H124" si="57">E104/E123</f>
        <v>1.0022026515891131</v>
      </c>
      <c r="F124" s="107">
        <f t="shared" si="57"/>
        <v>1.0120007259740702</v>
      </c>
      <c r="G124" s="107" t="e">
        <f t="shared" si="57"/>
        <v>#DIV/0!</v>
      </c>
      <c r="H124" s="107" t="e">
        <f t="shared" si="57"/>
        <v>#DIV/0!</v>
      </c>
      <c r="I124" s="107">
        <f>I104/I123</f>
        <v>1.0031826939991082</v>
      </c>
      <c r="J124" s="107">
        <f t="shared" ref="J124:AC124" si="58">J104/J123</f>
        <v>1.0026501864904909</v>
      </c>
      <c r="K124" s="107">
        <f>K104/K123</f>
        <v>1.0032008768756584</v>
      </c>
      <c r="L124" s="107">
        <f t="shared" si="58"/>
        <v>1.0142800022848004</v>
      </c>
      <c r="M124" s="107">
        <f t="shared" si="58"/>
        <v>0.98645818507147076</v>
      </c>
      <c r="N124" s="107">
        <f t="shared" si="58"/>
        <v>0.99936032775280614</v>
      </c>
      <c r="O124" s="107">
        <f t="shared" si="58"/>
        <v>1</v>
      </c>
      <c r="P124" s="107">
        <f t="shared" si="58"/>
        <v>0.99997328439249922</v>
      </c>
      <c r="Q124" s="107">
        <f t="shared" si="58"/>
        <v>1.0061460189422073</v>
      </c>
      <c r="R124" s="107">
        <f t="shared" si="58"/>
        <v>0.98948064211520304</v>
      </c>
      <c r="S124" s="107">
        <f t="shared" si="58"/>
        <v>0.99468998906762451</v>
      </c>
      <c r="T124" s="107">
        <f t="shared" si="58"/>
        <v>1.0019694085209743</v>
      </c>
      <c r="U124" s="107">
        <f t="shared" si="58"/>
        <v>1</v>
      </c>
      <c r="V124" s="107">
        <f t="shared" si="58"/>
        <v>1.0052119056517759</v>
      </c>
      <c r="W124" s="107">
        <f t="shared" si="58"/>
        <v>1.0120837808807734</v>
      </c>
      <c r="X124" s="107">
        <f t="shared" si="58"/>
        <v>1.0000089686098654</v>
      </c>
      <c r="Y124" s="107">
        <f t="shared" si="58"/>
        <v>1.0103317301052845</v>
      </c>
      <c r="Z124" s="107">
        <f t="shared" si="58"/>
        <v>1.000967492260062</v>
      </c>
      <c r="AA124" s="107">
        <f t="shared" si="58"/>
        <v>0.99491916859122398</v>
      </c>
      <c r="AB124" s="107">
        <f t="shared" si="58"/>
        <v>1</v>
      </c>
      <c r="AC124" s="107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163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163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163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288538</v>
      </c>
      <c r="C128" s="1">
        <v>285548</v>
      </c>
      <c r="D128" s="1">
        <v>284098</v>
      </c>
      <c r="E128" s="1">
        <f t="shared" si="36"/>
        <v>275369.40000000002</v>
      </c>
      <c r="F128" s="2">
        <f t="shared" si="52"/>
        <v>0.95436095072399485</v>
      </c>
      <c r="G128" s="2">
        <f t="shared" si="47"/>
        <v>0.96435415411769654</v>
      </c>
      <c r="H128" s="208">
        <v>21</v>
      </c>
      <c r="I128" s="3">
        <v>19618</v>
      </c>
      <c r="J128" s="3">
        <v>9027</v>
      </c>
      <c r="K128" s="3">
        <v>15724</v>
      </c>
      <c r="L128" s="3">
        <v>17757</v>
      </c>
      <c r="M128" s="3">
        <v>9703</v>
      </c>
      <c r="N128" s="3">
        <v>18607</v>
      </c>
      <c r="O128" s="3">
        <v>10247</v>
      </c>
      <c r="P128" s="3">
        <v>12352</v>
      </c>
      <c r="Q128" s="3">
        <v>13072</v>
      </c>
      <c r="R128" s="157">
        <v>5239.3</v>
      </c>
      <c r="S128" s="3">
        <v>6369</v>
      </c>
      <c r="T128" s="3">
        <v>15263</v>
      </c>
      <c r="U128" s="3">
        <v>16738</v>
      </c>
      <c r="V128" s="3">
        <v>14685</v>
      </c>
      <c r="W128" s="3">
        <v>18845</v>
      </c>
      <c r="X128" s="3">
        <v>11150</v>
      </c>
      <c r="Y128" s="3">
        <v>10169.1</v>
      </c>
      <c r="Z128" s="3">
        <v>5173</v>
      </c>
      <c r="AA128" s="3">
        <v>12924</v>
      </c>
      <c r="AB128" s="1">
        <v>22016</v>
      </c>
      <c r="AC128" s="3">
        <v>10691</v>
      </c>
      <c r="AD128" s="48"/>
      <c r="AE128" s="49">
        <f t="shared" si="43"/>
        <v>4.0491064003480411E-2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customHeight="1" x14ac:dyDescent="0.2">
      <c r="A129" s="163" t="s">
        <v>214</v>
      </c>
      <c r="B129" s="2">
        <f t="shared" ref="B129" si="59">B128/B105</f>
        <v>0.98473436150861227</v>
      </c>
      <c r="C129" s="2"/>
      <c r="D129" s="2"/>
      <c r="E129" s="2">
        <f>E128/E105</f>
        <v>0.99655152684208015</v>
      </c>
      <c r="F129" s="2">
        <f t="shared" ref="F129:J129" si="60">F128/F105</f>
        <v>1.0120003584676014</v>
      </c>
      <c r="G129" s="2"/>
      <c r="H129" s="107"/>
      <c r="I129" s="107">
        <f t="shared" si="60"/>
        <v>0.97778282834324182</v>
      </c>
      <c r="J129" s="107">
        <f t="shared" si="60"/>
        <v>0.9999844912120559</v>
      </c>
      <c r="K129" s="107">
        <f t="shared" ref="K129" si="61">K128/K105</f>
        <v>1.0000108116152362</v>
      </c>
      <c r="L129" s="107">
        <f t="shared" ref="L129" si="62">L128/L105</f>
        <v>1</v>
      </c>
      <c r="M129" s="107">
        <f t="shared" ref="M129" si="63">M128/M105</f>
        <v>0.98645818507147076</v>
      </c>
      <c r="N129" s="107">
        <f t="shared" ref="N129" si="64">N128/N105</f>
        <v>0.99936032775280614</v>
      </c>
      <c r="O129" s="107">
        <f t="shared" ref="O129" si="65">O128/O105</f>
        <v>1</v>
      </c>
      <c r="P129" s="107">
        <f t="shared" ref="P129" si="66">P128/P105</f>
        <v>0.99997328439249922</v>
      </c>
      <c r="Q129" s="107">
        <f t="shared" ref="Q129" si="67">Q128/Q105</f>
        <v>0.99769885095194299</v>
      </c>
      <c r="R129" s="107">
        <f t="shared" ref="R129" si="68">R128/R105</f>
        <v>0.98390610328638506</v>
      </c>
      <c r="S129" s="107">
        <f>S128/S105</f>
        <v>0.99468998906762451</v>
      </c>
      <c r="T129" s="107">
        <f t="shared" ref="T129" si="69">T128/T105</f>
        <v>1</v>
      </c>
      <c r="U129" s="107">
        <f t="shared" ref="U129" si="70">U128/U105</f>
        <v>1</v>
      </c>
      <c r="V129" s="107">
        <f t="shared" ref="V129" si="71">V128/V105</f>
        <v>1.0000095336285126</v>
      </c>
      <c r="W129" s="107">
        <f t="shared" ref="W129" si="72">W128/W105</f>
        <v>1</v>
      </c>
      <c r="X129" s="107">
        <f t="shared" ref="X129" si="73">X128/X105</f>
        <v>1</v>
      </c>
      <c r="Y129" s="107">
        <f t="shared" ref="Y129" si="74">Y128/Y105</f>
        <v>0.99500885998291599</v>
      </c>
      <c r="Z129" s="107">
        <f t="shared" ref="Z129" si="75">Z128/Z105</f>
        <v>0.98196659073652237</v>
      </c>
      <c r="AA129" s="107">
        <f t="shared" ref="AA129" si="76">AA128/AA105</f>
        <v>0.99491916859122398</v>
      </c>
      <c r="AB129" s="107">
        <f t="shared" ref="AB129" si="77">AB128/AB105</f>
        <v>1</v>
      </c>
      <c r="AC129" s="107">
        <f t="shared" ref="AC129" si="78">AC128/AC105</f>
        <v>1</v>
      </c>
      <c r="AD129" s="48"/>
      <c r="AE129" s="49">
        <f t="shared" si="43"/>
        <v>1.0034604062760784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163" t="s">
        <v>182</v>
      </c>
      <c r="B130" s="1">
        <v>159763</v>
      </c>
      <c r="C130" s="1">
        <v>161250</v>
      </c>
      <c r="D130" s="1"/>
      <c r="E130" s="3">
        <f t="shared" si="36"/>
        <v>160867.1</v>
      </c>
      <c r="F130" s="2">
        <f t="shared" si="52"/>
        <v>1.0069108617139138</v>
      </c>
      <c r="G130" s="2">
        <f t="shared" si="47"/>
        <v>0.99762542635658913</v>
      </c>
      <c r="H130" s="208">
        <v>21</v>
      </c>
      <c r="I130" s="102">
        <v>18421</v>
      </c>
      <c r="J130" s="102">
        <v>5543</v>
      </c>
      <c r="K130" s="102">
        <v>6569</v>
      </c>
      <c r="L130" s="102">
        <v>8865</v>
      </c>
      <c r="M130" s="102">
        <v>4461</v>
      </c>
      <c r="N130" s="102">
        <v>13378</v>
      </c>
      <c r="O130" s="102">
        <v>6177</v>
      </c>
      <c r="P130" s="102">
        <v>5875</v>
      </c>
      <c r="Q130" s="102">
        <v>7788</v>
      </c>
      <c r="R130" s="106">
        <v>2148.8000000000002</v>
      </c>
      <c r="S130" s="102">
        <v>2330</v>
      </c>
      <c r="T130" s="102">
        <v>8975</v>
      </c>
      <c r="U130" s="102">
        <v>12105</v>
      </c>
      <c r="V130" s="102">
        <v>10123</v>
      </c>
      <c r="W130" s="102">
        <v>11158</v>
      </c>
      <c r="X130" s="102">
        <v>5779</v>
      </c>
      <c r="Y130" s="102">
        <v>5600.3</v>
      </c>
      <c r="Z130" s="102">
        <v>2576</v>
      </c>
      <c r="AA130" s="102">
        <v>6739</v>
      </c>
      <c r="AB130" s="102">
        <v>10569</v>
      </c>
      <c r="AC130" s="102">
        <v>5687</v>
      </c>
      <c r="AE130" s="49">
        <f t="shared" si="43"/>
        <v>3.5924064025521688E-2</v>
      </c>
      <c r="AF130" s="23"/>
      <c r="AG130" s="23"/>
      <c r="AH130" s="23"/>
      <c r="AI130" s="23"/>
      <c r="AR130" s="23"/>
      <c r="AS130" s="23"/>
    </row>
    <row r="131" spans="1:45" s="14" customFormat="1" ht="30" customHeight="1" x14ac:dyDescent="0.2">
      <c r="A131" s="163" t="s">
        <v>88</v>
      </c>
      <c r="B131" s="1">
        <v>9604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0.74098292378175756</v>
      </c>
      <c r="G131" s="2">
        <f t="shared" si="47"/>
        <v>0.94032769556025364</v>
      </c>
      <c r="H131" s="208">
        <v>16</v>
      </c>
      <c r="I131" s="102">
        <v>300</v>
      </c>
      <c r="J131" s="102">
        <v>366</v>
      </c>
      <c r="K131" s="102"/>
      <c r="L131" s="102">
        <v>331</v>
      </c>
      <c r="M131" s="102"/>
      <c r="N131" s="102">
        <v>300</v>
      </c>
      <c r="O131" s="102">
        <v>982</v>
      </c>
      <c r="P131" s="102">
        <v>254</v>
      </c>
      <c r="Q131" s="102"/>
      <c r="R131" s="106">
        <v>101.4</v>
      </c>
      <c r="S131" s="102">
        <v>896</v>
      </c>
      <c r="T131" s="102">
        <v>337</v>
      </c>
      <c r="U131" s="102"/>
      <c r="V131" s="102">
        <v>299</v>
      </c>
      <c r="W131" s="102">
        <v>186</v>
      </c>
      <c r="X131" s="102">
        <v>22</v>
      </c>
      <c r="Y131" s="102"/>
      <c r="Z131" s="102">
        <v>30</v>
      </c>
      <c r="AA131" s="102">
        <v>555</v>
      </c>
      <c r="AB131" s="102">
        <v>1428</v>
      </c>
      <c r="AC131" s="102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customHeight="1" x14ac:dyDescent="0.2">
      <c r="A132" s="163" t="s">
        <v>89</v>
      </c>
      <c r="B132" s="1">
        <v>91489</v>
      </c>
      <c r="C132" s="1">
        <v>76549</v>
      </c>
      <c r="D132" s="1"/>
      <c r="E132" s="3">
        <f t="shared" si="36"/>
        <v>72685.299999999988</v>
      </c>
      <c r="F132" s="2">
        <f t="shared" si="79"/>
        <v>0.79447037348752292</v>
      </c>
      <c r="G132" s="2">
        <f t="shared" si="47"/>
        <v>0.94952644711230705</v>
      </c>
      <c r="H132" s="208">
        <v>20</v>
      </c>
      <c r="I132" s="102">
        <v>392</v>
      </c>
      <c r="J132" s="102">
        <v>2016</v>
      </c>
      <c r="K132" s="102">
        <v>6087</v>
      </c>
      <c r="L132" s="102">
        <v>7095</v>
      </c>
      <c r="M132" s="102">
        <v>2708</v>
      </c>
      <c r="N132" s="102">
        <v>4680</v>
      </c>
      <c r="O132" s="102">
        <v>2060</v>
      </c>
      <c r="P132" s="102">
        <v>4730</v>
      </c>
      <c r="Q132" s="102">
        <v>2528</v>
      </c>
      <c r="R132" s="106">
        <v>1590.2</v>
      </c>
      <c r="S132" s="102">
        <v>2358</v>
      </c>
      <c r="T132" s="102">
        <v>3787</v>
      </c>
      <c r="U132" s="102">
        <v>2949</v>
      </c>
      <c r="V132" s="102">
        <v>4012</v>
      </c>
      <c r="W132" s="102">
        <v>5312</v>
      </c>
      <c r="X132" s="102">
        <v>3532.1</v>
      </c>
      <c r="Y132" s="102"/>
      <c r="Z132" s="102">
        <v>2063</v>
      </c>
      <c r="AA132" s="102">
        <v>4491</v>
      </c>
      <c r="AB132" s="102">
        <v>6550</v>
      </c>
      <c r="AC132" s="102">
        <v>3745</v>
      </c>
      <c r="AE132" s="49">
        <f t="shared" si="43"/>
        <v>4.8594420054674063E-2</v>
      </c>
      <c r="AF132" s="23"/>
      <c r="AG132" s="23"/>
      <c r="AH132" s="23"/>
      <c r="AI132" s="23"/>
      <c r="AR132" s="23"/>
      <c r="AS132" s="23"/>
    </row>
    <row r="133" spans="1:45" s="14" customFormat="1" ht="31.5" customHeight="1" x14ac:dyDescent="0.2">
      <c r="A133" s="163" t="s">
        <v>90</v>
      </c>
      <c r="B133" s="7">
        <v>693</v>
      </c>
      <c r="C133" s="1">
        <v>1010</v>
      </c>
      <c r="D133" s="1"/>
      <c r="E133" s="1">
        <f t="shared" si="36"/>
        <v>573</v>
      </c>
      <c r="F133" s="2">
        <f t="shared" si="79"/>
        <v>0.82683982683982682</v>
      </c>
      <c r="G133" s="2">
        <f t="shared" si="47"/>
        <v>0.56732673267326728</v>
      </c>
      <c r="H133" s="208">
        <v>4</v>
      </c>
      <c r="I133" s="114">
        <v>60</v>
      </c>
      <c r="J133" s="114">
        <v>15</v>
      </c>
      <c r="K133" s="3">
        <v>173</v>
      </c>
      <c r="L133" s="3">
        <v>50</v>
      </c>
      <c r="M133" s="3"/>
      <c r="N133" s="3"/>
      <c r="O133" s="3"/>
      <c r="P133" s="3"/>
      <c r="Q133" s="3"/>
      <c r="R133" s="3">
        <v>30</v>
      </c>
      <c r="S133" s="3"/>
      <c r="T133" s="3"/>
      <c r="U133" s="3">
        <v>8</v>
      </c>
      <c r="V133" s="3"/>
      <c r="W133" s="3"/>
      <c r="X133" s="3"/>
      <c r="Y133" s="3"/>
      <c r="Z133" s="3">
        <v>5</v>
      </c>
      <c r="AA133" s="3"/>
      <c r="AB133" s="3">
        <v>232</v>
      </c>
      <c r="AC133" s="3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customHeight="1" x14ac:dyDescent="0.2">
      <c r="A134" s="163" t="s">
        <v>192</v>
      </c>
      <c r="B134" s="1">
        <v>100</v>
      </c>
      <c r="C134" s="1">
        <v>944</v>
      </c>
      <c r="D134" s="1"/>
      <c r="E134" s="1">
        <f t="shared" si="36"/>
        <v>230</v>
      </c>
      <c r="F134" s="2">
        <f t="shared" si="79"/>
        <v>2.2999999999999998</v>
      </c>
      <c r="G134" s="2">
        <f t="shared" si="47"/>
        <v>0.24364406779661016</v>
      </c>
      <c r="H134" s="208"/>
      <c r="I134" s="3"/>
      <c r="J134" s="3"/>
      <c r="K134" s="3"/>
      <c r="L134" s="3">
        <v>150</v>
      </c>
      <c r="M134" s="3"/>
      <c r="N134" s="3"/>
      <c r="O134" s="3"/>
      <c r="P134" s="3"/>
      <c r="Q134" s="3">
        <v>80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960704</v>
      </c>
      <c r="C135" s="1"/>
      <c r="D135" s="1"/>
      <c r="E135" s="1">
        <f t="shared" si="36"/>
        <v>775625.85</v>
      </c>
      <c r="F135" s="2">
        <f t="shared" si="79"/>
        <v>0.80735153595696485</v>
      </c>
      <c r="G135" s="2"/>
      <c r="H135" s="208">
        <v>21</v>
      </c>
      <c r="I135" s="3">
        <v>59246</v>
      </c>
      <c r="J135" s="3">
        <v>23820</v>
      </c>
      <c r="K135" s="3">
        <v>46169</v>
      </c>
      <c r="L135" s="3">
        <v>48150</v>
      </c>
      <c r="M135" s="3">
        <v>23572</v>
      </c>
      <c r="N135" s="3">
        <v>53660</v>
      </c>
      <c r="O135" s="3">
        <v>31512</v>
      </c>
      <c r="P135" s="3">
        <v>34238</v>
      </c>
      <c r="Q135" s="3">
        <v>34282</v>
      </c>
      <c r="R135" s="3">
        <v>12945.75</v>
      </c>
      <c r="S135" s="3">
        <v>15420</v>
      </c>
      <c r="T135" s="3">
        <v>39836</v>
      </c>
      <c r="U135" s="3">
        <v>47186</v>
      </c>
      <c r="V135" s="3">
        <v>42542.9</v>
      </c>
      <c r="W135" s="212">
        <v>57935</v>
      </c>
      <c r="X135" s="213">
        <v>30332.2</v>
      </c>
      <c r="Y135" s="3">
        <v>28546</v>
      </c>
      <c r="Z135" s="3">
        <v>12603</v>
      </c>
      <c r="AA135" s="3">
        <v>33139</v>
      </c>
      <c r="AB135" s="1">
        <v>71625</v>
      </c>
      <c r="AC135" s="3">
        <v>28866</v>
      </c>
      <c r="AE135" s="49">
        <f t="shared" si="43"/>
        <v>3.9106741994223121E-2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" t="e">
        <f>SUM(I136:AC136)</f>
        <v>#REF!</v>
      </c>
      <c r="F136" s="2" t="e">
        <f t="shared" si="79"/>
        <v>#REF!</v>
      </c>
      <c r="G136" s="2"/>
      <c r="H136" s="208"/>
      <c r="I136" s="6" t="e">
        <f>I135/#REF!</f>
        <v>#REF!</v>
      </c>
      <c r="J136" s="6" t="e">
        <f>J135/#REF!</f>
        <v>#REF!</v>
      </c>
      <c r="K136" s="3" t="e">
        <f>K135/#REF!</f>
        <v>#REF!</v>
      </c>
      <c r="L136" s="3" t="e">
        <f>L135/#REF!</f>
        <v>#REF!</v>
      </c>
      <c r="M136" s="3" t="e">
        <f>M135/#REF!</f>
        <v>#REF!</v>
      </c>
      <c r="N136" s="3" t="e">
        <f>N135/#REF!</f>
        <v>#REF!</v>
      </c>
      <c r="O136" s="3" t="e">
        <f>O135/#REF!</f>
        <v>#REF!</v>
      </c>
      <c r="P136" s="3" t="e">
        <f>P135/#REF!</f>
        <v>#REF!</v>
      </c>
      <c r="Q136" s="3" t="e">
        <f>Q135/#REF!</f>
        <v>#REF!</v>
      </c>
      <c r="R136" s="3" t="e">
        <f>R135/#REF!</f>
        <v>#REF!</v>
      </c>
      <c r="S136" s="3" t="e">
        <f>S135/#REF!</f>
        <v>#REF!</v>
      </c>
      <c r="T136" s="3" t="e">
        <f>T135/#REF!</f>
        <v>#REF!</v>
      </c>
      <c r="U136" s="3" t="e">
        <f>U135/#REF!</f>
        <v>#REF!</v>
      </c>
      <c r="V136" s="3" t="e">
        <f>V135/#REF!</f>
        <v>#REF!</v>
      </c>
      <c r="W136" s="3" t="e">
        <f>W135/#REF!</f>
        <v>#REF!</v>
      </c>
      <c r="X136" s="3" t="e">
        <f>X135/#REF!</f>
        <v>#REF!</v>
      </c>
      <c r="Y136" s="3" t="e">
        <f>Y135/#REF!</f>
        <v>#REF!</v>
      </c>
      <c r="Z136" s="3" t="e">
        <f>Z135/#REF!</f>
        <v>#REF!</v>
      </c>
      <c r="AA136" s="3" t="e">
        <f>AA135/#REF!</f>
        <v>#REF!</v>
      </c>
      <c r="AB136" s="3" t="e">
        <f>AB135/#REF!</f>
        <v>#REF!</v>
      </c>
      <c r="AC136" s="3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163" t="s">
        <v>87</v>
      </c>
      <c r="B137" s="7">
        <v>559038</v>
      </c>
      <c r="C137" s="1"/>
      <c r="D137" s="1"/>
      <c r="E137" s="3">
        <f t="shared" si="36"/>
        <v>478478.25000000006</v>
      </c>
      <c r="F137" s="2">
        <f t="shared" si="79"/>
        <v>0.85589575306150933</v>
      </c>
      <c r="G137" s="2"/>
      <c r="H137" s="208">
        <v>21</v>
      </c>
      <c r="I137" s="102">
        <v>56692</v>
      </c>
      <c r="J137" s="102">
        <v>14935</v>
      </c>
      <c r="K137" s="102">
        <v>20164</v>
      </c>
      <c r="L137" s="102">
        <v>23939</v>
      </c>
      <c r="M137" s="102">
        <v>11302</v>
      </c>
      <c r="N137" s="102">
        <v>39655</v>
      </c>
      <c r="O137" s="102">
        <v>21346</v>
      </c>
      <c r="P137" s="102">
        <v>17037</v>
      </c>
      <c r="Q137" s="102">
        <v>21564</v>
      </c>
      <c r="R137" s="102">
        <v>5974.65</v>
      </c>
      <c r="S137" s="102">
        <v>5857</v>
      </c>
      <c r="T137" s="102">
        <v>23694</v>
      </c>
      <c r="U137" s="102">
        <v>37473</v>
      </c>
      <c r="V137" s="102">
        <v>30417.200000000001</v>
      </c>
      <c r="W137" s="106">
        <v>38694</v>
      </c>
      <c r="X137" s="106">
        <v>17729</v>
      </c>
      <c r="Y137" s="102">
        <v>16822</v>
      </c>
      <c r="Z137" s="102">
        <v>5798.4</v>
      </c>
      <c r="AA137" s="102">
        <v>18699</v>
      </c>
      <c r="AB137" s="102">
        <v>35766</v>
      </c>
      <c r="AC137" s="102">
        <v>14920</v>
      </c>
      <c r="AE137" s="49">
        <f t="shared" si="43"/>
        <v>3.7052885893977414E-2</v>
      </c>
      <c r="AF137" s="23"/>
      <c r="AG137" s="23"/>
      <c r="AH137" s="23"/>
      <c r="AI137" s="23"/>
      <c r="AR137" s="23"/>
      <c r="AS137" s="23"/>
    </row>
    <row r="138" spans="1:45" s="14" customFormat="1" ht="30" customHeight="1" x14ac:dyDescent="0.2">
      <c r="A138" s="163" t="s">
        <v>88</v>
      </c>
      <c r="B138" s="7">
        <v>30676</v>
      </c>
      <c r="C138" s="1"/>
      <c r="D138" s="1"/>
      <c r="E138" s="3">
        <f t="shared" si="36"/>
        <v>18489.25</v>
      </c>
      <c r="F138" s="2">
        <f t="shared" si="79"/>
        <v>0.60272688746903114</v>
      </c>
      <c r="G138" s="2"/>
      <c r="H138" s="208">
        <v>16</v>
      </c>
      <c r="I138" s="102">
        <v>711</v>
      </c>
      <c r="J138" s="102">
        <v>915</v>
      </c>
      <c r="K138" s="102"/>
      <c r="L138" s="102">
        <v>1084</v>
      </c>
      <c r="M138" s="102"/>
      <c r="N138" s="102">
        <v>900</v>
      </c>
      <c r="O138" s="102">
        <v>2556</v>
      </c>
      <c r="P138" s="102">
        <v>508</v>
      </c>
      <c r="Q138" s="102"/>
      <c r="R138" s="102">
        <v>254</v>
      </c>
      <c r="S138" s="102">
        <v>1773</v>
      </c>
      <c r="T138" s="102">
        <v>961</v>
      </c>
      <c r="U138" s="102"/>
      <c r="V138" s="106">
        <v>715.7</v>
      </c>
      <c r="W138" s="102">
        <v>338</v>
      </c>
      <c r="X138" s="106">
        <v>148.55000000000001</v>
      </c>
      <c r="Y138" s="102"/>
      <c r="Z138" s="102">
        <v>45</v>
      </c>
      <c r="AA138" s="102">
        <v>1236</v>
      </c>
      <c r="AB138" s="102">
        <v>4174</v>
      </c>
      <c r="AC138" s="102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customHeight="1" x14ac:dyDescent="0.2">
      <c r="A139" s="163" t="s">
        <v>89</v>
      </c>
      <c r="B139" s="7">
        <v>290300</v>
      </c>
      <c r="C139" s="1"/>
      <c r="D139" s="1"/>
      <c r="E139" s="3">
        <f t="shared" si="36"/>
        <v>200466.29999999996</v>
      </c>
      <c r="F139" s="2">
        <f t="shared" si="79"/>
        <v>0.69054874267998612</v>
      </c>
      <c r="G139" s="2"/>
      <c r="H139" s="208">
        <v>20</v>
      </c>
      <c r="I139" s="102">
        <v>784</v>
      </c>
      <c r="J139" s="102">
        <v>5040</v>
      </c>
      <c r="K139" s="102">
        <v>18870</v>
      </c>
      <c r="L139" s="102">
        <v>19526</v>
      </c>
      <c r="M139" s="102">
        <v>6812</v>
      </c>
      <c r="N139" s="102">
        <v>13105</v>
      </c>
      <c r="O139" s="102">
        <v>5103</v>
      </c>
      <c r="P139" s="102">
        <v>12771</v>
      </c>
      <c r="Q139" s="102">
        <v>6444</v>
      </c>
      <c r="R139" s="102">
        <v>3641.45</v>
      </c>
      <c r="S139" s="102">
        <v>6245</v>
      </c>
      <c r="T139" s="102">
        <v>10717</v>
      </c>
      <c r="U139" s="102">
        <v>6973</v>
      </c>
      <c r="V139" s="106">
        <v>10467.9</v>
      </c>
      <c r="W139" s="102">
        <v>15018</v>
      </c>
      <c r="X139" s="106">
        <v>9324.2999999999993</v>
      </c>
      <c r="Y139" s="102"/>
      <c r="Z139" s="106">
        <v>5757.65</v>
      </c>
      <c r="AA139" s="102">
        <v>10569</v>
      </c>
      <c r="AB139" s="102">
        <v>23288</v>
      </c>
      <c r="AC139" s="102">
        <v>10010</v>
      </c>
      <c r="AE139" s="49">
        <f t="shared" si="43"/>
        <v>4.6513054812704187E-2</v>
      </c>
      <c r="AF139" s="23"/>
      <c r="AG139" s="23"/>
      <c r="AH139" s="23"/>
      <c r="AI139" s="23"/>
      <c r="AR139" s="23"/>
      <c r="AS139" s="23"/>
    </row>
    <row r="140" spans="1:45" s="14" customFormat="1" ht="31.15" customHeight="1" x14ac:dyDescent="0.2">
      <c r="A140" s="163" t="s">
        <v>90</v>
      </c>
      <c r="B140" s="1">
        <v>945</v>
      </c>
      <c r="C140" s="1"/>
      <c r="D140" s="1"/>
      <c r="E140" s="1">
        <f t="shared" si="36"/>
        <v>986.44</v>
      </c>
      <c r="F140" s="2">
        <f t="shared" si="79"/>
        <v>1.0438518518518518</v>
      </c>
      <c r="G140" s="2"/>
      <c r="H140" s="208">
        <v>4</v>
      </c>
      <c r="I140" s="114">
        <v>91.44</v>
      </c>
      <c r="J140" s="114">
        <v>15</v>
      </c>
      <c r="K140" s="3">
        <v>346</v>
      </c>
      <c r="L140" s="3">
        <v>100</v>
      </c>
      <c r="M140" s="3"/>
      <c r="N140" s="3"/>
      <c r="O140" s="3"/>
      <c r="P140" s="3"/>
      <c r="Q140" s="3"/>
      <c r="R140" s="3">
        <v>54</v>
      </c>
      <c r="S140" s="3"/>
      <c r="T140" s="3"/>
      <c r="U140" s="3">
        <v>20</v>
      </c>
      <c r="V140" s="3"/>
      <c r="W140" s="3"/>
      <c r="X140" s="3"/>
      <c r="Y140" s="3"/>
      <c r="Z140" s="3"/>
      <c r="AA140" s="3"/>
      <c r="AB140" s="3">
        <v>360</v>
      </c>
      <c r="AC140" s="3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customHeight="1" x14ac:dyDescent="0.2">
      <c r="A141" s="163" t="s">
        <v>192</v>
      </c>
      <c r="B141" s="1">
        <v>500</v>
      </c>
      <c r="C141" s="1"/>
      <c r="D141" s="1"/>
      <c r="E141" s="1">
        <f t="shared" si="36"/>
        <v>1840</v>
      </c>
      <c r="F141" s="2">
        <f t="shared" si="79"/>
        <v>3.68</v>
      </c>
      <c r="G141" s="2"/>
      <c r="H141" s="208"/>
      <c r="I141" s="211"/>
      <c r="J141" s="211"/>
      <c r="K141" s="3"/>
      <c r="L141" s="3">
        <v>1200</v>
      </c>
      <c r="M141" s="3"/>
      <c r="N141" s="3"/>
      <c r="O141" s="3"/>
      <c r="P141" s="3"/>
      <c r="Q141" s="3">
        <v>640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180" t="s">
        <v>222</v>
      </c>
      <c r="B142" s="1"/>
      <c r="C142" s="1"/>
      <c r="D142" s="1"/>
      <c r="E142" s="1">
        <f t="shared" si="36"/>
        <v>300251.69999999995</v>
      </c>
      <c r="F142" s="2"/>
      <c r="G142" s="2"/>
      <c r="H142" s="208">
        <v>21</v>
      </c>
      <c r="I142" s="102">
        <v>20878.400000000001</v>
      </c>
      <c r="J142" s="102">
        <v>8042.7</v>
      </c>
      <c r="K142" s="102">
        <v>9553.4</v>
      </c>
      <c r="L142" s="102">
        <v>21259.200000000001</v>
      </c>
      <c r="M142" s="102">
        <v>7601.6</v>
      </c>
      <c r="N142" s="102">
        <v>16899.099999999999</v>
      </c>
      <c r="O142" s="102">
        <v>20781.900000000001</v>
      </c>
      <c r="P142" s="102">
        <v>12496.2</v>
      </c>
      <c r="Q142" s="102">
        <v>7543.5</v>
      </c>
      <c r="R142" s="102">
        <v>3416.2</v>
      </c>
      <c r="S142" s="102">
        <v>3232.7</v>
      </c>
      <c r="T142" s="102">
        <v>17127.2</v>
      </c>
      <c r="U142" s="102">
        <v>21845.3</v>
      </c>
      <c r="V142" s="102">
        <v>21793.599999999999</v>
      </c>
      <c r="W142" s="102">
        <v>33536.5</v>
      </c>
      <c r="X142" s="102">
        <v>11541.9</v>
      </c>
      <c r="Y142" s="102">
        <v>7634.8</v>
      </c>
      <c r="Z142" s="102">
        <v>5680.8</v>
      </c>
      <c r="AA142" s="102">
        <v>13855.7</v>
      </c>
      <c r="AB142" s="102">
        <v>26026.899999999998</v>
      </c>
      <c r="AC142" s="102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163" t="s">
        <v>87</v>
      </c>
      <c r="B143" s="1"/>
      <c r="C143" s="1"/>
      <c r="D143" s="1"/>
      <c r="E143" s="1">
        <f t="shared" si="36"/>
        <v>86339.8</v>
      </c>
      <c r="F143" s="2" t="e">
        <f t="shared" si="79"/>
        <v>#DIV/0!</v>
      </c>
      <c r="G143" s="2"/>
      <c r="H143" s="208">
        <v>10</v>
      </c>
      <c r="I143" s="211">
        <v>22795</v>
      </c>
      <c r="J143" s="211">
        <v>1055</v>
      </c>
      <c r="K143" s="3"/>
      <c r="L143" s="3"/>
      <c r="M143" s="3">
        <v>3707</v>
      </c>
      <c r="N143" s="3">
        <v>15950</v>
      </c>
      <c r="O143" s="3"/>
      <c r="P143" s="3">
        <v>7980</v>
      </c>
      <c r="Q143" s="3">
        <v>10642</v>
      </c>
      <c r="R143" s="3">
        <v>3295.8</v>
      </c>
      <c r="S143" s="3"/>
      <c r="T143" s="3">
        <v>10530</v>
      </c>
      <c r="U143" s="3"/>
      <c r="V143" s="3"/>
      <c r="W143" s="3"/>
      <c r="X143" s="3"/>
      <c r="Y143" s="3"/>
      <c r="Z143" s="3">
        <v>3385</v>
      </c>
      <c r="AA143" s="3"/>
      <c r="AB143" s="3"/>
      <c r="AC143" s="3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163" t="s">
        <v>88</v>
      </c>
      <c r="B144" s="1"/>
      <c r="C144" s="1"/>
      <c r="D144" s="1"/>
      <c r="E144" s="1">
        <f t="shared" si="36"/>
        <v>2120</v>
      </c>
      <c r="F144" s="2" t="e">
        <f t="shared" si="79"/>
        <v>#DIV/0!</v>
      </c>
      <c r="G144" s="2"/>
      <c r="H144" s="208">
        <v>3</v>
      </c>
      <c r="I144" s="211">
        <v>710</v>
      </c>
      <c r="J144" s="211"/>
      <c r="K144" s="3"/>
      <c r="L144" s="3"/>
      <c r="M144" s="3"/>
      <c r="N144" s="3"/>
      <c r="O144" s="3"/>
      <c r="P144" s="3">
        <v>210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163" t="s">
        <v>89</v>
      </c>
      <c r="B145" s="1"/>
      <c r="C145" s="1"/>
      <c r="D145" s="1"/>
      <c r="E145" s="1">
        <f t="shared" si="36"/>
        <v>24124.9</v>
      </c>
      <c r="F145" s="2" t="e">
        <f t="shared" si="79"/>
        <v>#DIV/0!</v>
      </c>
      <c r="G145" s="2"/>
      <c r="H145" s="208">
        <v>7</v>
      </c>
      <c r="I145" s="214">
        <v>662.9</v>
      </c>
      <c r="J145" s="214"/>
      <c r="K145" s="215"/>
      <c r="L145" s="215"/>
      <c r="M145" s="215"/>
      <c r="N145" s="215">
        <v>620</v>
      </c>
      <c r="O145" s="215"/>
      <c r="P145" s="215">
        <v>5400</v>
      </c>
      <c r="Q145" s="215">
        <v>1548</v>
      </c>
      <c r="R145" s="215">
        <v>959</v>
      </c>
      <c r="S145" s="215"/>
      <c r="T145" s="215">
        <v>5670</v>
      </c>
      <c r="U145" s="215"/>
      <c r="V145" s="215"/>
      <c r="W145" s="215"/>
      <c r="X145" s="215"/>
      <c r="Y145" s="215"/>
      <c r="Z145" s="215">
        <v>3265</v>
      </c>
      <c r="AA145" s="215"/>
      <c r="AB145" s="215"/>
      <c r="AC145" s="215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163" t="s">
        <v>221</v>
      </c>
      <c r="B146" s="1"/>
      <c r="C146" s="1"/>
      <c r="D146" s="1"/>
      <c r="E146" s="135">
        <f>E142/E135*100</f>
        <v>38.710893918762501</v>
      </c>
      <c r="F146" s="135"/>
      <c r="G146" s="2"/>
      <c r="H146" s="135"/>
      <c r="I146" s="135">
        <f t="shared" ref="I146:AC146" si="80">I142/I135*100</f>
        <v>35.240184991391828</v>
      </c>
      <c r="J146" s="135">
        <f t="shared" si="80"/>
        <v>33.764483627204029</v>
      </c>
      <c r="K146" s="135">
        <f t="shared" si="80"/>
        <v>20.692239381403105</v>
      </c>
      <c r="L146" s="135">
        <f t="shared" si="80"/>
        <v>44.152024922118386</v>
      </c>
      <c r="M146" s="135">
        <f t="shared" si="80"/>
        <v>32.248430341082639</v>
      </c>
      <c r="N146" s="135">
        <f t="shared" si="80"/>
        <v>31.492918374953412</v>
      </c>
      <c r="O146" s="135">
        <f t="shared" si="80"/>
        <v>65.949162223914698</v>
      </c>
      <c r="P146" s="135">
        <f t="shared" si="80"/>
        <v>36.498043109994747</v>
      </c>
      <c r="Q146" s="135">
        <f t="shared" si="80"/>
        <v>22.004258794702761</v>
      </c>
      <c r="R146" s="135">
        <f t="shared" si="80"/>
        <v>26.388583125736243</v>
      </c>
      <c r="S146" s="135">
        <f t="shared" si="80"/>
        <v>20.96433203631647</v>
      </c>
      <c r="T146" s="135">
        <f t="shared" si="80"/>
        <v>42.994276533788536</v>
      </c>
      <c r="U146" s="135">
        <f t="shared" si="80"/>
        <v>46.296147162293899</v>
      </c>
      <c r="V146" s="135">
        <f t="shared" si="80"/>
        <v>51.227349334436532</v>
      </c>
      <c r="W146" s="135">
        <f t="shared" si="80"/>
        <v>57.886424441184083</v>
      </c>
      <c r="X146" s="135">
        <f t="shared" si="80"/>
        <v>38.051641489901819</v>
      </c>
      <c r="Y146" s="135">
        <f t="shared" si="80"/>
        <v>26.745603587192601</v>
      </c>
      <c r="Z146" s="135">
        <f t="shared" si="80"/>
        <v>45.074982147107832</v>
      </c>
      <c r="AA146" s="135">
        <f t="shared" si="80"/>
        <v>41.810857298047623</v>
      </c>
      <c r="AB146" s="135">
        <f t="shared" si="80"/>
        <v>36.337731239092491</v>
      </c>
      <c r="AC146" s="135">
        <f t="shared" si="80"/>
        <v>32.924894339361188</v>
      </c>
      <c r="AE146" s="49">
        <f t="shared" si="43"/>
        <v>0.98296984744800342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180" t="s">
        <v>237</v>
      </c>
      <c r="B147" s="1"/>
      <c r="C147" s="1"/>
      <c r="D147" s="1"/>
      <c r="E147" s="135"/>
      <c r="F147" s="135"/>
      <c r="G147" s="2"/>
      <c r="H147" s="1">
        <v>10</v>
      </c>
      <c r="I147" s="135">
        <v>28231.8</v>
      </c>
      <c r="J147" s="135"/>
      <c r="K147" s="135"/>
      <c r="L147" s="135">
        <v>30935</v>
      </c>
      <c r="M147" s="157">
        <v>4500</v>
      </c>
      <c r="N147" s="157">
        <v>31940</v>
      </c>
      <c r="O147" s="135"/>
      <c r="P147" s="157">
        <v>14890</v>
      </c>
      <c r="Q147" s="157">
        <v>18470</v>
      </c>
      <c r="R147" s="157">
        <v>8254.9</v>
      </c>
      <c r="S147" s="135"/>
      <c r="T147" s="135"/>
      <c r="U147" s="157">
        <v>24502</v>
      </c>
      <c r="V147" s="135"/>
      <c r="W147" s="135"/>
      <c r="X147" s="135"/>
      <c r="Y147" s="135"/>
      <c r="Z147" s="135">
        <v>10991</v>
      </c>
      <c r="AA147" s="135"/>
      <c r="AB147" s="135"/>
      <c r="AC147" s="157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163" t="s">
        <v>87</v>
      </c>
      <c r="B148" s="1"/>
      <c r="C148" s="1"/>
      <c r="D148" s="1"/>
      <c r="E148" s="135"/>
      <c r="F148" s="135"/>
      <c r="G148" s="2"/>
      <c r="H148" s="1">
        <v>8</v>
      </c>
      <c r="I148" s="135">
        <v>25822</v>
      </c>
      <c r="J148" s="135"/>
      <c r="K148" s="135"/>
      <c r="L148" s="135"/>
      <c r="M148" s="157">
        <v>3707</v>
      </c>
      <c r="N148" s="157">
        <v>29700</v>
      </c>
      <c r="O148" s="135"/>
      <c r="P148" s="157">
        <v>7980</v>
      </c>
      <c r="Q148" s="157">
        <v>11357</v>
      </c>
      <c r="R148" s="157">
        <v>4609.6499999999996</v>
      </c>
      <c r="S148" s="135"/>
      <c r="T148" s="135"/>
      <c r="U148" s="135"/>
      <c r="V148" s="135"/>
      <c r="W148" s="135"/>
      <c r="X148" s="135"/>
      <c r="Y148" s="135"/>
      <c r="Z148" s="135">
        <v>5023</v>
      </c>
      <c r="AA148" s="135"/>
      <c r="AB148" s="135"/>
      <c r="AC148" s="157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163" t="s">
        <v>88</v>
      </c>
      <c r="B149" s="1"/>
      <c r="C149" s="1"/>
      <c r="D149" s="1"/>
      <c r="E149" s="135"/>
      <c r="F149" s="135"/>
      <c r="G149" s="2"/>
      <c r="H149" s="1">
        <v>4</v>
      </c>
      <c r="I149" s="135">
        <v>710</v>
      </c>
      <c r="J149" s="135"/>
      <c r="K149" s="135"/>
      <c r="L149" s="135"/>
      <c r="M149" s="135"/>
      <c r="N149" s="135"/>
      <c r="O149" s="135"/>
      <c r="P149" s="157">
        <v>210</v>
      </c>
      <c r="Q149" s="157"/>
      <c r="R149" s="157"/>
      <c r="S149" s="135"/>
      <c r="T149" s="135"/>
      <c r="U149" s="135"/>
      <c r="V149" s="135"/>
      <c r="W149" s="135"/>
      <c r="X149" s="135"/>
      <c r="Y149" s="135"/>
      <c r="Z149" s="135">
        <v>0</v>
      </c>
      <c r="AA149" s="135"/>
      <c r="AB149" s="135"/>
      <c r="AC149" s="157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163" t="s">
        <v>89</v>
      </c>
      <c r="B150" s="1"/>
      <c r="C150" s="1"/>
      <c r="D150" s="1"/>
      <c r="E150" s="135"/>
      <c r="F150" s="135"/>
      <c r="G150" s="2"/>
      <c r="H150" s="1">
        <v>7</v>
      </c>
      <c r="I150" s="135">
        <v>662.9</v>
      </c>
      <c r="J150" s="135"/>
      <c r="K150" s="135"/>
      <c r="L150" s="135"/>
      <c r="M150" s="135"/>
      <c r="N150" s="157">
        <v>2240</v>
      </c>
      <c r="O150" s="135"/>
      <c r="P150" s="157">
        <v>5400</v>
      </c>
      <c r="Q150" s="157">
        <v>2972</v>
      </c>
      <c r="R150" s="157">
        <v>2100.75</v>
      </c>
      <c r="S150" s="135"/>
      <c r="T150" s="135"/>
      <c r="U150" s="135"/>
      <c r="V150" s="135"/>
      <c r="W150" s="135"/>
      <c r="X150" s="135"/>
      <c r="Y150" s="135"/>
      <c r="Z150" s="135">
        <v>5170</v>
      </c>
      <c r="AA150" s="135"/>
      <c r="AB150" s="135"/>
      <c r="AC150" s="157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163"/>
      <c r="B151" s="1"/>
      <c r="C151" s="1"/>
      <c r="D151" s="1"/>
      <c r="E151" s="135"/>
      <c r="F151" s="135"/>
      <c r="G151" s="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163"/>
      <c r="B152" s="1"/>
      <c r="C152" s="1"/>
      <c r="D152" s="1"/>
      <c r="E152" s="135"/>
      <c r="F152" s="135"/>
      <c r="G152" s="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181">
        <f>B135/B128*10</f>
        <v>33.295579784984994</v>
      </c>
      <c r="C153" s="135"/>
      <c r="D153" s="135"/>
      <c r="E153" s="157">
        <f>E135/E128*10</f>
        <v>28.166740748972106</v>
      </c>
      <c r="F153" s="2">
        <f t="shared" si="79"/>
        <v>0.84596036263270613</v>
      </c>
      <c r="G153" s="2"/>
      <c r="H153" s="106"/>
      <c r="I153" s="157">
        <f t="shared" ref="I153:AC153" si="81">I135/I128*10</f>
        <v>30.199816495055561</v>
      </c>
      <c r="J153" s="157">
        <f t="shared" si="81"/>
        <v>26.387504154204056</v>
      </c>
      <c r="K153" s="157">
        <f t="shared" si="81"/>
        <v>29.362121597557874</v>
      </c>
      <c r="L153" s="157">
        <f t="shared" si="81"/>
        <v>27.116066903193108</v>
      </c>
      <c r="M153" s="157">
        <f t="shared" si="81"/>
        <v>24.293517468824074</v>
      </c>
      <c r="N153" s="157">
        <f t="shared" si="81"/>
        <v>28.838609125597895</v>
      </c>
      <c r="O153" s="157">
        <f t="shared" si="81"/>
        <v>30.752415341075437</v>
      </c>
      <c r="P153" s="157">
        <f t="shared" si="81"/>
        <v>27.718588082901555</v>
      </c>
      <c r="Q153" s="157">
        <f t="shared" si="81"/>
        <v>26.225520195838431</v>
      </c>
      <c r="R153" s="157">
        <f t="shared" si="81"/>
        <v>24.7089305823297</v>
      </c>
      <c r="S153" s="157">
        <f t="shared" si="81"/>
        <v>24.21102213848328</v>
      </c>
      <c r="T153" s="157">
        <f t="shared" si="81"/>
        <v>26.099718272947648</v>
      </c>
      <c r="U153" s="157">
        <f t="shared" si="81"/>
        <v>28.190942764965946</v>
      </c>
      <c r="V153" s="157">
        <f t="shared" si="81"/>
        <v>28.97030983997276</v>
      </c>
      <c r="W153" s="157">
        <f t="shared" si="81"/>
        <v>30.742902626691428</v>
      </c>
      <c r="X153" s="157">
        <f t="shared" si="81"/>
        <v>27.203766816143499</v>
      </c>
      <c r="Y153" s="157">
        <f t="shared" si="81"/>
        <v>28.071314078925372</v>
      </c>
      <c r="Z153" s="157">
        <f t="shared" si="81"/>
        <v>24.363038855596365</v>
      </c>
      <c r="AA153" s="157">
        <f t="shared" si="81"/>
        <v>25.64144227793253</v>
      </c>
      <c r="AB153" s="135">
        <f t="shared" si="81"/>
        <v>32.533157703488371</v>
      </c>
      <c r="AC153" s="157">
        <f t="shared" si="81"/>
        <v>27.000280609858759</v>
      </c>
      <c r="AE153" s="49">
        <f t="shared" si="43"/>
        <v>0.96581166626941928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163" t="s">
        <v>87</v>
      </c>
      <c r="B154" s="181">
        <f>B137/B130*10</f>
        <v>34.991706465201581</v>
      </c>
      <c r="C154" s="135"/>
      <c r="D154" s="135"/>
      <c r="E154" s="106">
        <f>E137/E130*10</f>
        <v>29.743698369647991</v>
      </c>
      <c r="F154" s="2">
        <f t="shared" si="79"/>
        <v>0.8500213728995295</v>
      </c>
      <c r="G154" s="2"/>
      <c r="H154" s="106"/>
      <c r="I154" s="106">
        <f t="shared" ref="I154:AC154" si="82">I137/I130*10</f>
        <v>30.775745073557353</v>
      </c>
      <c r="J154" s="106">
        <f t="shared" si="82"/>
        <v>26.943893198628899</v>
      </c>
      <c r="K154" s="106">
        <f t="shared" si="82"/>
        <v>30.695691886131833</v>
      </c>
      <c r="L154" s="106">
        <f t="shared" si="82"/>
        <v>27.003948110547093</v>
      </c>
      <c r="M154" s="157">
        <f t="shared" si="82"/>
        <v>25.335126653216768</v>
      </c>
      <c r="N154" s="106">
        <f t="shared" si="82"/>
        <v>29.641949469277918</v>
      </c>
      <c r="O154" s="106">
        <f t="shared" si="82"/>
        <v>34.557228428039501</v>
      </c>
      <c r="P154" s="106">
        <f t="shared" si="82"/>
        <v>28.999148936170211</v>
      </c>
      <c r="Q154" s="106">
        <f t="shared" si="82"/>
        <v>27.688751926040062</v>
      </c>
      <c r="R154" s="106">
        <f t="shared" si="82"/>
        <v>27.804588607594933</v>
      </c>
      <c r="S154" s="106">
        <f t="shared" si="82"/>
        <v>25.137339055793994</v>
      </c>
      <c r="T154" s="106">
        <f t="shared" si="82"/>
        <v>26.400000000000002</v>
      </c>
      <c r="U154" s="106">
        <f t="shared" si="82"/>
        <v>30.956629491945478</v>
      </c>
      <c r="V154" s="106">
        <f t="shared" si="82"/>
        <v>30.04761434357404</v>
      </c>
      <c r="W154" s="106">
        <f t="shared" si="82"/>
        <v>34.678257752285354</v>
      </c>
      <c r="X154" s="106">
        <f t="shared" si="82"/>
        <v>30.678318048105208</v>
      </c>
      <c r="Y154" s="106">
        <f t="shared" si="82"/>
        <v>30.037676553041802</v>
      </c>
      <c r="Z154" s="106">
        <f t="shared" si="82"/>
        <v>22.509316770186338</v>
      </c>
      <c r="AA154" s="106">
        <f t="shared" si="82"/>
        <v>27.747440273037544</v>
      </c>
      <c r="AB154" s="106">
        <f t="shared" si="82"/>
        <v>33.840476866307128</v>
      </c>
      <c r="AC154" s="106">
        <f t="shared" si="82"/>
        <v>26.235273430631267</v>
      </c>
      <c r="AE154" s="49">
        <f t="shared" si="43"/>
        <v>1.031422443397656</v>
      </c>
      <c r="AF154" s="23"/>
      <c r="AG154" s="23"/>
      <c r="AH154" s="23"/>
      <c r="AI154" s="23"/>
      <c r="AR154" s="23"/>
      <c r="AS154" s="23"/>
    </row>
    <row r="155" spans="1:45" s="14" customFormat="1" ht="30.75" customHeight="1" x14ac:dyDescent="0.2">
      <c r="A155" s="163" t="s">
        <v>88</v>
      </c>
      <c r="B155" s="181">
        <f>B137/B130*10</f>
        <v>34.991706465201581</v>
      </c>
      <c r="C155" s="181"/>
      <c r="D155" s="181"/>
      <c r="E155" s="124">
        <f>E138/E131*10</f>
        <v>25.981184306671917</v>
      </c>
      <c r="F155" s="2">
        <f t="shared" si="79"/>
        <v>0.74249549196777775</v>
      </c>
      <c r="G155" s="2"/>
      <c r="H155" s="124"/>
      <c r="I155" s="124">
        <f t="shared" ref="I155:AC155" si="83">I138/I131*10</f>
        <v>23.700000000000003</v>
      </c>
      <c r="J155" s="124">
        <f t="shared" si="83"/>
        <v>25</v>
      </c>
      <c r="K155" s="124"/>
      <c r="L155" s="124">
        <f t="shared" si="83"/>
        <v>32.749244712990937</v>
      </c>
      <c r="M155" s="124"/>
      <c r="N155" s="124">
        <f t="shared" si="83"/>
        <v>30</v>
      </c>
      <c r="O155" s="124">
        <f t="shared" si="83"/>
        <v>26.028513238289204</v>
      </c>
      <c r="P155" s="124">
        <f t="shared" si="83"/>
        <v>20</v>
      </c>
      <c r="Q155" s="124"/>
      <c r="R155" s="124">
        <f t="shared" si="83"/>
        <v>25.049309664694277</v>
      </c>
      <c r="S155" s="124">
        <f t="shared" si="83"/>
        <v>19.787946428571427</v>
      </c>
      <c r="T155" s="124">
        <f t="shared" si="83"/>
        <v>28.516320474777448</v>
      </c>
      <c r="U155" s="124"/>
      <c r="V155" s="124">
        <f t="shared" si="83"/>
        <v>23.936454849498329</v>
      </c>
      <c r="W155" s="124">
        <f t="shared" si="83"/>
        <v>18.172043010752688</v>
      </c>
      <c r="X155" s="124">
        <f t="shared" si="83"/>
        <v>67.52272727272728</v>
      </c>
      <c r="Y155" s="124"/>
      <c r="Z155" s="124">
        <f t="shared" si="83"/>
        <v>15</v>
      </c>
      <c r="AA155" s="124">
        <f t="shared" si="83"/>
        <v>22.27027027027027</v>
      </c>
      <c r="AB155" s="124">
        <f t="shared" si="83"/>
        <v>29.229691876750699</v>
      </c>
      <c r="AC155" s="124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customHeight="1" x14ac:dyDescent="0.2">
      <c r="A156" s="163" t="s">
        <v>89</v>
      </c>
      <c r="B156" s="181">
        <f>B139/B132*10</f>
        <v>31.730590562799897</v>
      </c>
      <c r="C156" s="181"/>
      <c r="D156" s="181"/>
      <c r="E156" s="124">
        <f>E139/E132*10</f>
        <v>27.580033376762565</v>
      </c>
      <c r="F156" s="2">
        <f t="shared" si="79"/>
        <v>0.86919382487310726</v>
      </c>
      <c r="G156" s="2"/>
      <c r="H156" s="124"/>
      <c r="I156" s="124">
        <f t="shared" ref="I156:AC156" si="84">I139/I132*10</f>
        <v>20</v>
      </c>
      <c r="J156" s="124">
        <f t="shared" si="84"/>
        <v>25</v>
      </c>
      <c r="K156" s="124">
        <f t="shared" si="84"/>
        <v>31.000492853622475</v>
      </c>
      <c r="L156" s="124">
        <f t="shared" si="84"/>
        <v>27.52078928823115</v>
      </c>
      <c r="M156" s="124">
        <f t="shared" si="84"/>
        <v>25.155096011816838</v>
      </c>
      <c r="N156" s="124">
        <f t="shared" si="84"/>
        <v>28.002136752136749</v>
      </c>
      <c r="O156" s="124">
        <f t="shared" si="84"/>
        <v>24.771844660194176</v>
      </c>
      <c r="P156" s="124">
        <f t="shared" si="84"/>
        <v>27</v>
      </c>
      <c r="Q156" s="124">
        <f t="shared" si="84"/>
        <v>25.490506329113924</v>
      </c>
      <c r="R156" s="124">
        <f t="shared" si="84"/>
        <v>22.899320840145894</v>
      </c>
      <c r="S156" s="124">
        <f t="shared" si="84"/>
        <v>26.484308736217134</v>
      </c>
      <c r="T156" s="124">
        <f t="shared" si="84"/>
        <v>28.299445471349355</v>
      </c>
      <c r="U156" s="124">
        <f t="shared" si="84"/>
        <v>23.645303492709392</v>
      </c>
      <c r="V156" s="124">
        <f t="shared" si="84"/>
        <v>26.091475573280157</v>
      </c>
      <c r="W156" s="124">
        <f t="shared" si="84"/>
        <v>28.27183734939759</v>
      </c>
      <c r="X156" s="124">
        <f t="shared" si="84"/>
        <v>26.398742957447411</v>
      </c>
      <c r="Y156" s="124"/>
      <c r="Z156" s="124">
        <f t="shared" si="84"/>
        <v>27.909112942317012</v>
      </c>
      <c r="AA156" s="216">
        <f t="shared" si="84"/>
        <v>23.533734134936537</v>
      </c>
      <c r="AB156" s="124">
        <f t="shared" si="84"/>
        <v>35.55419847328244</v>
      </c>
      <c r="AC156" s="124">
        <f t="shared" si="84"/>
        <v>26.728971962616825</v>
      </c>
      <c r="AE156" s="49">
        <f t="shared" si="43"/>
        <v>0.95716863706515876</v>
      </c>
      <c r="AF156" s="23"/>
      <c r="AG156" s="23"/>
      <c r="AH156" s="23"/>
      <c r="AI156" s="23"/>
      <c r="AR156" s="23"/>
      <c r="AS156" s="23"/>
    </row>
    <row r="157" spans="1:45" s="14" customFormat="1" ht="30" customHeight="1" x14ac:dyDescent="0.2">
      <c r="A157" s="163" t="s">
        <v>90</v>
      </c>
      <c r="B157" s="181">
        <f>B140/B133*10</f>
        <v>13.636363636363635</v>
      </c>
      <c r="C157" s="135"/>
      <c r="D157" s="135"/>
      <c r="E157" s="3">
        <f>E140/E133*10</f>
        <v>17.215357766143107</v>
      </c>
      <c r="F157" s="3">
        <f>F140/F133*10</f>
        <v>12.624595695171612</v>
      </c>
      <c r="G157" s="2"/>
      <c r="H157" s="3"/>
      <c r="I157" s="3">
        <f t="shared" ref="I157:AC157" si="85">I140/I133*10</f>
        <v>15.24</v>
      </c>
      <c r="J157" s="3">
        <f t="shared" si="85"/>
        <v>10</v>
      </c>
      <c r="K157" s="3">
        <f t="shared" si="85"/>
        <v>20</v>
      </c>
      <c r="L157" s="3">
        <f t="shared" si="85"/>
        <v>20</v>
      </c>
      <c r="M157" s="3"/>
      <c r="N157" s="3"/>
      <c r="O157" s="3"/>
      <c r="P157" s="3"/>
      <c r="Q157" s="3"/>
      <c r="R157" s="3">
        <f t="shared" si="85"/>
        <v>18</v>
      </c>
      <c r="S157" s="3"/>
      <c r="T157" s="3"/>
      <c r="U157" s="3">
        <f t="shared" si="85"/>
        <v>25</v>
      </c>
      <c r="V157" s="3"/>
      <c r="W157" s="3"/>
      <c r="X157" s="3"/>
      <c r="Y157" s="3"/>
      <c r="Z157" s="3">
        <f t="shared" si="85"/>
        <v>0</v>
      </c>
      <c r="AA157" s="3"/>
      <c r="AB157" s="3">
        <f t="shared" si="85"/>
        <v>15.517241379310345</v>
      </c>
      <c r="AC157" s="3"/>
      <c r="AE157" s="49">
        <f t="shared" si="43"/>
        <v>0</v>
      </c>
      <c r="AF157" s="23"/>
      <c r="AG157" s="23"/>
      <c r="AH157" s="23"/>
      <c r="AI157" s="23"/>
      <c r="AR157" s="23"/>
      <c r="AS157" s="23"/>
    </row>
    <row r="158" spans="1:45" s="14" customFormat="1" ht="30" customHeight="1" x14ac:dyDescent="0.2">
      <c r="A158" s="163" t="s">
        <v>191</v>
      </c>
      <c r="B158" s="1">
        <f t="shared" ref="B158:D158" si="86">B141/B134*10</f>
        <v>50</v>
      </c>
      <c r="C158" s="1">
        <f t="shared" si="86"/>
        <v>0</v>
      </c>
      <c r="D158" s="1" t="e">
        <f t="shared" si="86"/>
        <v>#DIV/0!</v>
      </c>
      <c r="E158" s="1">
        <f>E141/E134*10</f>
        <v>80</v>
      </c>
      <c r="F158" s="2"/>
      <c r="G158" s="2"/>
      <c r="H158" s="208"/>
      <c r="I158" s="3"/>
      <c r="J158" s="3"/>
      <c r="K158" s="3"/>
      <c r="L158" s="3">
        <f t="shared" ref="I158:AC158" si="87">L141/L134*10</f>
        <v>80</v>
      </c>
      <c r="M158" s="3"/>
      <c r="N158" s="3"/>
      <c r="O158" s="3"/>
      <c r="P158" s="3"/>
      <c r="Q158" s="3">
        <f t="shared" si="87"/>
        <v>80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E158" s="49">
        <f t="shared" si="43"/>
        <v>0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181"/>
      <c r="C159" s="135"/>
      <c r="D159" s="135"/>
      <c r="E159" s="1">
        <f t="shared" si="36"/>
        <v>274801.40000000002</v>
      </c>
      <c r="F159" s="2"/>
      <c r="G159" s="2"/>
      <c r="H159" s="208">
        <v>21</v>
      </c>
      <c r="I159" s="3">
        <v>19346</v>
      </c>
      <c r="J159" s="3">
        <v>9012</v>
      </c>
      <c r="K159" s="3">
        <v>15724</v>
      </c>
      <c r="L159" s="3">
        <v>17517</v>
      </c>
      <c r="M159" s="3">
        <v>9703</v>
      </c>
      <c r="N159" s="3">
        <v>18607</v>
      </c>
      <c r="O159" s="3">
        <v>10246</v>
      </c>
      <c r="P159" s="3">
        <v>12352</v>
      </c>
      <c r="Q159" s="3">
        <v>13072</v>
      </c>
      <c r="R159" s="157">
        <v>5228.3</v>
      </c>
      <c r="S159" s="3">
        <v>6369</v>
      </c>
      <c r="T159" s="3">
        <v>15239</v>
      </c>
      <c r="U159" s="3">
        <v>16738</v>
      </c>
      <c r="V159" s="3">
        <v>14685</v>
      </c>
      <c r="W159" s="3">
        <v>18845</v>
      </c>
      <c r="X159" s="3">
        <v>11150</v>
      </c>
      <c r="Y159" s="3">
        <v>10169.1</v>
      </c>
      <c r="Z159" s="3">
        <v>5168</v>
      </c>
      <c r="AA159" s="3">
        <v>12924</v>
      </c>
      <c r="AB159" s="1">
        <v>22016</v>
      </c>
      <c r="AC159" s="3">
        <v>10691</v>
      </c>
      <c r="AD159" s="54">
        <v>1420</v>
      </c>
      <c r="AE159" s="49">
        <f t="shared" si="43"/>
        <v>4.057475689716282E-2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100"/>
      <c r="E160" s="1">
        <f>SUM(I160:AC160)</f>
        <v>284</v>
      </c>
      <c r="F160" s="2"/>
      <c r="G160" s="2"/>
      <c r="H160" s="208">
        <v>5</v>
      </c>
      <c r="I160" s="217">
        <f t="shared" ref="I160:AC160" si="88">(I128-I159)/2</f>
        <v>136</v>
      </c>
      <c r="J160" s="217">
        <f t="shared" si="88"/>
        <v>7.5</v>
      </c>
      <c r="K160" s="217">
        <f t="shared" si="88"/>
        <v>0</v>
      </c>
      <c r="L160" s="217">
        <f t="shared" si="88"/>
        <v>120</v>
      </c>
      <c r="M160" s="217">
        <f t="shared" si="88"/>
        <v>0</v>
      </c>
      <c r="N160" s="217">
        <f t="shared" si="88"/>
        <v>0</v>
      </c>
      <c r="O160" s="217">
        <f t="shared" si="88"/>
        <v>0.5</v>
      </c>
      <c r="P160" s="217">
        <f t="shared" si="88"/>
        <v>0</v>
      </c>
      <c r="Q160" s="217">
        <f t="shared" si="88"/>
        <v>0</v>
      </c>
      <c r="R160" s="217">
        <f t="shared" si="88"/>
        <v>5.5</v>
      </c>
      <c r="S160" s="217">
        <f t="shared" si="88"/>
        <v>0</v>
      </c>
      <c r="T160" s="217">
        <f t="shared" si="88"/>
        <v>12</v>
      </c>
      <c r="U160" s="217">
        <f t="shared" si="88"/>
        <v>0</v>
      </c>
      <c r="V160" s="217">
        <f t="shared" si="88"/>
        <v>0</v>
      </c>
      <c r="W160" s="217">
        <f t="shared" si="88"/>
        <v>0</v>
      </c>
      <c r="X160" s="217">
        <f t="shared" si="88"/>
        <v>0</v>
      </c>
      <c r="Y160" s="217">
        <f t="shared" si="88"/>
        <v>0</v>
      </c>
      <c r="Z160" s="217">
        <f t="shared" si="88"/>
        <v>2.5</v>
      </c>
      <c r="AA160" s="217">
        <f t="shared" si="88"/>
        <v>0</v>
      </c>
      <c r="AB160" s="217">
        <f t="shared" si="88"/>
        <v>0</v>
      </c>
      <c r="AC160" s="217">
        <f t="shared" si="88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182"/>
      <c r="B161" s="8"/>
      <c r="C161" s="100"/>
      <c r="D161" s="100"/>
      <c r="E161" s="1">
        <f>E128/21</f>
        <v>13112.828571428572</v>
      </c>
      <c r="F161" s="1"/>
      <c r="G161" s="2"/>
      <c r="H161" s="102"/>
      <c r="I161" s="3">
        <f>I128/21</f>
        <v>934.19047619047615</v>
      </c>
      <c r="J161" s="3">
        <v>20</v>
      </c>
      <c r="K161" s="3">
        <f t="shared" ref="K161:Y161" si="89">K128/21</f>
        <v>748.76190476190482</v>
      </c>
      <c r="L161" s="3">
        <f t="shared" si="89"/>
        <v>845.57142857142856</v>
      </c>
      <c r="M161" s="3">
        <f t="shared" si="89"/>
        <v>462.04761904761904</v>
      </c>
      <c r="N161" s="3">
        <f t="shared" si="89"/>
        <v>886.04761904761904</v>
      </c>
      <c r="O161" s="3">
        <f t="shared" si="89"/>
        <v>487.95238095238096</v>
      </c>
      <c r="P161" s="3">
        <f t="shared" si="89"/>
        <v>588.19047619047615</v>
      </c>
      <c r="Q161" s="3">
        <f t="shared" si="89"/>
        <v>622.47619047619048</v>
      </c>
      <c r="R161" s="3">
        <f t="shared" si="89"/>
        <v>249.49047619047619</v>
      </c>
      <c r="S161" s="3">
        <f t="shared" si="89"/>
        <v>303.28571428571428</v>
      </c>
      <c r="T161" s="3">
        <f t="shared" si="89"/>
        <v>726.80952380952385</v>
      </c>
      <c r="U161" s="3">
        <f t="shared" si="89"/>
        <v>797.04761904761904</v>
      </c>
      <c r="V161" s="3">
        <f t="shared" si="89"/>
        <v>699.28571428571433</v>
      </c>
      <c r="W161" s="3">
        <f t="shared" si="89"/>
        <v>897.38095238095241</v>
      </c>
      <c r="X161" s="3">
        <f t="shared" si="89"/>
        <v>530.95238095238096</v>
      </c>
      <c r="Y161" s="3">
        <f t="shared" si="89"/>
        <v>484.24285714285713</v>
      </c>
      <c r="Z161" s="3"/>
      <c r="AA161" s="3">
        <f>AA128/21</f>
        <v>615.42857142857144</v>
      </c>
      <c r="AB161" s="3">
        <f>AB128/21</f>
        <v>1048.3809523809523</v>
      </c>
      <c r="AC161" s="3">
        <f>AC128/21</f>
        <v>509.09523809523807</v>
      </c>
      <c r="AE161" s="49">
        <f t="shared" si="43"/>
        <v>4.0491064003480418E-2</v>
      </c>
      <c r="AF161" s="23"/>
      <c r="AG161" s="23"/>
      <c r="AH161" s="23"/>
      <c r="AI161" s="23"/>
      <c r="AR161" s="23"/>
      <c r="AS161" s="23"/>
    </row>
    <row r="162" spans="1:52" s="14" customFormat="1" ht="30" hidden="1" customHeight="1" x14ac:dyDescent="0.2">
      <c r="A162" s="36" t="s">
        <v>95</v>
      </c>
      <c r="B162" s="7"/>
      <c r="C162" s="1"/>
      <c r="D162" s="1"/>
      <c r="E162" s="1"/>
      <c r="F162" s="2"/>
      <c r="G162" s="2"/>
      <c r="H162" s="208">
        <v>7</v>
      </c>
      <c r="I162" s="114"/>
      <c r="J162" s="114"/>
      <c r="K162" s="3"/>
      <c r="L162" s="3"/>
      <c r="M162" s="3"/>
      <c r="N162" s="3"/>
      <c r="O162" s="3"/>
      <c r="P162" s="3"/>
      <c r="Q162" s="3"/>
      <c r="R162" s="3"/>
      <c r="S162" s="3"/>
      <c r="T162" s="3">
        <v>1</v>
      </c>
      <c r="U162" s="3"/>
      <c r="V162" s="3"/>
      <c r="W162" s="3"/>
      <c r="X162" s="3"/>
      <c r="Y162" s="3"/>
      <c r="Z162" s="3"/>
      <c r="AA162" s="3"/>
      <c r="AB162" s="3"/>
      <c r="AC162" s="3"/>
      <c r="AE162" s="49" t="e">
        <f t="shared" si="43"/>
        <v>#DIV/0!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163" t="s">
        <v>96</v>
      </c>
      <c r="B163" s="3" t="e">
        <f>B160/B162</f>
        <v>#DIV/0!</v>
      </c>
      <c r="C163" s="3"/>
      <c r="D163" s="3"/>
      <c r="E163" s="3" t="e">
        <f>E160/E162</f>
        <v>#DIV/0!</v>
      </c>
      <c r="F163" s="2"/>
      <c r="G163" s="2"/>
      <c r="H163" s="102"/>
      <c r="I163" s="3" t="e">
        <f t="shared" ref="I163:W163" si="90">I160/I162</f>
        <v>#DIV/0!</v>
      </c>
      <c r="J163" s="3" t="e">
        <f t="shared" si="90"/>
        <v>#DIV/0!</v>
      </c>
      <c r="K163" s="3" t="e">
        <f t="shared" si="90"/>
        <v>#DIV/0!</v>
      </c>
      <c r="L163" s="3" t="e">
        <f t="shared" si="90"/>
        <v>#DIV/0!</v>
      </c>
      <c r="M163" s="3" t="e">
        <f t="shared" si="90"/>
        <v>#DIV/0!</v>
      </c>
      <c r="N163" s="3" t="e">
        <f t="shared" si="90"/>
        <v>#DIV/0!</v>
      </c>
      <c r="O163" s="3" t="e">
        <f t="shared" si="90"/>
        <v>#DIV/0!</v>
      </c>
      <c r="P163" s="3" t="e">
        <f t="shared" si="90"/>
        <v>#DIV/0!</v>
      </c>
      <c r="Q163" s="3" t="e">
        <f t="shared" si="90"/>
        <v>#DIV/0!</v>
      </c>
      <c r="R163" s="3" t="e">
        <f t="shared" si="90"/>
        <v>#DIV/0!</v>
      </c>
      <c r="S163" s="3" t="e">
        <f t="shared" si="90"/>
        <v>#DIV/0!</v>
      </c>
      <c r="T163" s="3">
        <f t="shared" si="90"/>
        <v>12</v>
      </c>
      <c r="U163" s="3" t="e">
        <f t="shared" si="90"/>
        <v>#DIV/0!</v>
      </c>
      <c r="V163" s="3" t="e">
        <f t="shared" si="90"/>
        <v>#DIV/0!</v>
      </c>
      <c r="W163" s="3" t="e">
        <f t="shared" si="90"/>
        <v>#DIV/0!</v>
      </c>
      <c r="X163" s="213" t="e">
        <f>X160/X162</f>
        <v>#DIV/0!</v>
      </c>
      <c r="Y163" s="3" t="e">
        <f t="shared" ref="Y163:AC163" si="91">Y160/Y162</f>
        <v>#DIV/0!</v>
      </c>
      <c r="Z163" s="3" t="e">
        <f t="shared" si="91"/>
        <v>#DIV/0!</v>
      </c>
      <c r="AA163" s="3" t="e">
        <f t="shared" si="91"/>
        <v>#DIV/0!</v>
      </c>
      <c r="AB163" s="3" t="e">
        <f t="shared" si="91"/>
        <v>#DIV/0!</v>
      </c>
      <c r="AC163" s="3" t="e">
        <f t="shared" si="91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163"/>
      <c r="B164" s="7">
        <v>5700</v>
      </c>
      <c r="C164" s="1"/>
      <c r="D164" s="1"/>
      <c r="E164" s="1">
        <f t="shared" si="36"/>
        <v>0</v>
      </c>
      <c r="F164" s="2">
        <f t="shared" si="79"/>
        <v>0</v>
      </c>
      <c r="G164" s="2" t="e">
        <f t="shared" si="47"/>
        <v>#DIV/0!</v>
      </c>
      <c r="H164" s="208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17"/>
      <c r="AA164" s="217"/>
      <c r="AB164" s="217"/>
      <c r="AC164" s="217"/>
      <c r="AE164" s="49" t="e">
        <f t="shared" si="43"/>
        <v>#DIV/0!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"/>
      <c r="E165" s="1">
        <f t="shared" si="36"/>
        <v>0</v>
      </c>
      <c r="F165" s="2"/>
      <c r="G165" s="2" t="e">
        <f t="shared" si="47"/>
        <v>#DIV/0!</v>
      </c>
      <c r="H165" s="208"/>
      <c r="I165" s="217"/>
      <c r="J165" s="217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"/>
      <c r="E166" s="1">
        <v>4503</v>
      </c>
      <c r="F166" s="2">
        <f>E166/B166</f>
        <v>0.86771365256768473</v>
      </c>
      <c r="G166" s="2" t="e">
        <f t="shared" si="47"/>
        <v>#DIV/0!</v>
      </c>
      <c r="H166" s="208"/>
      <c r="I166" s="217">
        <v>68</v>
      </c>
      <c r="J166" s="217">
        <v>77</v>
      </c>
      <c r="K166" s="217">
        <v>662</v>
      </c>
      <c r="L166" s="217">
        <v>313</v>
      </c>
      <c r="M166" s="217">
        <v>5</v>
      </c>
      <c r="N166" s="217">
        <v>142</v>
      </c>
      <c r="O166" s="217">
        <v>421</v>
      </c>
      <c r="P166" s="217">
        <v>649</v>
      </c>
      <c r="Q166" s="217">
        <v>244</v>
      </c>
      <c r="R166" s="217">
        <v>68</v>
      </c>
      <c r="S166" s="217">
        <v>213.5</v>
      </c>
      <c r="T166" s="217">
        <v>294</v>
      </c>
      <c r="U166" s="217">
        <v>13</v>
      </c>
      <c r="V166" s="217">
        <v>461</v>
      </c>
      <c r="W166" s="217">
        <v>120</v>
      </c>
      <c r="X166" s="217">
        <v>23</v>
      </c>
      <c r="Y166" s="217">
        <v>57</v>
      </c>
      <c r="Z166" s="217">
        <v>30</v>
      </c>
      <c r="AA166" s="217">
        <v>281</v>
      </c>
      <c r="AB166" s="217">
        <v>368</v>
      </c>
      <c r="AC166" s="217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182" t="s">
        <v>99</v>
      </c>
      <c r="B167" s="1">
        <v>4673</v>
      </c>
      <c r="C167" s="1">
        <v>4503</v>
      </c>
      <c r="D167" s="1">
        <v>4600</v>
      </c>
      <c r="E167" s="1">
        <f t="shared" si="36"/>
        <v>4026.9</v>
      </c>
      <c r="F167" s="2">
        <f>E167/B167</f>
        <v>0.86173764177188106</v>
      </c>
      <c r="G167" s="2">
        <f t="shared" si="47"/>
        <v>0.89427048634243844</v>
      </c>
      <c r="H167" s="208">
        <v>20</v>
      </c>
      <c r="I167" s="3">
        <v>68</v>
      </c>
      <c r="J167" s="3">
        <v>77</v>
      </c>
      <c r="K167" s="3">
        <v>655</v>
      </c>
      <c r="L167" s="3">
        <v>275</v>
      </c>
      <c r="M167" s="157">
        <v>4.5</v>
      </c>
      <c r="N167" s="3">
        <v>141</v>
      </c>
      <c r="O167" s="3">
        <v>371</v>
      </c>
      <c r="P167" s="3">
        <v>628</v>
      </c>
      <c r="Q167" s="3">
        <v>242</v>
      </c>
      <c r="R167" s="3">
        <v>42</v>
      </c>
      <c r="S167" s="157">
        <v>213.5</v>
      </c>
      <c r="T167" s="3">
        <v>198</v>
      </c>
      <c r="U167" s="3">
        <v>13</v>
      </c>
      <c r="V167" s="157">
        <v>338</v>
      </c>
      <c r="W167" s="3">
        <v>87</v>
      </c>
      <c r="X167" s="3">
        <v>19</v>
      </c>
      <c r="Y167" s="3">
        <v>57</v>
      </c>
      <c r="Z167" s="157">
        <v>18.399999999999999</v>
      </c>
      <c r="AA167" s="3">
        <v>212</v>
      </c>
      <c r="AB167" s="3">
        <v>366</v>
      </c>
      <c r="AC167" s="3">
        <v>1.5</v>
      </c>
      <c r="AE167" s="49">
        <f t="shared" si="43"/>
        <v>4.7182696366932378E-3</v>
      </c>
      <c r="AF167" s="23"/>
      <c r="AG167" s="23"/>
      <c r="AH167" s="23"/>
      <c r="AI167" s="23"/>
      <c r="AR167" s="23"/>
      <c r="AS167" s="23"/>
    </row>
    <row r="168" spans="1:52" s="14" customFormat="1" ht="27.75" customHeight="1" x14ac:dyDescent="0.2">
      <c r="A168" s="24" t="s">
        <v>167</v>
      </c>
      <c r="B168" s="123">
        <f t="shared" ref="B168" si="92">B167/B166</f>
        <v>0.90047210713941617</v>
      </c>
      <c r="C168" s="123"/>
      <c r="D168" s="123"/>
      <c r="E168" s="123">
        <f>E167/E166</f>
        <v>0.89427048634243844</v>
      </c>
      <c r="F168" s="123">
        <f t="shared" ref="F168" si="93">F167/F166</f>
        <v>0.99311292293474951</v>
      </c>
      <c r="G168" s="2"/>
      <c r="H168" s="123"/>
      <c r="I168" s="123">
        <f>I167/I166</f>
        <v>1</v>
      </c>
      <c r="J168" s="123">
        <f t="shared" ref="J168:AC168" si="94">J167/J166</f>
        <v>1</v>
      </c>
      <c r="K168" s="123">
        <f t="shared" si="94"/>
        <v>0.98942598187311182</v>
      </c>
      <c r="L168" s="123">
        <f t="shared" si="94"/>
        <v>0.87859424920127793</v>
      </c>
      <c r="M168" s="123">
        <f t="shared" si="94"/>
        <v>0.9</v>
      </c>
      <c r="N168" s="123">
        <f t="shared" si="94"/>
        <v>0.99295774647887325</v>
      </c>
      <c r="O168" s="123">
        <f t="shared" si="94"/>
        <v>0.88123515439429934</v>
      </c>
      <c r="P168" s="123">
        <f t="shared" si="94"/>
        <v>0.96764252696456088</v>
      </c>
      <c r="Q168" s="123">
        <f t="shared" si="94"/>
        <v>0.99180327868852458</v>
      </c>
      <c r="R168" s="123">
        <f t="shared" si="94"/>
        <v>0.61764705882352944</v>
      </c>
      <c r="S168" s="123">
        <f t="shared" si="94"/>
        <v>1</v>
      </c>
      <c r="T168" s="123">
        <f t="shared" si="94"/>
        <v>0.67346938775510201</v>
      </c>
      <c r="U168" s="123">
        <f t="shared" si="94"/>
        <v>1</v>
      </c>
      <c r="V168" s="123">
        <f t="shared" si="94"/>
        <v>0.73318872017353576</v>
      </c>
      <c r="W168" s="123">
        <f t="shared" si="94"/>
        <v>0.72499999999999998</v>
      </c>
      <c r="X168" s="123">
        <f t="shared" si="94"/>
        <v>0.82608695652173914</v>
      </c>
      <c r="Y168" s="123">
        <f t="shared" si="94"/>
        <v>1</v>
      </c>
      <c r="Z168" s="123">
        <f>Z167/Z166</f>
        <v>0.61333333333333329</v>
      </c>
      <c r="AA168" s="123">
        <f t="shared" si="94"/>
        <v>0.75444839857651247</v>
      </c>
      <c r="AB168" s="123">
        <f>AB167/AB166</f>
        <v>0.99456521739130432</v>
      </c>
      <c r="AC168" s="123">
        <f t="shared" si="94"/>
        <v>0.75</v>
      </c>
      <c r="AE168" s="49">
        <f t="shared" si="43"/>
        <v>0.92375513800128906</v>
      </c>
      <c r="AF168" s="23"/>
      <c r="AG168" s="23"/>
      <c r="AH168" s="23"/>
      <c r="AI168" s="23"/>
      <c r="AR168" s="23"/>
      <c r="AS168" s="23"/>
    </row>
    <row r="169" spans="1:52" s="14" customFormat="1" ht="27.75" hidden="1" customHeight="1" x14ac:dyDescent="0.2">
      <c r="A169" s="24" t="s">
        <v>91</v>
      </c>
      <c r="B169" s="8"/>
      <c r="C169" s="100"/>
      <c r="D169" s="100"/>
      <c r="E169" s="3">
        <f>E166-E167</f>
        <v>476.09999999999991</v>
      </c>
      <c r="F169" s="2"/>
      <c r="G169" s="2"/>
      <c r="H169" s="208"/>
      <c r="I169" s="112">
        <f>I166-I167</f>
        <v>0</v>
      </c>
      <c r="J169" s="112">
        <f t="shared" ref="J169:AC169" si="95">J166-J167</f>
        <v>0</v>
      </c>
      <c r="K169" s="112">
        <f t="shared" si="95"/>
        <v>7</v>
      </c>
      <c r="L169" s="112">
        <f t="shared" si="95"/>
        <v>38</v>
      </c>
      <c r="M169" s="112">
        <f t="shared" si="95"/>
        <v>0.5</v>
      </c>
      <c r="N169" s="112">
        <f t="shared" si="95"/>
        <v>1</v>
      </c>
      <c r="O169" s="112">
        <f t="shared" si="95"/>
        <v>50</v>
      </c>
      <c r="P169" s="112">
        <f t="shared" si="95"/>
        <v>21</v>
      </c>
      <c r="Q169" s="112">
        <f t="shared" si="95"/>
        <v>2</v>
      </c>
      <c r="R169" s="112">
        <f t="shared" si="95"/>
        <v>26</v>
      </c>
      <c r="S169" s="112">
        <f>S166-S167</f>
        <v>0</v>
      </c>
      <c r="T169" s="112">
        <f t="shared" si="95"/>
        <v>96</v>
      </c>
      <c r="U169" s="112">
        <f t="shared" si="95"/>
        <v>0</v>
      </c>
      <c r="V169" s="112">
        <f t="shared" si="95"/>
        <v>123</v>
      </c>
      <c r="W169" s="112">
        <f t="shared" si="95"/>
        <v>33</v>
      </c>
      <c r="X169" s="112">
        <f t="shared" si="95"/>
        <v>4</v>
      </c>
      <c r="Y169" s="112">
        <f t="shared" si="95"/>
        <v>0</v>
      </c>
      <c r="Z169" s="112">
        <f t="shared" si="95"/>
        <v>11.600000000000001</v>
      </c>
      <c r="AA169" s="112">
        <f t="shared" si="95"/>
        <v>69</v>
      </c>
      <c r="AB169" s="112">
        <f t="shared" si="95"/>
        <v>2</v>
      </c>
      <c r="AC169" s="112">
        <f t="shared" si="95"/>
        <v>0.5</v>
      </c>
      <c r="AD169" s="48"/>
      <c r="AE169" s="49">
        <f t="shared" si="43"/>
        <v>8.4015963032976274E-3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163" t="s">
        <v>100</v>
      </c>
      <c r="B170" s="3">
        <v>108122</v>
      </c>
      <c r="C170" s="3"/>
      <c r="D170" s="1"/>
      <c r="E170" s="3">
        <f t="shared" si="36"/>
        <v>97161</v>
      </c>
      <c r="F170" s="2">
        <f>E170/B170</f>
        <v>0.89862377684467543</v>
      </c>
      <c r="G170" s="2"/>
      <c r="H170" s="208">
        <v>20</v>
      </c>
      <c r="I170" s="3">
        <v>1122</v>
      </c>
      <c r="J170" s="3">
        <v>1386</v>
      </c>
      <c r="K170" s="3">
        <v>17947</v>
      </c>
      <c r="L170" s="3">
        <v>6105</v>
      </c>
      <c r="M170" s="3">
        <v>67</v>
      </c>
      <c r="N170" s="3">
        <v>2103</v>
      </c>
      <c r="O170" s="3">
        <v>7189</v>
      </c>
      <c r="P170" s="3">
        <v>18571</v>
      </c>
      <c r="Q170" s="3">
        <v>4417</v>
      </c>
      <c r="R170" s="3">
        <v>1050</v>
      </c>
      <c r="S170" s="3">
        <v>3250</v>
      </c>
      <c r="T170" s="3">
        <v>4059</v>
      </c>
      <c r="U170" s="3">
        <v>375</v>
      </c>
      <c r="V170" s="3">
        <v>11328</v>
      </c>
      <c r="W170" s="3">
        <v>1838</v>
      </c>
      <c r="X170" s="157">
        <v>533</v>
      </c>
      <c r="Y170" s="3">
        <v>1270</v>
      </c>
      <c r="Z170" s="3">
        <v>349</v>
      </c>
      <c r="AA170" s="3">
        <v>4622</v>
      </c>
      <c r="AB170" s="3">
        <v>9570</v>
      </c>
      <c r="AC170" s="3">
        <v>10</v>
      </c>
      <c r="AE170" s="49">
        <f t="shared" si="43"/>
        <v>5.4857401632342198E-3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163" t="s">
        <v>93</v>
      </c>
      <c r="B171" s="157">
        <f>B170/B167*10</f>
        <v>231.37598972822599</v>
      </c>
      <c r="C171" s="157"/>
      <c r="D171" s="192"/>
      <c r="E171" s="157">
        <f>E170/E167*10</f>
        <v>241.27989272144828</v>
      </c>
      <c r="F171" s="2">
        <f t="shared" ref="F171:F181" si="96">E171/B171</f>
        <v>1.0428043679244998</v>
      </c>
      <c r="G171" s="2"/>
      <c r="H171" s="157"/>
      <c r="I171" s="157">
        <f t="shared" ref="I171:AC171" si="97">I170/I167*10</f>
        <v>165</v>
      </c>
      <c r="J171" s="157">
        <f t="shared" si="97"/>
        <v>180</v>
      </c>
      <c r="K171" s="157">
        <f t="shared" si="97"/>
        <v>274</v>
      </c>
      <c r="L171" s="157">
        <f t="shared" si="97"/>
        <v>222</v>
      </c>
      <c r="M171" s="157">
        <f t="shared" si="97"/>
        <v>148.88888888888889</v>
      </c>
      <c r="N171" s="157">
        <f t="shared" si="97"/>
        <v>149.14893617021275</v>
      </c>
      <c r="O171" s="157">
        <f t="shared" si="97"/>
        <v>193.77358490566039</v>
      </c>
      <c r="P171" s="157">
        <f>P170/P167*10</f>
        <v>295.71656050955414</v>
      </c>
      <c r="Q171" s="157">
        <f t="shared" si="97"/>
        <v>182.52066115702479</v>
      </c>
      <c r="R171" s="157">
        <f t="shared" si="97"/>
        <v>250</v>
      </c>
      <c r="S171" s="157">
        <f t="shared" si="97"/>
        <v>152.22482435597189</v>
      </c>
      <c r="T171" s="157">
        <f t="shared" si="97"/>
        <v>205</v>
      </c>
      <c r="U171" s="157">
        <f t="shared" si="97"/>
        <v>288.46153846153845</v>
      </c>
      <c r="V171" s="157">
        <f t="shared" si="97"/>
        <v>335.14792899408286</v>
      </c>
      <c r="W171" s="157">
        <f t="shared" si="97"/>
        <v>211.26436781609198</v>
      </c>
      <c r="X171" s="157">
        <f t="shared" si="97"/>
        <v>280.5263157894737</v>
      </c>
      <c r="Y171" s="157">
        <f t="shared" si="97"/>
        <v>222.80701754385967</v>
      </c>
      <c r="Z171" s="157">
        <f t="shared" si="97"/>
        <v>189.67391304347828</v>
      </c>
      <c r="AA171" s="157">
        <f t="shared" si="97"/>
        <v>218.01886792452831</v>
      </c>
      <c r="AB171" s="157">
        <f t="shared" si="97"/>
        <v>261.47540983606558</v>
      </c>
      <c r="AC171" s="157">
        <f t="shared" si="97"/>
        <v>66.666666666666671</v>
      </c>
      <c r="AE171" s="49">
        <f t="shared" si="43"/>
        <v>1.1626593191225199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100"/>
      <c r="E172" s="1">
        <f>SUM(I172:AC172)</f>
        <v>838.67000000000007</v>
      </c>
      <c r="F172" s="2">
        <f t="shared" si="96"/>
        <v>0.95957665903890166</v>
      </c>
      <c r="G172" s="2" t="e">
        <f t="shared" si="47"/>
        <v>#DIV/0!</v>
      </c>
      <c r="H172" s="208"/>
      <c r="I172" s="217">
        <v>24</v>
      </c>
      <c r="J172" s="217">
        <v>50.500000000000007</v>
      </c>
      <c r="K172" s="217">
        <v>112.40000000000003</v>
      </c>
      <c r="L172" s="217">
        <v>0</v>
      </c>
      <c r="M172" s="217">
        <v>48.540000000000006</v>
      </c>
      <c r="N172" s="217">
        <v>35.870000000000005</v>
      </c>
      <c r="O172" s="217">
        <v>140</v>
      </c>
      <c r="P172" s="217">
        <v>69</v>
      </c>
      <c r="Q172" s="217">
        <v>56.000000000000007</v>
      </c>
      <c r="R172" s="217">
        <v>24</v>
      </c>
      <c r="S172" s="217">
        <v>35.240000000000009</v>
      </c>
      <c r="T172" s="217">
        <v>93.6</v>
      </c>
      <c r="U172" s="217">
        <v>0</v>
      </c>
      <c r="V172" s="217">
        <v>0</v>
      </c>
      <c r="W172" s="217">
        <v>0</v>
      </c>
      <c r="X172" s="217">
        <v>30.28000000000003</v>
      </c>
      <c r="Y172" s="217">
        <v>0</v>
      </c>
      <c r="Z172" s="217">
        <v>1.1400000000000006</v>
      </c>
      <c r="AA172" s="217">
        <v>64.999999999999986</v>
      </c>
      <c r="AB172" s="217">
        <v>50.099999999999994</v>
      </c>
      <c r="AC172" s="217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163" t="s">
        <v>102</v>
      </c>
      <c r="B173" s="183"/>
      <c r="C173" s="184"/>
      <c r="D173" s="184"/>
      <c r="E173" s="1">
        <f t="shared" si="36"/>
        <v>0</v>
      </c>
      <c r="F173" s="2" t="e">
        <f t="shared" si="96"/>
        <v>#DIV/0!</v>
      </c>
      <c r="G173" s="2" t="e">
        <f t="shared" si="47"/>
        <v>#DIV/0!</v>
      </c>
      <c r="H173" s="218"/>
      <c r="I173" s="150"/>
      <c r="J173" s="15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163" t="s">
        <v>84</v>
      </c>
      <c r="B174" s="183">
        <v>0</v>
      </c>
      <c r="C174" s="184"/>
      <c r="D174" s="184"/>
      <c r="E174" s="1">
        <f t="shared" si="36"/>
        <v>0</v>
      </c>
      <c r="F174" s="2" t="e">
        <f t="shared" si="96"/>
        <v>#DIV/0!</v>
      </c>
      <c r="G174" s="2" t="e">
        <f t="shared" si="47"/>
        <v>#DIV/0!</v>
      </c>
      <c r="H174" s="218"/>
      <c r="I174" s="150"/>
      <c r="J174" s="150"/>
      <c r="K174" s="3"/>
      <c r="L174" s="3"/>
      <c r="M174" s="3"/>
      <c r="N174" s="3"/>
      <c r="O174" s="3"/>
      <c r="P174" s="3"/>
      <c r="Q174" s="3"/>
      <c r="R174" s="3"/>
      <c r="S174" s="3"/>
      <c r="T174" s="3"/>
      <c r="V174" s="3"/>
      <c r="W174" s="3"/>
      <c r="X174" s="3"/>
      <c r="Y174" s="3"/>
      <c r="Z174" s="3"/>
      <c r="AA174" s="3"/>
      <c r="AB174" s="3"/>
      <c r="AC174" s="3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163" t="s">
        <v>103</v>
      </c>
      <c r="B175" s="8">
        <v>874</v>
      </c>
      <c r="C175" s="100"/>
      <c r="D175" s="100"/>
      <c r="E175" s="1">
        <f t="shared" si="36"/>
        <v>838.67000000000007</v>
      </c>
      <c r="F175" s="2">
        <f t="shared" si="96"/>
        <v>0.95957665903890166</v>
      </c>
      <c r="G175" s="2" t="e">
        <f t="shared" si="47"/>
        <v>#DIV/0!</v>
      </c>
      <c r="H175" s="208"/>
      <c r="I175" s="217">
        <v>24</v>
      </c>
      <c r="J175" s="217">
        <v>50.500000000000007</v>
      </c>
      <c r="K175" s="217">
        <v>112.40000000000003</v>
      </c>
      <c r="L175" s="217">
        <v>0</v>
      </c>
      <c r="M175" s="217">
        <v>48.540000000000006</v>
      </c>
      <c r="N175" s="217">
        <v>35.870000000000005</v>
      </c>
      <c r="O175" s="217">
        <v>140</v>
      </c>
      <c r="P175" s="217">
        <v>69</v>
      </c>
      <c r="Q175" s="217">
        <v>56.000000000000007</v>
      </c>
      <c r="R175" s="217">
        <v>24</v>
      </c>
      <c r="S175" s="217">
        <v>35.240000000000009</v>
      </c>
      <c r="T175" s="217">
        <v>93.6</v>
      </c>
      <c r="U175" s="217">
        <v>0</v>
      </c>
      <c r="V175" s="219">
        <v>0</v>
      </c>
      <c r="W175" s="217">
        <v>0</v>
      </c>
      <c r="X175" s="217">
        <v>30.28000000000003</v>
      </c>
      <c r="Y175" s="217">
        <v>0</v>
      </c>
      <c r="Z175" s="217">
        <v>1.1400000000000006</v>
      </c>
      <c r="AA175" s="217">
        <v>64.999999999999986</v>
      </c>
      <c r="AB175" s="217">
        <v>50.099999999999994</v>
      </c>
      <c r="AC175" s="217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182" t="s">
        <v>158</v>
      </c>
      <c r="B176" s="1">
        <v>407</v>
      </c>
      <c r="C176" s="1">
        <v>824</v>
      </c>
      <c r="D176" s="1">
        <v>824</v>
      </c>
      <c r="E176" s="1">
        <f>SUM(I176:AC176)</f>
        <v>406.6</v>
      </c>
      <c r="F176" s="2">
        <f t="shared" si="96"/>
        <v>0.9990171990171991</v>
      </c>
      <c r="G176" s="2">
        <f t="shared" si="47"/>
        <v>0.49344660194174761</v>
      </c>
      <c r="H176" s="208">
        <v>12</v>
      </c>
      <c r="I176" s="157">
        <v>14</v>
      </c>
      <c r="J176" s="3"/>
      <c r="K176" s="3">
        <v>106</v>
      </c>
      <c r="L176" s="3"/>
      <c r="M176" s="3">
        <v>48</v>
      </c>
      <c r="N176" s="3">
        <v>6</v>
      </c>
      <c r="O176" s="3">
        <v>50</v>
      </c>
      <c r="P176" s="3">
        <v>32</v>
      </c>
      <c r="Q176" s="3">
        <v>25</v>
      </c>
      <c r="R176" s="3"/>
      <c r="S176" s="3"/>
      <c r="T176" s="157">
        <v>43</v>
      </c>
      <c r="U176" s="3"/>
      <c r="V176" s="3"/>
      <c r="W176" s="3">
        <v>10</v>
      </c>
      <c r="X176" s="157">
        <v>10</v>
      </c>
      <c r="Y176" s="3"/>
      <c r="Z176" s="157">
        <v>1.1000000000000001</v>
      </c>
      <c r="AA176" s="3">
        <v>12</v>
      </c>
      <c r="AB176" s="1">
        <v>48</v>
      </c>
      <c r="AC176" s="3">
        <v>1.5</v>
      </c>
      <c r="AE176" s="49">
        <f t="shared" si="43"/>
        <v>2.4594195769798325E-2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116"/>
      <c r="E177" s="113">
        <f>E176/E175</f>
        <v>0.48481524318265823</v>
      </c>
      <c r="F177" s="2"/>
      <c r="G177" s="2"/>
      <c r="H177" s="220"/>
      <c r="I177" s="113">
        <f>I176/I175</f>
        <v>0.58333333333333337</v>
      </c>
      <c r="J177" s="113">
        <f t="shared" ref="J177:O177" si="98">J176/J175</f>
        <v>0</v>
      </c>
      <c r="K177" s="113">
        <f t="shared" si="98"/>
        <v>0.94306049822064031</v>
      </c>
      <c r="L177" s="113" t="e">
        <f t="shared" si="98"/>
        <v>#DIV/0!</v>
      </c>
      <c r="M177" s="113">
        <f t="shared" si="98"/>
        <v>0.98887515451174279</v>
      </c>
      <c r="N177" s="113">
        <f t="shared" si="98"/>
        <v>0.16727069974909392</v>
      </c>
      <c r="O177" s="113">
        <f t="shared" si="98"/>
        <v>0.35714285714285715</v>
      </c>
      <c r="P177" s="113">
        <f t="shared" ref="P177:AC177" si="99">P176/P175</f>
        <v>0.46376811594202899</v>
      </c>
      <c r="Q177" s="113">
        <f t="shared" si="99"/>
        <v>0.4464285714285714</v>
      </c>
      <c r="R177" s="113">
        <f t="shared" si="99"/>
        <v>0</v>
      </c>
      <c r="S177" s="113">
        <f t="shared" si="99"/>
        <v>0</v>
      </c>
      <c r="T177" s="113">
        <f t="shared" si="99"/>
        <v>0.45940170940170943</v>
      </c>
      <c r="U177" s="113" t="e">
        <f>U176/U175</f>
        <v>#DIV/0!</v>
      </c>
      <c r="V177" s="113" t="e">
        <f t="shared" si="99"/>
        <v>#DIV/0!</v>
      </c>
      <c r="W177" s="113" t="e">
        <f t="shared" si="99"/>
        <v>#DIV/0!</v>
      </c>
      <c r="X177" s="113">
        <f t="shared" si="99"/>
        <v>0.33025099075297193</v>
      </c>
      <c r="Y177" s="113" t="e">
        <f>Y176/Y175</f>
        <v>#DIV/0!</v>
      </c>
      <c r="Z177" s="113">
        <f t="shared" si="99"/>
        <v>0.96491228070175394</v>
      </c>
      <c r="AA177" s="113">
        <f t="shared" si="99"/>
        <v>0.18461538461538465</v>
      </c>
      <c r="AB177" s="113">
        <f t="shared" si="99"/>
        <v>0.95808383233532945</v>
      </c>
      <c r="AC177" s="113">
        <f t="shared" si="99"/>
        <v>0.5</v>
      </c>
      <c r="AE177" s="49">
        <f t="shared" si="43"/>
        <v>0.68118937140874325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"/>
      <c r="E178" s="3">
        <f t="shared" ref="E178:E256" si="100">SUM(I178:AC178)</f>
        <v>0</v>
      </c>
      <c r="F178" s="2" t="e">
        <f t="shared" si="96"/>
        <v>#DIV/0!</v>
      </c>
      <c r="G178" s="2"/>
      <c r="H178" s="20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163" t="s">
        <v>104</v>
      </c>
      <c r="B179" s="3">
        <v>10992</v>
      </c>
      <c r="C179" s="3"/>
      <c r="D179" s="1"/>
      <c r="E179" s="3">
        <f>SUM(I179:AC179)</f>
        <v>13663.2</v>
      </c>
      <c r="F179" s="2">
        <f t="shared" si="96"/>
        <v>1.2430131004366813</v>
      </c>
      <c r="G179" s="2"/>
      <c r="H179" s="208">
        <v>12</v>
      </c>
      <c r="I179" s="3">
        <v>409</v>
      </c>
      <c r="J179" s="3"/>
      <c r="K179" s="3">
        <v>3349</v>
      </c>
      <c r="L179" s="3"/>
      <c r="M179" s="3">
        <v>20</v>
      </c>
      <c r="N179" s="3">
        <v>60</v>
      </c>
      <c r="O179" s="3">
        <v>3920</v>
      </c>
      <c r="P179" s="3">
        <v>1422</v>
      </c>
      <c r="Q179" s="3">
        <v>500</v>
      </c>
      <c r="R179" s="3"/>
      <c r="S179" s="3"/>
      <c r="T179" s="3">
        <v>1935</v>
      </c>
      <c r="U179" s="3"/>
      <c r="V179" s="3"/>
      <c r="W179" s="3">
        <v>200</v>
      </c>
      <c r="X179" s="3">
        <v>490</v>
      </c>
      <c r="Y179" s="3"/>
      <c r="Z179" s="3">
        <v>5.2</v>
      </c>
      <c r="AA179" s="3">
        <v>696</v>
      </c>
      <c r="AB179" s="3">
        <v>654</v>
      </c>
      <c r="AC179" s="3">
        <v>3</v>
      </c>
      <c r="AE179" s="49">
        <f t="shared" si="43"/>
        <v>3.5862755430645821E-2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"/>
      <c r="E180" s="3" t="e">
        <f t="shared" si="100"/>
        <v>#DIV/0!</v>
      </c>
      <c r="F180" s="2" t="e">
        <f t="shared" si="96"/>
        <v>#DIV/0!</v>
      </c>
      <c r="G180" s="2"/>
      <c r="H180" s="208"/>
      <c r="I180" s="6" t="e">
        <f t="shared" ref="I180:P180" si="101">I179/I178</f>
        <v>#DIV/0!</v>
      </c>
      <c r="J180" s="6" t="e">
        <f t="shared" si="101"/>
        <v>#DIV/0!</v>
      </c>
      <c r="K180" s="6" t="e">
        <f t="shared" si="101"/>
        <v>#DIV/0!</v>
      </c>
      <c r="L180" s="6" t="e">
        <f t="shared" si="101"/>
        <v>#DIV/0!</v>
      </c>
      <c r="M180" s="6" t="e">
        <f t="shared" si="101"/>
        <v>#DIV/0!</v>
      </c>
      <c r="N180" s="6" t="e">
        <f t="shared" si="101"/>
        <v>#DIV/0!</v>
      </c>
      <c r="O180" s="6" t="e">
        <f t="shared" si="101"/>
        <v>#DIV/0!</v>
      </c>
      <c r="P180" s="6" t="e">
        <f t="shared" si="101"/>
        <v>#DIV/0!</v>
      </c>
      <c r="Q180" s="6" t="e">
        <f t="shared" ref="Q180:R180" si="102">Q179/Q178</f>
        <v>#DIV/0!</v>
      </c>
      <c r="R180" s="6" t="e">
        <f t="shared" si="102"/>
        <v>#DIV/0!</v>
      </c>
      <c r="S180" s="6" t="e">
        <f>S179/S178</f>
        <v>#DIV/0!</v>
      </c>
      <c r="T180" s="6" t="e">
        <f t="shared" ref="T180:U180" si="103">T179/T178</f>
        <v>#DIV/0!</v>
      </c>
      <c r="U180" s="6" t="e">
        <f t="shared" si="103"/>
        <v>#DIV/0!</v>
      </c>
      <c r="V180" s="6" t="e">
        <f t="shared" ref="V180:AC180" si="104">V179/V178</f>
        <v>#DIV/0!</v>
      </c>
      <c r="W180" s="6" t="e">
        <f t="shared" si="104"/>
        <v>#DIV/0!</v>
      </c>
      <c r="X180" s="6" t="e">
        <f t="shared" si="104"/>
        <v>#DIV/0!</v>
      </c>
      <c r="Y180" s="6" t="e">
        <f t="shared" si="104"/>
        <v>#DIV/0!</v>
      </c>
      <c r="Z180" s="6" t="e">
        <f t="shared" si="104"/>
        <v>#DIV/0!</v>
      </c>
      <c r="AA180" s="6" t="e">
        <f t="shared" si="104"/>
        <v>#DIV/0!</v>
      </c>
      <c r="AB180" s="6" t="e">
        <f t="shared" si="104"/>
        <v>#DIV/0!</v>
      </c>
      <c r="AC180" s="6" t="e">
        <f t="shared" si="104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163" t="s">
        <v>93</v>
      </c>
      <c r="B181" s="150">
        <f>B179/B176*10</f>
        <v>270.07371007371006</v>
      </c>
      <c r="C181" s="150"/>
      <c r="D181" s="185"/>
      <c r="E181" s="150">
        <f>E179/E176*10</f>
        <v>336.03541564190846</v>
      </c>
      <c r="F181" s="2">
        <f t="shared" si="96"/>
        <v>1.2442359367381437</v>
      </c>
      <c r="G181" s="2"/>
      <c r="H181" s="208"/>
      <c r="I181" s="157">
        <f>I179/I176*10</f>
        <v>292.14285714285717</v>
      </c>
      <c r="J181" s="150"/>
      <c r="K181" s="150">
        <v>320</v>
      </c>
      <c r="L181" s="150"/>
      <c r="M181" s="150">
        <f t="shared" ref="M181:R181" si="105">M179/M176*10</f>
        <v>4.166666666666667</v>
      </c>
      <c r="N181" s="150">
        <f t="shared" si="105"/>
        <v>100</v>
      </c>
      <c r="O181" s="150">
        <f t="shared" si="105"/>
        <v>784</v>
      </c>
      <c r="P181" s="150">
        <f>P179/P176*10</f>
        <v>444.375</v>
      </c>
      <c r="Q181" s="150">
        <f t="shared" si="105"/>
        <v>200</v>
      </c>
      <c r="R181" s="150"/>
      <c r="S181" s="150"/>
      <c r="T181" s="150">
        <f t="shared" ref="S181:T181" si="106">T179/T176*10</f>
        <v>450</v>
      </c>
      <c r="U181" s="150"/>
      <c r="V181" s="150"/>
      <c r="W181" s="150">
        <f t="shared" ref="V181:AC181" si="107">W179/W176*10</f>
        <v>200</v>
      </c>
      <c r="X181" s="150">
        <f t="shared" si="107"/>
        <v>490</v>
      </c>
      <c r="Y181" s="150"/>
      <c r="Z181" s="150">
        <f>Z179/Z176*10</f>
        <v>47.272727272727266</v>
      </c>
      <c r="AA181" s="150">
        <f t="shared" si="107"/>
        <v>580</v>
      </c>
      <c r="AB181" s="150">
        <f t="shared" si="107"/>
        <v>136.25</v>
      </c>
      <c r="AC181" s="150">
        <f t="shared" si="107"/>
        <v>20</v>
      </c>
      <c r="AE181" s="49">
        <f t="shared" si="43"/>
        <v>1.4581796358100594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100"/>
      <c r="E182" s="3">
        <f>E175-E176</f>
        <v>432.07000000000005</v>
      </c>
      <c r="F182" s="3"/>
      <c r="G182" s="2" t="e">
        <f t="shared" si="47"/>
        <v>#DIV/0!</v>
      </c>
      <c r="H182" s="3"/>
      <c r="I182" s="3">
        <f t="shared" ref="I182:AE182" si="108">I175-I176</f>
        <v>10</v>
      </c>
      <c r="J182" s="3">
        <f t="shared" si="108"/>
        <v>50.500000000000007</v>
      </c>
      <c r="K182" s="3">
        <f t="shared" si="108"/>
        <v>6.4000000000000341</v>
      </c>
      <c r="L182" s="3">
        <f t="shared" si="108"/>
        <v>0</v>
      </c>
      <c r="M182" s="3">
        <f t="shared" si="108"/>
        <v>0.54000000000000625</v>
      </c>
      <c r="N182" s="3">
        <f t="shared" si="108"/>
        <v>29.870000000000005</v>
      </c>
      <c r="O182" s="3">
        <f t="shared" si="108"/>
        <v>90</v>
      </c>
      <c r="P182" s="3">
        <f t="shared" si="108"/>
        <v>37</v>
      </c>
      <c r="Q182" s="3">
        <f t="shared" si="108"/>
        <v>31.000000000000007</v>
      </c>
      <c r="R182" s="3">
        <f t="shared" si="108"/>
        <v>24</v>
      </c>
      <c r="S182" s="3">
        <f t="shared" si="108"/>
        <v>35.240000000000009</v>
      </c>
      <c r="T182" s="3">
        <f t="shared" si="108"/>
        <v>50.599999999999994</v>
      </c>
      <c r="U182" s="3">
        <f t="shared" si="108"/>
        <v>0</v>
      </c>
      <c r="V182" s="3">
        <f t="shared" si="108"/>
        <v>0</v>
      </c>
      <c r="W182" s="3">
        <f t="shared" si="108"/>
        <v>-10</v>
      </c>
      <c r="X182" s="3">
        <f t="shared" si="108"/>
        <v>20.28000000000003</v>
      </c>
      <c r="Y182" s="3">
        <f t="shared" si="108"/>
        <v>0</v>
      </c>
      <c r="Z182" s="3">
        <f t="shared" si="108"/>
        <v>4.000000000000048E-2</v>
      </c>
      <c r="AA182" s="3">
        <f t="shared" si="108"/>
        <v>52.999999999999986</v>
      </c>
      <c r="AB182" s="3">
        <f t="shared" si="108"/>
        <v>2.0999999999999943</v>
      </c>
      <c r="AC182" s="3">
        <f t="shared" si="108"/>
        <v>1.5</v>
      </c>
      <c r="AD182" s="3">
        <f t="shared" si="108"/>
        <v>0</v>
      </c>
      <c r="AE182" s="3">
        <f t="shared" si="108"/>
        <v>1.1510589187336221E-2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1.5" customHeight="1" outlineLevel="1" x14ac:dyDescent="0.2">
      <c r="A183" s="182" t="s">
        <v>159</v>
      </c>
      <c r="B183" s="1">
        <v>656</v>
      </c>
      <c r="C183" s="1"/>
      <c r="D183" s="1">
        <v>631</v>
      </c>
      <c r="E183" s="1">
        <f t="shared" si="100"/>
        <v>697</v>
      </c>
      <c r="F183" s="2">
        <f>E183/B183</f>
        <v>1.0625</v>
      </c>
      <c r="G183" s="2" t="e">
        <f t="shared" si="47"/>
        <v>#DIV/0!</v>
      </c>
      <c r="H183" s="208">
        <v>8</v>
      </c>
      <c r="I183" s="133"/>
      <c r="J183" s="111"/>
      <c r="K183" s="189">
        <v>564</v>
      </c>
      <c r="L183" s="111"/>
      <c r="M183" s="111">
        <v>28</v>
      </c>
      <c r="N183" s="111">
        <v>10</v>
      </c>
      <c r="O183" s="111"/>
      <c r="P183" s="111">
        <v>24</v>
      </c>
      <c r="Q183" s="111"/>
      <c r="R183" s="111">
        <v>3</v>
      </c>
      <c r="S183" s="111"/>
      <c r="T183" s="111"/>
      <c r="U183" s="111"/>
      <c r="V183" s="111"/>
      <c r="W183" s="131"/>
      <c r="X183" s="111"/>
      <c r="Y183" s="111">
        <v>12</v>
      </c>
      <c r="Z183" s="111"/>
      <c r="AA183" s="111"/>
      <c r="AB183" s="221">
        <v>51</v>
      </c>
      <c r="AC183" s="111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163" t="s">
        <v>160</v>
      </c>
      <c r="B184" s="3">
        <v>7790</v>
      </c>
      <c r="C184" s="3"/>
      <c r="D184" s="1"/>
      <c r="E184" s="3">
        <f t="shared" si="100"/>
        <v>12113.2</v>
      </c>
      <c r="F184" s="2">
        <f>E184/B184</f>
        <v>1.5549679075738128</v>
      </c>
      <c r="G184" s="2" t="e">
        <f t="shared" si="47"/>
        <v>#DIV/0!</v>
      </c>
      <c r="H184" s="208">
        <v>8</v>
      </c>
      <c r="I184" s="133"/>
      <c r="J184" s="111"/>
      <c r="K184" s="111">
        <v>10434</v>
      </c>
      <c r="L184" s="111"/>
      <c r="M184" s="111">
        <v>300</v>
      </c>
      <c r="N184" s="111">
        <v>30</v>
      </c>
      <c r="O184" s="111"/>
      <c r="P184" s="111">
        <v>720</v>
      </c>
      <c r="Q184" s="111"/>
      <c r="R184" s="111">
        <v>10</v>
      </c>
      <c r="S184" s="111"/>
      <c r="T184" s="111"/>
      <c r="U184" s="111"/>
      <c r="V184" s="111"/>
      <c r="W184" s="131"/>
      <c r="X184" s="111"/>
      <c r="Y184" s="111">
        <v>109</v>
      </c>
      <c r="Z184" s="111"/>
      <c r="AA184" s="111"/>
      <c r="AB184" s="111">
        <v>470.2</v>
      </c>
      <c r="AC184" s="111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163" t="s">
        <v>93</v>
      </c>
      <c r="B185" s="150">
        <f t="shared" ref="B185:E185" si="109">B184/B183*10</f>
        <v>118.75</v>
      </c>
      <c r="C185" s="150"/>
      <c r="D185" s="185"/>
      <c r="E185" s="150">
        <f t="shared" si="109"/>
        <v>173.79053084648493</v>
      </c>
      <c r="F185" s="2"/>
      <c r="G185" s="2" t="e">
        <f t="shared" si="47"/>
        <v>#DIV/0!</v>
      </c>
      <c r="H185" s="222"/>
      <c r="I185" s="150"/>
      <c r="J185" s="150"/>
      <c r="K185" s="150">
        <f>K184/K183*10</f>
        <v>185</v>
      </c>
      <c r="L185" s="150"/>
      <c r="M185" s="150">
        <f t="shared" ref="L185:U185" si="110">M184/M183*10</f>
        <v>107.14285714285714</v>
      </c>
      <c r="N185" s="150">
        <f t="shared" si="110"/>
        <v>30</v>
      </c>
      <c r="O185" s="150"/>
      <c r="P185" s="150">
        <f t="shared" si="110"/>
        <v>300</v>
      </c>
      <c r="Q185" s="150"/>
      <c r="R185" s="150">
        <f t="shared" si="110"/>
        <v>33.333333333333336</v>
      </c>
      <c r="S185" s="150"/>
      <c r="T185" s="150"/>
      <c r="U185" s="150"/>
      <c r="V185" s="150"/>
      <c r="W185" s="150"/>
      <c r="X185" s="150"/>
      <c r="Y185" s="150">
        <f t="shared" ref="Y185:AC185" si="111">Y184/Y183*10</f>
        <v>90.833333333333343</v>
      </c>
      <c r="Z185" s="150"/>
      <c r="AA185" s="150"/>
      <c r="AB185" s="150">
        <f t="shared" si="111"/>
        <v>92.196078431372541</v>
      </c>
      <c r="AC185" s="150">
        <f t="shared" si="111"/>
        <v>80</v>
      </c>
      <c r="AE185" s="49">
        <f t="shared" si="43"/>
        <v>0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163" t="s">
        <v>238</v>
      </c>
      <c r="B186" s="185"/>
      <c r="C186" s="185"/>
      <c r="D186" s="185"/>
      <c r="E186" s="150"/>
      <c r="F186" s="2"/>
      <c r="G186" s="2" t="e">
        <f t="shared" si="47"/>
        <v>#DIV/0!</v>
      </c>
      <c r="H186" s="222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>
        <v>100</v>
      </c>
      <c r="U186" s="150"/>
      <c r="V186" s="150"/>
      <c r="W186" s="150"/>
      <c r="X186" s="150"/>
      <c r="Y186" s="150"/>
      <c r="Z186" s="150"/>
      <c r="AA186" s="150"/>
      <c r="AB186" s="150"/>
      <c r="AC186" s="150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163" t="s">
        <v>219</v>
      </c>
      <c r="B187" s="185"/>
      <c r="C187" s="185"/>
      <c r="D187" s="185"/>
      <c r="E187" s="150">
        <v>45354</v>
      </c>
      <c r="F187" s="2"/>
      <c r="G187" s="2" t="e">
        <f t="shared" ref="G187:G260" si="112">E187/C187</f>
        <v>#DIV/0!</v>
      </c>
      <c r="H187" s="222"/>
      <c r="I187" s="217">
        <v>8571</v>
      </c>
      <c r="J187" s="217">
        <v>1176</v>
      </c>
      <c r="K187" s="217">
        <v>1649.06</v>
      </c>
      <c r="L187" s="217">
        <v>2079.8999999999996</v>
      </c>
      <c r="M187" s="217">
        <v>1552</v>
      </c>
      <c r="N187" s="217">
        <v>5516.14</v>
      </c>
      <c r="O187" s="217">
        <v>719</v>
      </c>
      <c r="P187" s="217">
        <v>1882</v>
      </c>
      <c r="Q187" s="217">
        <v>805</v>
      </c>
      <c r="R187" s="217">
        <v>770</v>
      </c>
      <c r="S187" s="217">
        <v>2228</v>
      </c>
      <c r="T187" s="217">
        <v>397.41</v>
      </c>
      <c r="U187" s="217">
        <v>4036</v>
      </c>
      <c r="V187" s="217">
        <v>2710.82</v>
      </c>
      <c r="W187" s="217">
        <v>2475</v>
      </c>
      <c r="X187" s="217">
        <v>1118</v>
      </c>
      <c r="Y187" s="217">
        <v>2656</v>
      </c>
      <c r="Z187" s="217">
        <v>522</v>
      </c>
      <c r="AA187" s="217">
        <v>1324.16</v>
      </c>
      <c r="AB187" s="217">
        <v>2435</v>
      </c>
      <c r="AC187" s="217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182" t="s">
        <v>217</v>
      </c>
      <c r="B188" s="175">
        <v>24918</v>
      </c>
      <c r="C188" s="175">
        <v>45354</v>
      </c>
      <c r="D188" s="187">
        <v>45354</v>
      </c>
      <c r="E188" s="187">
        <f t="shared" ref="E188:T188" si="113">E199+E202+E219+E205+E214+E208+E211+E222</f>
        <v>25418</v>
      </c>
      <c r="F188" s="187"/>
      <c r="G188" s="187" t="e">
        <f t="shared" si="113"/>
        <v>#DIV/0!</v>
      </c>
      <c r="H188" s="187">
        <v>20</v>
      </c>
      <c r="I188" s="187">
        <f t="shared" si="113"/>
        <v>3163</v>
      </c>
      <c r="J188" s="187">
        <f t="shared" si="113"/>
        <v>714</v>
      </c>
      <c r="K188" s="187">
        <f t="shared" si="113"/>
        <v>1215</v>
      </c>
      <c r="L188" s="187">
        <f t="shared" si="113"/>
        <v>1239</v>
      </c>
      <c r="M188" s="187">
        <f t="shared" si="113"/>
        <v>985</v>
      </c>
      <c r="N188" s="187">
        <f t="shared" si="113"/>
        <v>4280</v>
      </c>
      <c r="O188" s="187">
        <f t="shared" si="113"/>
        <v>184</v>
      </c>
      <c r="P188" s="187">
        <f t="shared" si="113"/>
        <v>768</v>
      </c>
      <c r="Q188" s="187">
        <f t="shared" si="113"/>
        <v>761</v>
      </c>
      <c r="R188" s="187">
        <f t="shared" si="113"/>
        <v>478</v>
      </c>
      <c r="S188" s="187">
        <f t="shared" si="113"/>
        <v>900</v>
      </c>
      <c r="T188" s="187">
        <f t="shared" si="113"/>
        <v>263</v>
      </c>
      <c r="U188" s="187">
        <f t="shared" ref="U188:AC188" si="114">U199+U202+U219+U205+U214+U208+U211+U222</f>
        <v>1529</v>
      </c>
      <c r="V188" s="187">
        <f t="shared" si="114"/>
        <v>1929</v>
      </c>
      <c r="W188" s="187">
        <f t="shared" si="114"/>
        <v>1942</v>
      </c>
      <c r="X188" s="187">
        <f t="shared" si="114"/>
        <v>536</v>
      </c>
      <c r="Y188" s="187">
        <f t="shared" si="114"/>
        <v>1341</v>
      </c>
      <c r="Z188" s="187">
        <f t="shared" si="114"/>
        <v>0</v>
      </c>
      <c r="AA188" s="187">
        <f t="shared" si="114"/>
        <v>954</v>
      </c>
      <c r="AB188" s="175">
        <f t="shared" si="114"/>
        <v>1967</v>
      </c>
      <c r="AC188" s="187">
        <f t="shared" si="114"/>
        <v>270</v>
      </c>
      <c r="AE188" s="49">
        <f t="shared" ref="AE188:AE261" si="115">X188/E188</f>
        <v>2.1087418364938233E-2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186" t="s">
        <v>167</v>
      </c>
      <c r="B189" s="187"/>
      <c r="C189" s="188"/>
      <c r="D189" s="188"/>
      <c r="E189" s="142">
        <f>E188/E187</f>
        <v>0.56043568373241615</v>
      </c>
      <c r="F189" s="142"/>
      <c r="G189" s="2"/>
      <c r="H189" s="142"/>
      <c r="I189" s="142">
        <f>I188/I187</f>
        <v>0.36903511842258779</v>
      </c>
      <c r="J189" s="142">
        <f t="shared" ref="J189:AC189" si="116">J188/J187</f>
        <v>0.6071428571428571</v>
      </c>
      <c r="K189" s="142">
        <f t="shared" si="116"/>
        <v>0.73678337962233031</v>
      </c>
      <c r="L189" s="142">
        <f t="shared" si="116"/>
        <v>0.59570171642867453</v>
      </c>
      <c r="M189" s="142">
        <f t="shared" si="116"/>
        <v>0.63466494845360821</v>
      </c>
      <c r="N189" s="142">
        <f t="shared" si="116"/>
        <v>0.77590489001366891</v>
      </c>
      <c r="O189" s="142">
        <f t="shared" si="116"/>
        <v>0.25591098748261476</v>
      </c>
      <c r="P189" s="142">
        <f t="shared" si="116"/>
        <v>0.40807651434643993</v>
      </c>
      <c r="Q189" s="142">
        <f t="shared" si="116"/>
        <v>0.94534161490683233</v>
      </c>
      <c r="R189" s="142">
        <f t="shared" si="116"/>
        <v>0.62077922077922076</v>
      </c>
      <c r="S189" s="142">
        <f t="shared" si="116"/>
        <v>0.40394973070017953</v>
      </c>
      <c r="T189" s="142">
        <f t="shared" si="116"/>
        <v>0.66178505825218281</v>
      </c>
      <c r="U189" s="142">
        <f t="shared" si="116"/>
        <v>0.37884043607532208</v>
      </c>
      <c r="V189" s="142">
        <f t="shared" si="116"/>
        <v>0.71159280217793874</v>
      </c>
      <c r="W189" s="142">
        <f t="shared" si="116"/>
        <v>0.78464646464646459</v>
      </c>
      <c r="X189" s="142">
        <f t="shared" si="116"/>
        <v>0.47942754919499103</v>
      </c>
      <c r="Y189" s="142">
        <f t="shared" si="116"/>
        <v>0.50489457831325302</v>
      </c>
      <c r="Z189" s="142">
        <f t="shared" si="116"/>
        <v>0</v>
      </c>
      <c r="AA189" s="142">
        <f t="shared" si="116"/>
        <v>0.7204567423876268</v>
      </c>
      <c r="AB189" s="142">
        <f t="shared" si="116"/>
        <v>0.80780287474332646</v>
      </c>
      <c r="AC189" s="142">
        <f t="shared" si="116"/>
        <v>0.35479632063074901</v>
      </c>
      <c r="AE189" s="49">
        <f t="shared" si="115"/>
        <v>0.85545507381342445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186" t="s">
        <v>91</v>
      </c>
      <c r="B190" s="187"/>
      <c r="C190" s="188"/>
      <c r="D190" s="188"/>
      <c r="E190" s="223">
        <f>E187-E188</f>
        <v>19936</v>
      </c>
      <c r="F190" s="223">
        <f t="shared" ref="F190:S190" si="117">F187-F188</f>
        <v>0</v>
      </c>
      <c r="G190" s="223" t="e">
        <f t="shared" si="117"/>
        <v>#DIV/0!</v>
      </c>
      <c r="H190" s="223"/>
      <c r="I190" s="223">
        <f t="shared" si="117"/>
        <v>5408</v>
      </c>
      <c r="J190" s="223">
        <f t="shared" si="117"/>
        <v>462</v>
      </c>
      <c r="K190" s="223">
        <f t="shared" si="117"/>
        <v>434.05999999999995</v>
      </c>
      <c r="L190" s="223">
        <f t="shared" si="117"/>
        <v>840.89999999999964</v>
      </c>
      <c r="M190" s="223">
        <f t="shared" si="117"/>
        <v>567</v>
      </c>
      <c r="N190" s="223">
        <f t="shared" si="117"/>
        <v>1236.1400000000003</v>
      </c>
      <c r="O190" s="223">
        <f t="shared" si="117"/>
        <v>535</v>
      </c>
      <c r="P190" s="223">
        <f t="shared" si="117"/>
        <v>1114</v>
      </c>
      <c r="Q190" s="223">
        <f t="shared" si="117"/>
        <v>44</v>
      </c>
      <c r="R190" s="223">
        <f t="shared" si="117"/>
        <v>292</v>
      </c>
      <c r="S190" s="223">
        <f t="shared" si="117"/>
        <v>1328</v>
      </c>
      <c r="T190" s="223">
        <f>T187-T188-100</f>
        <v>34.410000000000025</v>
      </c>
      <c r="U190" s="223">
        <f t="shared" ref="U190:AC190" si="118">U187-U188</f>
        <v>2507</v>
      </c>
      <c r="V190" s="223">
        <f t="shared" si="118"/>
        <v>781.82000000000016</v>
      </c>
      <c r="W190" s="223">
        <f t="shared" si="118"/>
        <v>533</v>
      </c>
      <c r="X190" s="223">
        <f t="shared" si="118"/>
        <v>582</v>
      </c>
      <c r="Y190" s="223">
        <f t="shared" si="118"/>
        <v>1315</v>
      </c>
      <c r="Z190" s="223">
        <f t="shared" si="118"/>
        <v>522</v>
      </c>
      <c r="AA190" s="223">
        <f t="shared" si="118"/>
        <v>370.16000000000008</v>
      </c>
      <c r="AB190" s="223">
        <f t="shared" si="118"/>
        <v>468</v>
      </c>
      <c r="AC190" s="223">
        <f t="shared" si="118"/>
        <v>491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179" t="s">
        <v>218</v>
      </c>
      <c r="B191" s="189">
        <v>41704</v>
      </c>
      <c r="C191" s="190"/>
      <c r="D191" s="190"/>
      <c r="E191" s="3">
        <f t="shared" si="100"/>
        <v>50331.1</v>
      </c>
      <c r="F191" s="107">
        <f>E191/B191</f>
        <v>1.206865048916171</v>
      </c>
      <c r="G191" s="2"/>
      <c r="H191" s="208">
        <v>19</v>
      </c>
      <c r="I191" s="189">
        <f>I200+I203+I206+I220+I209+I215+I212+I223</f>
        <v>4041.5</v>
      </c>
      <c r="J191" s="189">
        <f t="shared" ref="J191:AC191" si="119">J200+J203+J206+J220+J209+J215+J212+J223</f>
        <v>1373</v>
      </c>
      <c r="K191" s="189">
        <f t="shared" si="119"/>
        <v>14199.2</v>
      </c>
      <c r="L191" s="189">
        <f t="shared" si="119"/>
        <v>1055</v>
      </c>
      <c r="M191" s="189">
        <f t="shared" si="119"/>
        <v>1175</v>
      </c>
      <c r="N191" s="189">
        <f t="shared" si="119"/>
        <v>7233</v>
      </c>
      <c r="O191" s="189">
        <f t="shared" si="119"/>
        <v>103</v>
      </c>
      <c r="P191" s="189">
        <f t="shared" si="119"/>
        <v>842</v>
      </c>
      <c r="Q191" s="189">
        <f t="shared" si="119"/>
        <v>450</v>
      </c>
      <c r="R191" s="189">
        <f t="shared" si="119"/>
        <v>365</v>
      </c>
      <c r="S191" s="189">
        <f t="shared" si="119"/>
        <v>630</v>
      </c>
      <c r="T191" s="189">
        <f>T200+T203+T206+T220+T209+T215+T212+T223+259</f>
        <v>499</v>
      </c>
      <c r="U191" s="189">
        <f t="shared" si="119"/>
        <v>1634</v>
      </c>
      <c r="V191" s="189">
        <f t="shared" si="119"/>
        <v>3333.1</v>
      </c>
      <c r="W191" s="189">
        <f t="shared" si="119"/>
        <v>1351.8</v>
      </c>
      <c r="X191" s="189">
        <f t="shared" si="119"/>
        <v>363.5</v>
      </c>
      <c r="Y191" s="189">
        <f t="shared" si="119"/>
        <v>3130</v>
      </c>
      <c r="Z191" s="189">
        <f t="shared" si="119"/>
        <v>0</v>
      </c>
      <c r="AA191" s="189">
        <f t="shared" si="119"/>
        <v>1412</v>
      </c>
      <c r="AB191" s="189">
        <f t="shared" si="119"/>
        <v>6833</v>
      </c>
      <c r="AC191" s="189">
        <f t="shared" si="119"/>
        <v>308</v>
      </c>
      <c r="AE191" s="49">
        <f t="shared" si="115"/>
        <v>7.2221747587475739E-3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191" t="s">
        <v>208</v>
      </c>
      <c r="B192" s="185"/>
      <c r="C192" s="192"/>
      <c r="D192" s="192"/>
      <c r="E192" s="3"/>
      <c r="F192" s="2"/>
      <c r="G192" s="2"/>
      <c r="H192" s="208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58"/>
      <c r="AE192" s="49" t="e">
        <f t="shared" si="115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193" t="s">
        <v>209</v>
      </c>
      <c r="B193" s="185"/>
      <c r="C193" s="192"/>
      <c r="D193" s="192"/>
      <c r="E193" s="3"/>
      <c r="F193" s="2"/>
      <c r="G193" s="2"/>
      <c r="H193" s="208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57"/>
      <c r="AE193" s="49" t="e">
        <f t="shared" si="115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193" t="s">
        <v>210</v>
      </c>
      <c r="B194" s="185"/>
      <c r="C194" s="192"/>
      <c r="D194" s="192"/>
      <c r="E194" s="3"/>
      <c r="F194" s="2"/>
      <c r="G194" s="2"/>
      <c r="H194" s="208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57"/>
      <c r="AE194" s="49" t="e">
        <f t="shared" si="115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193" t="s">
        <v>211</v>
      </c>
      <c r="B195" s="185"/>
      <c r="C195" s="192"/>
      <c r="D195" s="192"/>
      <c r="E195" s="3"/>
      <c r="F195" s="2"/>
      <c r="G195" s="2"/>
      <c r="H195" s="208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57"/>
      <c r="AE195" s="49" t="e">
        <f t="shared" si="115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193" t="s">
        <v>212</v>
      </c>
      <c r="B196" s="185"/>
      <c r="C196" s="192"/>
      <c r="D196" s="192"/>
      <c r="E196" s="3"/>
      <c r="F196" s="2"/>
      <c r="G196" s="2"/>
      <c r="H196" s="208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57"/>
      <c r="AE196" s="49" t="e">
        <f t="shared" si="115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193" t="s">
        <v>213</v>
      </c>
      <c r="B197" s="185"/>
      <c r="C197" s="192"/>
      <c r="D197" s="192"/>
      <c r="E197" s="3"/>
      <c r="F197" s="2"/>
      <c r="G197" s="2"/>
      <c r="H197" s="208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57"/>
      <c r="AE197" s="49" t="e">
        <f t="shared" si="115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163" t="s">
        <v>93</v>
      </c>
      <c r="B198" s="150">
        <f>B191/B188*10</f>
        <v>16.736495705915402</v>
      </c>
      <c r="C198" s="150"/>
      <c r="D198" s="185"/>
      <c r="E198" s="150">
        <f>E191/E188*10</f>
        <v>19.801361240066093</v>
      </c>
      <c r="F198" s="2">
        <f>E198/B198</f>
        <v>1.1831246867925544</v>
      </c>
      <c r="G198" s="2"/>
      <c r="H198" s="222"/>
      <c r="I198" s="150">
        <f t="shared" ref="I198:AC198" si="120">I191/I188*10</f>
        <v>12.777426493834966</v>
      </c>
      <c r="J198" s="150">
        <f t="shared" si="120"/>
        <v>19.229691876750699</v>
      </c>
      <c r="K198" s="150">
        <f t="shared" si="120"/>
        <v>116.86584362139918</v>
      </c>
      <c r="L198" s="150">
        <f t="shared" si="120"/>
        <v>8.514931396287329</v>
      </c>
      <c r="M198" s="150">
        <f t="shared" si="120"/>
        <v>11.928934010152282</v>
      </c>
      <c r="N198" s="150">
        <f t="shared" si="120"/>
        <v>16.899532710280376</v>
      </c>
      <c r="O198" s="150">
        <f t="shared" si="120"/>
        <v>5.5978260869565224</v>
      </c>
      <c r="P198" s="150">
        <f t="shared" si="120"/>
        <v>10.963541666666668</v>
      </c>
      <c r="Q198" s="150">
        <f t="shared" si="120"/>
        <v>5.9132720105124834</v>
      </c>
      <c r="R198" s="150">
        <f t="shared" si="120"/>
        <v>7.6359832635983258</v>
      </c>
      <c r="S198" s="150">
        <f t="shared" si="120"/>
        <v>7</v>
      </c>
      <c r="T198" s="150">
        <f t="shared" si="120"/>
        <v>18.973384030418249</v>
      </c>
      <c r="U198" s="150">
        <f t="shared" si="120"/>
        <v>10.686723348593851</v>
      </c>
      <c r="V198" s="150">
        <f t="shared" si="120"/>
        <v>17.278900984966302</v>
      </c>
      <c r="W198" s="150">
        <f t="shared" si="120"/>
        <v>6.96086508753862</v>
      </c>
      <c r="X198" s="150">
        <f t="shared" si="120"/>
        <v>6.781716417910447</v>
      </c>
      <c r="Y198" s="150">
        <f t="shared" si="120"/>
        <v>23.340790454884413</v>
      </c>
      <c r="Z198" s="150"/>
      <c r="AA198" s="150">
        <f t="shared" si="120"/>
        <v>14.80083857442348</v>
      </c>
      <c r="AB198" s="150">
        <f t="shared" si="120"/>
        <v>34.738179969496692</v>
      </c>
      <c r="AC198" s="150">
        <f t="shared" si="120"/>
        <v>11.407407407407408</v>
      </c>
      <c r="AE198" s="49">
        <f t="shared" si="115"/>
        <v>0.34248738436165266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182" t="s">
        <v>105</v>
      </c>
      <c r="B199" s="7">
        <v>11658</v>
      </c>
      <c r="C199" s="1"/>
      <c r="D199" s="1">
        <v>28289</v>
      </c>
      <c r="E199" s="1">
        <f t="shared" si="100"/>
        <v>15444</v>
      </c>
      <c r="F199" s="2">
        <f t="shared" ref="F199:F223" si="121">E199/B199</f>
        <v>1.3247555326814204</v>
      </c>
      <c r="G199" s="2" t="e">
        <f t="shared" si="112"/>
        <v>#DIV/0!</v>
      </c>
      <c r="H199" s="208">
        <v>18</v>
      </c>
      <c r="I199" s="111">
        <v>2500</v>
      </c>
      <c r="J199" s="111">
        <v>477</v>
      </c>
      <c r="K199" s="111">
        <v>557</v>
      </c>
      <c r="L199" s="111">
        <v>20</v>
      </c>
      <c r="M199" s="111">
        <v>52</v>
      </c>
      <c r="N199" s="111">
        <v>4280</v>
      </c>
      <c r="O199" s="111"/>
      <c r="P199" s="111">
        <v>558</v>
      </c>
      <c r="Q199" s="111"/>
      <c r="R199" s="111">
        <v>20</v>
      </c>
      <c r="S199" s="111">
        <v>900</v>
      </c>
      <c r="T199" s="111">
        <v>263</v>
      </c>
      <c r="U199" s="111">
        <v>824</v>
      </c>
      <c r="V199" s="111">
        <v>1544</v>
      </c>
      <c r="W199" s="111">
        <v>656</v>
      </c>
      <c r="X199" s="111">
        <v>79</v>
      </c>
      <c r="Y199" s="111">
        <v>50</v>
      </c>
      <c r="Z199" s="111"/>
      <c r="AA199" s="111">
        <v>954</v>
      </c>
      <c r="AB199" s="221">
        <v>1520</v>
      </c>
      <c r="AC199" s="111">
        <v>190</v>
      </c>
      <c r="AE199" s="49">
        <f t="shared" si="115"/>
        <v>5.1152551152551153E-3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179" t="s">
        <v>106</v>
      </c>
      <c r="B200" s="3">
        <v>17771</v>
      </c>
      <c r="C200" s="3"/>
      <c r="D200" s="1"/>
      <c r="E200" s="3">
        <f>SUM(I200:AC200)</f>
        <v>22812.6</v>
      </c>
      <c r="F200" s="2">
        <f t="shared" si="121"/>
        <v>1.2836981599234707</v>
      </c>
      <c r="G200" s="2"/>
      <c r="H200" s="208">
        <v>18</v>
      </c>
      <c r="I200" s="224">
        <v>2780</v>
      </c>
      <c r="J200" s="3">
        <v>1192</v>
      </c>
      <c r="K200" s="3">
        <v>757</v>
      </c>
      <c r="L200" s="3">
        <v>36</v>
      </c>
      <c r="M200" s="3">
        <v>83</v>
      </c>
      <c r="N200" s="3">
        <v>7233</v>
      </c>
      <c r="O200" s="3"/>
      <c r="P200" s="225">
        <v>502</v>
      </c>
      <c r="Q200" s="225"/>
      <c r="R200" s="224">
        <v>5</v>
      </c>
      <c r="S200" s="224">
        <v>630</v>
      </c>
      <c r="T200" s="224">
        <v>240</v>
      </c>
      <c r="U200" s="225">
        <v>1224</v>
      </c>
      <c r="V200" s="225">
        <v>2918.1</v>
      </c>
      <c r="W200" s="225">
        <v>1280</v>
      </c>
      <c r="X200" s="225">
        <v>75.5</v>
      </c>
      <c r="Y200" s="225">
        <v>25</v>
      </c>
      <c r="Z200" s="225"/>
      <c r="AA200" s="225">
        <v>1412</v>
      </c>
      <c r="AB200" s="225">
        <v>2328</v>
      </c>
      <c r="AC200" s="225">
        <v>92</v>
      </c>
      <c r="AE200" s="49">
        <f t="shared" si="115"/>
        <v>3.3095745333719087E-3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163" t="s">
        <v>93</v>
      </c>
      <c r="B201" s="150">
        <f t="shared" ref="B201:E201" si="122">B200/B199*10</f>
        <v>15.243609538514324</v>
      </c>
      <c r="C201" s="150"/>
      <c r="D201" s="150"/>
      <c r="E201" s="150">
        <f t="shared" si="122"/>
        <v>14.77117327117327</v>
      </c>
      <c r="F201" s="2">
        <f t="shared" si="121"/>
        <v>0.96900758536569687</v>
      </c>
      <c r="G201" s="2"/>
      <c r="H201" s="150"/>
      <c r="I201" s="150">
        <f t="shared" ref="I201:J201" si="123">I200/I199*10</f>
        <v>11.120000000000001</v>
      </c>
      <c r="J201" s="150">
        <f t="shared" si="123"/>
        <v>24.989517819706499</v>
      </c>
      <c r="K201" s="150">
        <f t="shared" ref="K201:AA201" si="124">K200/K199*10</f>
        <v>13.590664272890486</v>
      </c>
      <c r="L201" s="150">
        <f t="shared" si="124"/>
        <v>18</v>
      </c>
      <c r="M201" s="150">
        <f t="shared" si="124"/>
        <v>15.961538461538463</v>
      </c>
      <c r="N201" s="150">
        <f t="shared" si="124"/>
        <v>16.899532710280376</v>
      </c>
      <c r="O201" s="150" t="e">
        <f t="shared" si="124"/>
        <v>#DIV/0!</v>
      </c>
      <c r="P201" s="150">
        <f t="shared" si="124"/>
        <v>8.9964157706093193</v>
      </c>
      <c r="Q201" s="150" t="e">
        <f t="shared" si="124"/>
        <v>#DIV/0!</v>
      </c>
      <c r="R201" s="150">
        <f t="shared" si="124"/>
        <v>2.5</v>
      </c>
      <c r="S201" s="150">
        <f t="shared" si="124"/>
        <v>7</v>
      </c>
      <c r="T201" s="150">
        <f t="shared" si="124"/>
        <v>9.1254752851711025</v>
      </c>
      <c r="U201" s="150">
        <f t="shared" si="124"/>
        <v>14.854368932038835</v>
      </c>
      <c r="V201" s="150">
        <f t="shared" si="124"/>
        <v>18.899611398963728</v>
      </c>
      <c r="W201" s="150">
        <f t="shared" si="124"/>
        <v>19.512195121951219</v>
      </c>
      <c r="X201" s="150">
        <f t="shared" si="124"/>
        <v>9.5569620253164551</v>
      </c>
      <c r="Y201" s="150">
        <f t="shared" si="124"/>
        <v>5</v>
      </c>
      <c r="Z201" s="150"/>
      <c r="AA201" s="150">
        <f t="shared" si="124"/>
        <v>14.80083857442348</v>
      </c>
      <c r="AB201" s="150">
        <f>AB200/AB199*10</f>
        <v>15.315789473684212</v>
      </c>
      <c r="AC201" s="150">
        <f>AC200/AC199*10</f>
        <v>4.8421052631578947</v>
      </c>
      <c r="AE201" s="49">
        <f t="shared" si="115"/>
        <v>0.64700087459994626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182" t="s">
        <v>165</v>
      </c>
      <c r="B202" s="7">
        <v>7735</v>
      </c>
      <c r="C202" s="1"/>
      <c r="D202" s="1">
        <v>6830</v>
      </c>
      <c r="E202" s="1">
        <f t="shared" si="100"/>
        <v>5429</v>
      </c>
      <c r="F202" s="2">
        <f t="shared" si="121"/>
        <v>0.701874595992243</v>
      </c>
      <c r="G202" s="2" t="e">
        <f t="shared" si="112"/>
        <v>#DIV/0!</v>
      </c>
      <c r="H202" s="208">
        <v>13</v>
      </c>
      <c r="I202" s="111">
        <v>40</v>
      </c>
      <c r="J202" s="111">
        <v>217</v>
      </c>
      <c r="K202" s="111">
        <v>60</v>
      </c>
      <c r="L202" s="111">
        <v>780</v>
      </c>
      <c r="M202" s="111">
        <v>546</v>
      </c>
      <c r="N202" s="111"/>
      <c r="O202" s="111">
        <v>163</v>
      </c>
      <c r="P202" s="111">
        <v>210</v>
      </c>
      <c r="Q202" s="111">
        <v>761</v>
      </c>
      <c r="R202" s="111">
        <v>308</v>
      </c>
      <c r="S202" s="111"/>
      <c r="T202" s="111"/>
      <c r="U202" s="111">
        <v>375</v>
      </c>
      <c r="V202" s="111">
        <v>280</v>
      </c>
      <c r="W202" s="111">
        <v>1160</v>
      </c>
      <c r="X202" s="4">
        <v>347</v>
      </c>
      <c r="Y202" s="111"/>
      <c r="Z202" s="111"/>
      <c r="AA202" s="111"/>
      <c r="AB202" s="221">
        <v>182</v>
      </c>
      <c r="AC202" s="111"/>
      <c r="AE202" s="49">
        <f t="shared" si="115"/>
        <v>6.3916006631055441E-2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163" t="s">
        <v>166</v>
      </c>
      <c r="B203" s="4">
        <v>6050</v>
      </c>
      <c r="C203" s="3"/>
      <c r="D203" s="1"/>
      <c r="E203" s="3">
        <f>SUM(I203:AC203)</f>
        <v>3409.5</v>
      </c>
      <c r="F203" s="2">
        <f t="shared" si="121"/>
        <v>0.56355371900826445</v>
      </c>
      <c r="G203" s="2"/>
      <c r="H203" s="208">
        <v>12</v>
      </c>
      <c r="I203" s="111">
        <v>25.5</v>
      </c>
      <c r="J203" s="4">
        <v>151</v>
      </c>
      <c r="K203" s="4">
        <v>42</v>
      </c>
      <c r="L203" s="4">
        <v>584</v>
      </c>
      <c r="M203" s="4">
        <v>601</v>
      </c>
      <c r="N203" s="4"/>
      <c r="O203" s="4">
        <v>82</v>
      </c>
      <c r="P203" s="133">
        <v>340</v>
      </c>
      <c r="Q203" s="133">
        <v>450</v>
      </c>
      <c r="R203" s="4">
        <v>130</v>
      </c>
      <c r="S203" s="123"/>
      <c r="T203" s="133"/>
      <c r="U203" s="133">
        <v>241</v>
      </c>
      <c r="V203" s="133">
        <v>301</v>
      </c>
      <c r="W203" s="133"/>
      <c r="X203" s="4">
        <v>260</v>
      </c>
      <c r="Y203" s="123"/>
      <c r="Z203" s="133"/>
      <c r="AA203" s="123"/>
      <c r="AB203" s="133">
        <v>202</v>
      </c>
      <c r="AC203" s="123"/>
      <c r="AE203" s="49">
        <f>X203/E203</f>
        <v>7.6257515764774894E-2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163" t="s">
        <v>93</v>
      </c>
      <c r="B204" s="150">
        <f t="shared" ref="B204" si="125">B203/B202*10</f>
        <v>7.8215901745313507</v>
      </c>
      <c r="C204" s="150"/>
      <c r="D204" s="150"/>
      <c r="E204" s="9">
        <f t="shared" ref="E204:N204" si="126">E203/E202*10</f>
        <v>6.2801620924663837</v>
      </c>
      <c r="F204" s="2">
        <f t="shared" si="121"/>
        <v>0.80292650884673522</v>
      </c>
      <c r="G204" s="2"/>
      <c r="H204" s="124"/>
      <c r="I204" s="9">
        <f t="shared" si="126"/>
        <v>6.375</v>
      </c>
      <c r="J204" s="9">
        <f t="shared" si="126"/>
        <v>6.9585253456221192</v>
      </c>
      <c r="K204" s="9">
        <f t="shared" si="126"/>
        <v>7</v>
      </c>
      <c r="L204" s="9">
        <f t="shared" si="126"/>
        <v>7.4871794871794872</v>
      </c>
      <c r="M204" s="9">
        <f t="shared" si="126"/>
        <v>11.007326007326007</v>
      </c>
      <c r="N204" s="9"/>
      <c r="O204" s="9">
        <f t="shared" ref="O204:Q204" si="127">O203/O202*10</f>
        <v>5.0306748466257662</v>
      </c>
      <c r="P204" s="9">
        <f t="shared" si="127"/>
        <v>16.19047619047619</v>
      </c>
      <c r="Q204" s="9">
        <f t="shared" si="127"/>
        <v>5.9132720105124834</v>
      </c>
      <c r="R204" s="9">
        <f t="shared" ref="R204:U204" si="128">R203/R202*10</f>
        <v>4.220779220779221</v>
      </c>
      <c r="S204" s="9"/>
      <c r="T204" s="9"/>
      <c r="U204" s="9">
        <f t="shared" si="128"/>
        <v>6.4266666666666676</v>
      </c>
      <c r="V204" s="9">
        <f>V203/V202*10</f>
        <v>10.75</v>
      </c>
      <c r="W204" s="9">
        <f>W203/W202*10</f>
        <v>0</v>
      </c>
      <c r="X204" s="9">
        <f t="shared" ref="X204:AC204" si="129">X203/X202*10</f>
        <v>7.4927953890489913</v>
      </c>
      <c r="Y204" s="9"/>
      <c r="Z204" s="9"/>
      <c r="AA204" s="9"/>
      <c r="AB204" s="9">
        <f t="shared" si="129"/>
        <v>11.098901098901099</v>
      </c>
      <c r="AC204" s="9"/>
      <c r="AE204" s="49">
        <f t="shared" si="115"/>
        <v>1.1930894901641582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182" t="s">
        <v>188</v>
      </c>
      <c r="B205" s="181">
        <v>786</v>
      </c>
      <c r="C205" s="135"/>
      <c r="D205" s="135">
        <v>1142</v>
      </c>
      <c r="E205" s="1">
        <f t="shared" si="100"/>
        <v>1078</v>
      </c>
      <c r="F205" s="2">
        <f t="shared" si="121"/>
        <v>1.3715012722646311</v>
      </c>
      <c r="G205" s="2" t="e">
        <f t="shared" si="112"/>
        <v>#DIV/0!</v>
      </c>
      <c r="H205" s="208">
        <v>8</v>
      </c>
      <c r="I205" s="9">
        <v>623</v>
      </c>
      <c r="J205" s="9">
        <v>20</v>
      </c>
      <c r="K205" s="9"/>
      <c r="L205" s="9"/>
      <c r="M205" s="4"/>
      <c r="N205" s="9"/>
      <c r="O205" s="9">
        <v>21</v>
      </c>
      <c r="P205" s="9"/>
      <c r="Q205" s="9"/>
      <c r="R205" s="9">
        <v>150</v>
      </c>
      <c r="S205" s="9"/>
      <c r="T205" s="9"/>
      <c r="U205" s="9"/>
      <c r="V205" s="9">
        <v>20</v>
      </c>
      <c r="W205" s="4">
        <v>102</v>
      </c>
      <c r="X205" s="4">
        <v>9</v>
      </c>
      <c r="Y205" s="4">
        <v>133</v>
      </c>
      <c r="Z205" s="9"/>
      <c r="AA205" s="9"/>
      <c r="AB205" s="9"/>
      <c r="AC205" s="4"/>
      <c r="AE205" s="49">
        <f t="shared" si="115"/>
        <v>8.3487940630797772E-3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163" t="s">
        <v>189</v>
      </c>
      <c r="B206" s="9">
        <v>1063</v>
      </c>
      <c r="C206" s="135"/>
      <c r="D206" s="135"/>
      <c r="E206" s="1">
        <f t="shared" si="100"/>
        <v>1851.5</v>
      </c>
      <c r="F206" s="2">
        <f t="shared" si="121"/>
        <v>1.7417685794920037</v>
      </c>
      <c r="G206" s="2"/>
      <c r="H206" s="208">
        <v>8</v>
      </c>
      <c r="I206" s="9">
        <v>1236</v>
      </c>
      <c r="J206" s="9">
        <v>30</v>
      </c>
      <c r="K206" s="9"/>
      <c r="L206" s="9"/>
      <c r="M206" s="9"/>
      <c r="N206" s="9"/>
      <c r="O206" s="9">
        <v>21</v>
      </c>
      <c r="P206" s="9"/>
      <c r="Q206" s="9"/>
      <c r="R206" s="9">
        <v>230</v>
      </c>
      <c r="S206" s="9"/>
      <c r="T206" s="9"/>
      <c r="U206" s="9"/>
      <c r="V206" s="9">
        <v>20.5</v>
      </c>
      <c r="W206" s="4">
        <v>59</v>
      </c>
      <c r="X206" s="4">
        <v>16</v>
      </c>
      <c r="Y206" s="4">
        <v>239</v>
      </c>
      <c r="Z206" s="9"/>
      <c r="AA206" s="9"/>
      <c r="AB206" s="9"/>
      <c r="AC206" s="4"/>
      <c r="AE206" s="49">
        <f t="shared" si="115"/>
        <v>8.6416419119632725E-3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163" t="s">
        <v>93</v>
      </c>
      <c r="B207" s="9">
        <f t="shared" ref="B207:I207" si="130">B206/B205*10</f>
        <v>13.524173027989821</v>
      </c>
      <c r="C207" s="9"/>
      <c r="D207" s="9"/>
      <c r="E207" s="9">
        <f t="shared" si="130"/>
        <v>17.175324675324674</v>
      </c>
      <c r="F207" s="2">
        <f t="shared" si="121"/>
        <v>1.2699722666796984</v>
      </c>
      <c r="G207" s="2"/>
      <c r="H207" s="208"/>
      <c r="I207" s="9">
        <f t="shared" si="130"/>
        <v>19.839486356340288</v>
      </c>
      <c r="J207" s="9">
        <f t="shared" ref="J207:L207" si="131">J206/J205*10</f>
        <v>15</v>
      </c>
      <c r="K207" s="9"/>
      <c r="L207" s="9"/>
      <c r="M207" s="9"/>
      <c r="N207" s="9"/>
      <c r="O207" s="9">
        <f t="shared" ref="M207:Q207" si="132">O206/O205*10</f>
        <v>10</v>
      </c>
      <c r="P207" s="9"/>
      <c r="Q207" s="9"/>
      <c r="R207" s="9">
        <f t="shared" ref="R207:T207" si="133">R206/R205*10</f>
        <v>15.333333333333334</v>
      </c>
      <c r="S207" s="9"/>
      <c r="T207" s="9"/>
      <c r="U207" s="9"/>
      <c r="V207" s="9">
        <f>V206/V205*10</f>
        <v>10.25</v>
      </c>
      <c r="W207" s="9">
        <f>W206/W205*10</f>
        <v>5.7843137254901968</v>
      </c>
      <c r="X207" s="9">
        <f>X206/X205*10</f>
        <v>17.777777777777779</v>
      </c>
      <c r="Y207" s="9">
        <f>Y206/Y205*10</f>
        <v>17.969924812030076</v>
      </c>
      <c r="Z207" s="9"/>
      <c r="AA207" s="9"/>
      <c r="AB207" s="9"/>
      <c r="AC207" s="9"/>
      <c r="AE207" s="49">
        <f t="shared" si="115"/>
        <v>1.0350766645662677</v>
      </c>
      <c r="AF207" s="23"/>
      <c r="AG207" s="23"/>
      <c r="AH207" s="23"/>
      <c r="AI207" s="23"/>
      <c r="AR207" s="23"/>
      <c r="AS207" s="23"/>
    </row>
    <row r="208" spans="1:52" s="14" customFormat="1" ht="30" hidden="1" customHeight="1" x14ac:dyDescent="0.2">
      <c r="A208" s="182" t="s">
        <v>161</v>
      </c>
      <c r="B208" s="7"/>
      <c r="C208" s="1"/>
      <c r="D208" s="1">
        <v>70</v>
      </c>
      <c r="E208" s="1">
        <f t="shared" si="100"/>
        <v>0</v>
      </c>
      <c r="F208" s="2" t="e">
        <f t="shared" si="121"/>
        <v>#DIV/0!</v>
      </c>
      <c r="G208" s="2" t="e">
        <f t="shared" si="112"/>
        <v>#DIV/0!</v>
      </c>
      <c r="H208" s="208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E208" s="49" t="e">
        <f t="shared" si="115"/>
        <v>#DIV/0!</v>
      </c>
      <c r="AF208" s="23"/>
      <c r="AG208" s="23"/>
      <c r="AH208" s="23"/>
      <c r="AI208" s="23"/>
      <c r="AR208" s="23"/>
      <c r="AS208" s="23"/>
    </row>
    <row r="209" spans="1:45" s="14" customFormat="1" ht="30" hidden="1" customHeight="1" x14ac:dyDescent="0.2">
      <c r="A209" s="163" t="s">
        <v>162</v>
      </c>
      <c r="B209" s="4"/>
      <c r="C209" s="3"/>
      <c r="D209" s="3"/>
      <c r="E209" s="3">
        <f t="shared" si="100"/>
        <v>0</v>
      </c>
      <c r="F209" s="2" t="e">
        <f t="shared" si="121"/>
        <v>#DIV/0!</v>
      </c>
      <c r="G209" s="2" t="e">
        <f t="shared" si="112"/>
        <v>#DIV/0!</v>
      </c>
      <c r="H209" s="208"/>
      <c r="I209" s="111"/>
      <c r="J209" s="123"/>
      <c r="K209" s="150"/>
      <c r="L209" s="123"/>
      <c r="M209" s="123"/>
      <c r="N209" s="123"/>
      <c r="O209" s="133"/>
      <c r="P209" s="133"/>
      <c r="Q209" s="133"/>
      <c r="R209" s="123"/>
      <c r="S209" s="123"/>
      <c r="T209" s="123"/>
      <c r="U209" s="133"/>
      <c r="V209" s="133"/>
      <c r="W209" s="133"/>
      <c r="X209" s="133"/>
      <c r="Y209" s="123"/>
      <c r="Z209" s="133"/>
      <c r="AA209" s="123"/>
      <c r="AB209" s="133"/>
      <c r="AC209" s="123"/>
      <c r="AE209" s="49" t="e">
        <f t="shared" si="115"/>
        <v>#DIV/0!</v>
      </c>
      <c r="AF209" s="23"/>
      <c r="AG209" s="23"/>
      <c r="AH209" s="23"/>
      <c r="AI209" s="23"/>
      <c r="AR209" s="23"/>
      <c r="AS209" s="23"/>
    </row>
    <row r="210" spans="1:45" s="14" customFormat="1" ht="30" hidden="1" customHeight="1" x14ac:dyDescent="0.2">
      <c r="A210" s="163" t="s">
        <v>93</v>
      </c>
      <c r="B210" s="194" t="e">
        <f t="shared" ref="B210:E210" si="134">B209/B208*10</f>
        <v>#DIV/0!</v>
      </c>
      <c r="C210" s="194"/>
      <c r="D210" s="194"/>
      <c r="E210" s="195" t="e">
        <f t="shared" si="134"/>
        <v>#DIV/0!</v>
      </c>
      <c r="F210" s="2" t="e">
        <f t="shared" si="121"/>
        <v>#DIV/0!</v>
      </c>
      <c r="G210" s="2" t="e">
        <f t="shared" si="112"/>
        <v>#DIV/0!</v>
      </c>
      <c r="H210" s="208" t="e">
        <f t="shared" ref="H210:X210" si="135">H209/H208*10</f>
        <v>#DIV/0!</v>
      </c>
      <c r="I210" s="195" t="e">
        <f t="shared" si="135"/>
        <v>#DIV/0!</v>
      </c>
      <c r="J210" s="195" t="e">
        <f t="shared" si="135"/>
        <v>#DIV/0!</v>
      </c>
      <c r="K210" s="195" t="e">
        <f t="shared" si="135"/>
        <v>#DIV/0!</v>
      </c>
      <c r="L210" s="195" t="e">
        <f t="shared" si="135"/>
        <v>#DIV/0!</v>
      </c>
      <c r="M210" s="195" t="e">
        <f t="shared" si="135"/>
        <v>#DIV/0!</v>
      </c>
      <c r="N210" s="195" t="e">
        <f t="shared" si="135"/>
        <v>#DIV/0!</v>
      </c>
      <c r="O210" s="195" t="e">
        <f t="shared" si="135"/>
        <v>#DIV/0!</v>
      </c>
      <c r="P210" s="195" t="e">
        <f t="shared" si="135"/>
        <v>#DIV/0!</v>
      </c>
      <c r="Q210" s="195" t="e">
        <f t="shared" si="135"/>
        <v>#DIV/0!</v>
      </c>
      <c r="R210" s="195" t="e">
        <f t="shared" si="135"/>
        <v>#DIV/0!</v>
      </c>
      <c r="S210" s="195" t="e">
        <f t="shared" si="135"/>
        <v>#DIV/0!</v>
      </c>
      <c r="T210" s="195" t="e">
        <f t="shared" si="135"/>
        <v>#DIV/0!</v>
      </c>
      <c r="U210" s="195" t="e">
        <f t="shared" si="135"/>
        <v>#DIV/0!</v>
      </c>
      <c r="V210" s="195" t="e">
        <f t="shared" si="135"/>
        <v>#DIV/0!</v>
      </c>
      <c r="W210" s="195" t="e">
        <f t="shared" si="135"/>
        <v>#DIV/0!</v>
      </c>
      <c r="X210" s="195" t="e">
        <f t="shared" si="135"/>
        <v>#DIV/0!</v>
      </c>
      <c r="Y210" s="195" t="e">
        <f>X209/X208*10</f>
        <v>#DIV/0!</v>
      </c>
      <c r="Z210" s="195" t="e">
        <f>Y209/Y208*10</f>
        <v>#DIV/0!</v>
      </c>
      <c r="AA210" s="195" t="e">
        <f>Z209/Z208*10</f>
        <v>#DIV/0!</v>
      </c>
      <c r="AB210" s="195" t="e">
        <f>AA209/AA208*10</f>
        <v>#DIV/0!</v>
      </c>
      <c r="AC210" s="195" t="e">
        <f>AB209/AB208*10</f>
        <v>#DIV/0!</v>
      </c>
      <c r="AE210" s="49" t="e">
        <f t="shared" si="115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182" t="s">
        <v>193</v>
      </c>
      <c r="B211" s="7">
        <v>430</v>
      </c>
      <c r="C211" s="1"/>
      <c r="D211" s="1">
        <v>916</v>
      </c>
      <c r="E211" s="1">
        <f t="shared" si="100"/>
        <v>330</v>
      </c>
      <c r="F211" s="2">
        <f t="shared" si="121"/>
        <v>0.76744186046511631</v>
      </c>
      <c r="G211" s="2" t="e">
        <f t="shared" si="112"/>
        <v>#DIV/0!</v>
      </c>
      <c r="H211" s="208">
        <v>1</v>
      </c>
      <c r="I211" s="111"/>
      <c r="J211" s="111"/>
      <c r="K211" s="111">
        <v>250</v>
      </c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>
        <v>80</v>
      </c>
      <c r="AC211" s="111"/>
      <c r="AE211" s="49">
        <f t="shared" si="115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163" t="s">
        <v>107</v>
      </c>
      <c r="B212" s="4">
        <v>12165</v>
      </c>
      <c r="C212" s="3"/>
      <c r="D212" s="3"/>
      <c r="E212" s="3">
        <f t="shared" si="100"/>
        <v>17000</v>
      </c>
      <c r="F212" s="107">
        <f t="shared" si="121"/>
        <v>1.3974517057131113</v>
      </c>
      <c r="G212" s="2"/>
      <c r="H212" s="208">
        <v>1</v>
      </c>
      <c r="I212" s="111"/>
      <c r="J212" s="111"/>
      <c r="K212" s="111">
        <v>13000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>
        <v>4000</v>
      </c>
      <c r="AC212" s="111"/>
      <c r="AE212" s="49">
        <f t="shared" si="115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163" t="s">
        <v>93</v>
      </c>
      <c r="B213" s="150">
        <f>B212/B211*10</f>
        <v>282.90697674418607</v>
      </c>
      <c r="C213" s="196"/>
      <c r="D213" s="196"/>
      <c r="E213" s="150">
        <f t="shared" ref="E213:W213" si="136">E212/E211*10</f>
        <v>515.15151515151513</v>
      </c>
      <c r="F213" s="150">
        <f t="shared" si="136"/>
        <v>18.209219195655692</v>
      </c>
      <c r="G213" s="2"/>
      <c r="H213" s="150"/>
      <c r="I213" s="150"/>
      <c r="J213" s="150"/>
      <c r="K213" s="150">
        <f t="shared" si="136"/>
        <v>520</v>
      </c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>
        <f t="shared" ref="AB213:AC213" si="137">AB212/AB211*10</f>
        <v>500</v>
      </c>
      <c r="AC213" s="150"/>
      <c r="AE213" s="49">
        <f t="shared" si="115"/>
        <v>0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182" t="s">
        <v>108</v>
      </c>
      <c r="B214" s="7">
        <v>2527</v>
      </c>
      <c r="C214" s="1"/>
      <c r="D214" s="1">
        <v>4039</v>
      </c>
      <c r="E214" s="1">
        <f t="shared" si="100"/>
        <v>1636</v>
      </c>
      <c r="F214" s="2">
        <f t="shared" si="121"/>
        <v>0.64740799366838153</v>
      </c>
      <c r="G214" s="2" t="e">
        <f t="shared" si="112"/>
        <v>#DIV/0!</v>
      </c>
      <c r="H214" s="208">
        <v>1</v>
      </c>
      <c r="I214" s="111"/>
      <c r="J214" s="111"/>
      <c r="K214" s="111">
        <v>348</v>
      </c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>
        <v>1158</v>
      </c>
      <c r="Z214" s="111"/>
      <c r="AA214" s="111"/>
      <c r="AB214" s="111">
        <v>50</v>
      </c>
      <c r="AC214" s="111">
        <v>80</v>
      </c>
      <c r="AE214" s="49">
        <f t="shared" si="115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163" t="s">
        <v>109</v>
      </c>
      <c r="B215" s="4">
        <v>5176.8</v>
      </c>
      <c r="C215" s="3"/>
      <c r="D215" s="3"/>
      <c r="E215" s="3">
        <f t="shared" si="100"/>
        <v>3582.2</v>
      </c>
      <c r="F215" s="107">
        <f t="shared" si="121"/>
        <v>0.69197187451707609</v>
      </c>
      <c r="G215" s="2"/>
      <c r="H215" s="208">
        <v>1</v>
      </c>
      <c r="I215" s="111"/>
      <c r="J215" s="111"/>
      <c r="K215" s="111">
        <v>400.2</v>
      </c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>
        <v>2866</v>
      </c>
      <c r="Z215" s="111"/>
      <c r="AA215" s="111"/>
      <c r="AB215" s="111">
        <v>100</v>
      </c>
      <c r="AC215" s="111">
        <v>216</v>
      </c>
      <c r="AE215" s="49">
        <f t="shared" si="115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163" t="s">
        <v>93</v>
      </c>
      <c r="B216" s="150">
        <f t="shared" ref="B216:H216" si="138">B215/B214*10</f>
        <v>20.485951721408785</v>
      </c>
      <c r="C216" s="150"/>
      <c r="D216" s="150"/>
      <c r="E216" s="150">
        <f t="shared" si="138"/>
        <v>21.896088019559905</v>
      </c>
      <c r="F216" s="150">
        <f t="shared" si="138"/>
        <v>10.68834307398931</v>
      </c>
      <c r="G216" s="2"/>
      <c r="H216" s="222">
        <f t="shared" si="138"/>
        <v>10</v>
      </c>
      <c r="I216" s="150"/>
      <c r="J216" s="150"/>
      <c r="K216" s="150">
        <f t="shared" ref="I216:L216" si="139">K215/K214*10</f>
        <v>11.5</v>
      </c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>
        <f t="shared" ref="X216:AA216" si="140">Y215/Y214*10</f>
        <v>24.749568221070813</v>
      </c>
      <c r="Z216" s="150"/>
      <c r="AA216" s="150"/>
      <c r="AB216" s="150">
        <f>AB215/AB214*10</f>
        <v>20</v>
      </c>
      <c r="AC216" s="150">
        <f>AC215/AC214*10</f>
        <v>27</v>
      </c>
      <c r="AE216" s="49">
        <f t="shared" si="115"/>
        <v>0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182" t="s">
        <v>110</v>
      </c>
      <c r="B217" s="1">
        <v>12534</v>
      </c>
      <c r="C217" s="1">
        <v>17191</v>
      </c>
      <c r="D217" s="1">
        <v>17282</v>
      </c>
      <c r="E217" s="1">
        <f t="shared" si="100"/>
        <v>13627</v>
      </c>
      <c r="F217" s="2">
        <f t="shared" si="121"/>
        <v>1.0872028083612575</v>
      </c>
      <c r="G217" s="2">
        <f t="shared" si="112"/>
        <v>0.79268221743935785</v>
      </c>
      <c r="H217" s="208">
        <v>17</v>
      </c>
      <c r="I217" s="111"/>
      <c r="J217" s="111">
        <v>382</v>
      </c>
      <c r="K217" s="111">
        <v>1145</v>
      </c>
      <c r="L217" s="111">
        <v>500</v>
      </c>
      <c r="M217" s="111">
        <v>541</v>
      </c>
      <c r="N217" s="111">
        <v>300</v>
      </c>
      <c r="O217" s="111">
        <v>50</v>
      </c>
      <c r="P217" s="111">
        <v>1001</v>
      </c>
      <c r="Q217" s="111">
        <v>980</v>
      </c>
      <c r="R217" s="111">
        <v>480</v>
      </c>
      <c r="S217" s="187">
        <v>439</v>
      </c>
      <c r="T217" s="111">
        <v>936</v>
      </c>
      <c r="U217" s="111">
        <v>158</v>
      </c>
      <c r="V217" s="111"/>
      <c r="W217" s="111">
        <v>900</v>
      </c>
      <c r="X217" s="111">
        <v>1981</v>
      </c>
      <c r="Y217" s="111">
        <v>516</v>
      </c>
      <c r="Z217" s="111">
        <v>373</v>
      </c>
      <c r="AA217" s="111">
        <v>489</v>
      </c>
      <c r="AB217" s="111">
        <v>1356</v>
      </c>
      <c r="AC217" s="111">
        <v>1100</v>
      </c>
      <c r="AE217" s="49">
        <f t="shared" si="115"/>
        <v>0.14537315623394731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182" t="s">
        <v>111</v>
      </c>
      <c r="B218" s="1"/>
      <c r="C218" s="1"/>
      <c r="D218" s="1"/>
      <c r="E218" s="1">
        <f t="shared" si="100"/>
        <v>0</v>
      </c>
      <c r="F218" s="2" t="e">
        <f t="shared" si="121"/>
        <v>#DIV/0!</v>
      </c>
      <c r="G218" s="2" t="e">
        <f t="shared" si="112"/>
        <v>#DIV/0!</v>
      </c>
      <c r="H218" s="208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E218" s="49" t="e">
        <f t="shared" si="115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182" t="s">
        <v>183</v>
      </c>
      <c r="B219" s="1">
        <v>630</v>
      </c>
      <c r="C219" s="1"/>
      <c r="D219" s="1">
        <v>1567</v>
      </c>
      <c r="E219" s="1">
        <f t="shared" si="100"/>
        <v>1013</v>
      </c>
      <c r="F219" s="2">
        <f t="shared" si="121"/>
        <v>1.607936507936508</v>
      </c>
      <c r="G219" s="2"/>
      <c r="H219" s="208">
        <v>6</v>
      </c>
      <c r="I219" s="111"/>
      <c r="J219" s="111"/>
      <c r="K219" s="111"/>
      <c r="L219" s="111">
        <v>120</v>
      </c>
      <c r="M219" s="111">
        <v>289</v>
      </c>
      <c r="N219" s="111"/>
      <c r="O219" s="111"/>
      <c r="P219" s="111"/>
      <c r="Q219" s="111"/>
      <c r="R219" s="111"/>
      <c r="S219" s="111"/>
      <c r="T219" s="111"/>
      <c r="U219" s="111">
        <v>330</v>
      </c>
      <c r="V219" s="111">
        <v>85</v>
      </c>
      <c r="W219" s="111">
        <v>24</v>
      </c>
      <c r="X219" s="111">
        <v>30</v>
      </c>
      <c r="Y219" s="111"/>
      <c r="Z219" s="111"/>
      <c r="AA219" s="111"/>
      <c r="AB219" s="111">
        <v>135</v>
      </c>
      <c r="AC219" s="111"/>
      <c r="AE219" s="49">
        <f t="shared" si="115"/>
        <v>2.9615004935834157E-2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163" t="s">
        <v>184</v>
      </c>
      <c r="B220" s="3">
        <v>910</v>
      </c>
      <c r="C220" s="3"/>
      <c r="D220" s="3"/>
      <c r="E220" s="3">
        <f t="shared" si="100"/>
        <v>1019.3</v>
      </c>
      <c r="F220" s="107">
        <f t="shared" si="121"/>
        <v>1.12010989010989</v>
      </c>
      <c r="G220" s="2"/>
      <c r="H220" s="208">
        <v>5</v>
      </c>
      <c r="I220" s="111"/>
      <c r="J220" s="111"/>
      <c r="K220" s="111"/>
      <c r="L220" s="111">
        <v>120</v>
      </c>
      <c r="M220" s="111">
        <v>421</v>
      </c>
      <c r="N220" s="111"/>
      <c r="O220" s="111"/>
      <c r="P220" s="111"/>
      <c r="Q220" s="111"/>
      <c r="R220" s="111"/>
      <c r="S220" s="111"/>
      <c r="T220" s="111"/>
      <c r="U220" s="111">
        <v>169</v>
      </c>
      <c r="V220" s="111">
        <v>93.5</v>
      </c>
      <c r="W220" s="111">
        <v>12.8</v>
      </c>
      <c r="X220" s="111"/>
      <c r="Y220" s="111"/>
      <c r="Z220" s="111"/>
      <c r="AA220" s="111"/>
      <c r="AB220" s="111">
        <v>203</v>
      </c>
      <c r="AC220" s="111"/>
      <c r="AE220" s="49">
        <f t="shared" si="115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163" t="s">
        <v>185</v>
      </c>
      <c r="B221" s="197">
        <f>B220/B219*10</f>
        <v>14.444444444444445</v>
      </c>
      <c r="C221" s="198"/>
      <c r="D221" s="199"/>
      <c r="E221" s="131">
        <f t="shared" ref="E221:J221" si="141">E220/E219*10</f>
        <v>10.062191510365251</v>
      </c>
      <c r="F221" s="131">
        <f t="shared" si="141"/>
        <v>6.9661325840990198</v>
      </c>
      <c r="G221" s="2"/>
      <c r="H221" s="131"/>
      <c r="I221" s="131"/>
      <c r="J221" s="131"/>
      <c r="K221" s="131"/>
      <c r="L221" s="131">
        <f>L220/L219*10</f>
        <v>10</v>
      </c>
      <c r="M221" s="131">
        <f t="shared" ref="M221:S221" si="142">M220/M219*10</f>
        <v>14.567474048442905</v>
      </c>
      <c r="N221" s="131"/>
      <c r="O221" s="131"/>
      <c r="P221" s="131"/>
      <c r="Q221" s="131"/>
      <c r="R221" s="131"/>
      <c r="S221" s="131"/>
      <c r="T221" s="131"/>
      <c r="U221" s="131">
        <f t="shared" ref="T221:AB221" si="143">U220/U219*10</f>
        <v>5.1212121212121211</v>
      </c>
      <c r="V221" s="131">
        <f t="shared" si="143"/>
        <v>11</v>
      </c>
      <c r="W221" s="131">
        <f t="shared" si="143"/>
        <v>5.333333333333333</v>
      </c>
      <c r="X221" s="131">
        <f t="shared" si="143"/>
        <v>0</v>
      </c>
      <c r="Y221" s="131"/>
      <c r="Z221" s="131"/>
      <c r="AA221" s="131"/>
      <c r="AB221" s="131">
        <f t="shared" si="143"/>
        <v>15.037037037037038</v>
      </c>
      <c r="AC221" s="131"/>
      <c r="AE221" s="49">
        <f t="shared" si="115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243</v>
      </c>
      <c r="B222" s="200">
        <v>10950</v>
      </c>
      <c r="C222" s="201"/>
      <c r="D222" s="201"/>
      <c r="E222" s="1">
        <f t="shared" si="100"/>
        <v>488</v>
      </c>
      <c r="F222" s="2">
        <f t="shared" si="121"/>
        <v>4.4566210045662101E-2</v>
      </c>
      <c r="G222" s="2" t="e">
        <f t="shared" si="112"/>
        <v>#DIV/0!</v>
      </c>
      <c r="H222" s="208">
        <v>3</v>
      </c>
      <c r="I222" s="131"/>
      <c r="J222" s="131"/>
      <c r="K222" s="131"/>
      <c r="L222" s="130">
        <v>319</v>
      </c>
      <c r="M222" s="130">
        <v>98</v>
      </c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>
        <v>71</v>
      </c>
      <c r="Y222" s="130"/>
      <c r="Z222" s="131"/>
      <c r="AA222" s="131"/>
      <c r="AB222" s="131"/>
      <c r="AC222" s="131"/>
      <c r="AE222" s="49">
        <f t="shared" si="115"/>
        <v>0.14549180327868852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163" t="s">
        <v>215</v>
      </c>
      <c r="B223" s="202">
        <v>12301</v>
      </c>
      <c r="C223" s="199"/>
      <c r="D223" s="199"/>
      <c r="E223" s="3">
        <f t="shared" si="100"/>
        <v>397</v>
      </c>
      <c r="F223" s="107">
        <f t="shared" si="121"/>
        <v>3.2273798878139991E-2</v>
      </c>
      <c r="G223" s="2"/>
      <c r="H223" s="208">
        <v>2</v>
      </c>
      <c r="I223" s="131"/>
      <c r="J223" s="131"/>
      <c r="K223" s="131"/>
      <c r="L223" s="130">
        <v>315</v>
      </c>
      <c r="M223" s="130">
        <v>70</v>
      </c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>
        <v>12</v>
      </c>
      <c r="Y223" s="130"/>
      <c r="Z223" s="131"/>
      <c r="AA223" s="131"/>
      <c r="AB223" s="131"/>
      <c r="AC223" s="131"/>
      <c r="AE223" s="49">
        <f t="shared" si="115"/>
        <v>3.0226700251889168E-2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163" t="s">
        <v>93</v>
      </c>
      <c r="B224" s="203">
        <f>B223/B222*10</f>
        <v>11.233789954337901</v>
      </c>
      <c r="C224" s="203"/>
      <c r="D224" s="203"/>
      <c r="E224" s="9">
        <f t="shared" ref="E224:AC224" si="144">E223/E222*10</f>
        <v>8.1352459016393439</v>
      </c>
      <c r="F224" s="9">
        <f t="shared" si="144"/>
        <v>7.2417642974514944</v>
      </c>
      <c r="G224" s="2"/>
      <c r="H224" s="124"/>
      <c r="I224" s="9"/>
      <c r="J224" s="9"/>
      <c r="K224" s="9"/>
      <c r="L224" s="9">
        <f t="shared" si="144"/>
        <v>9.8746081504702197</v>
      </c>
      <c r="M224" s="9">
        <f t="shared" si="144"/>
        <v>7.1428571428571432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>
        <f t="shared" si="144"/>
        <v>1.6901408450704225</v>
      </c>
      <c r="Y224" s="9"/>
      <c r="Z224" s="9"/>
      <c r="AA224" s="9"/>
      <c r="AB224" s="9"/>
      <c r="AC224" s="9"/>
      <c r="AE224" s="49">
        <f t="shared" si="115"/>
        <v>0.20775534821016781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182" t="s">
        <v>177</v>
      </c>
      <c r="B225" s="1">
        <v>39.299999999999997</v>
      </c>
      <c r="C225" s="1"/>
      <c r="D225" s="1"/>
      <c r="E225" s="1">
        <f t="shared" si="100"/>
        <v>0</v>
      </c>
      <c r="F225" s="2">
        <f t="shared" ref="F225:F246" si="145">E225/B225</f>
        <v>0</v>
      </c>
      <c r="G225" s="2" t="e">
        <f t="shared" si="112"/>
        <v>#DIV/0!</v>
      </c>
      <c r="H225" s="208"/>
      <c r="I225" s="4"/>
      <c r="J225" s="4"/>
      <c r="K225" s="131"/>
      <c r="L225" s="4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E225" s="49" t="e">
        <f t="shared" si="115"/>
        <v>#DIV/0!</v>
      </c>
      <c r="AF225" s="23"/>
      <c r="AG225" s="23"/>
      <c r="AH225" s="23"/>
      <c r="AI225" s="23"/>
      <c r="AR225" s="23"/>
      <c r="AS225" s="23"/>
    </row>
    <row r="226" spans="1:45" s="14" customFormat="1" ht="30" customHeight="1" x14ac:dyDescent="0.2">
      <c r="A226" s="182" t="s">
        <v>179</v>
      </c>
      <c r="B226" s="135">
        <v>42.2</v>
      </c>
      <c r="C226" s="135"/>
      <c r="D226" s="135"/>
      <c r="E226" s="1">
        <f t="shared" si="100"/>
        <v>52.699999999999996</v>
      </c>
      <c r="F226" s="2">
        <f t="shared" si="145"/>
        <v>1.248815165876777</v>
      </c>
      <c r="G226" s="2" t="e">
        <f t="shared" si="112"/>
        <v>#DIV/0!</v>
      </c>
      <c r="H226" s="208">
        <v>7</v>
      </c>
      <c r="I226" s="4"/>
      <c r="J226" s="4"/>
      <c r="K226" s="131">
        <v>12</v>
      </c>
      <c r="L226" s="4"/>
      <c r="M226" s="111"/>
      <c r="N226" s="111"/>
      <c r="O226" s="111"/>
      <c r="P226" s="111">
        <v>2</v>
      </c>
      <c r="Q226" s="111">
        <v>1.8</v>
      </c>
      <c r="R226" s="111"/>
      <c r="S226" s="111">
        <v>6</v>
      </c>
      <c r="T226" s="111">
        <v>16</v>
      </c>
      <c r="U226" s="111"/>
      <c r="V226" s="111"/>
      <c r="W226" s="111"/>
      <c r="X226" s="111">
        <v>12.9</v>
      </c>
      <c r="Y226" s="111"/>
      <c r="Z226" s="111"/>
      <c r="AA226" s="111"/>
      <c r="AB226" s="111"/>
      <c r="AC226" s="111">
        <v>2</v>
      </c>
      <c r="AE226" s="49">
        <f t="shared" si="115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35"/>
      <c r="E227" s="1">
        <f t="shared" si="100"/>
        <v>0</v>
      </c>
      <c r="F227" s="2">
        <f t="shared" si="145"/>
        <v>0</v>
      </c>
      <c r="G227" s="2" t="e">
        <f t="shared" si="112"/>
        <v>#DIV/0!</v>
      </c>
      <c r="H227" s="208"/>
      <c r="I227" s="4"/>
      <c r="J227" s="4"/>
      <c r="K227" s="131"/>
      <c r="L227" s="4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E227" s="49" t="e">
        <f t="shared" si="115"/>
        <v>#DIV/0!</v>
      </c>
      <c r="AF227" s="23"/>
      <c r="AG227" s="23"/>
      <c r="AH227" s="23"/>
      <c r="AI227" s="23"/>
      <c r="AR227" s="23"/>
      <c r="AS227" s="23"/>
    </row>
    <row r="228" spans="1:45" s="14" customFormat="1" ht="30" customHeight="1" x14ac:dyDescent="0.2">
      <c r="A228" s="163" t="s">
        <v>181</v>
      </c>
      <c r="B228" s="135">
        <v>67.2</v>
      </c>
      <c r="C228" s="135"/>
      <c r="D228" s="135"/>
      <c r="E228" s="1">
        <f t="shared" si="100"/>
        <v>190</v>
      </c>
      <c r="F228" s="2">
        <f t="shared" si="145"/>
        <v>2.8273809523809521</v>
      </c>
      <c r="G228" s="2" t="e">
        <f t="shared" si="112"/>
        <v>#DIV/0!</v>
      </c>
      <c r="H228" s="208">
        <v>7</v>
      </c>
      <c r="I228" s="4"/>
      <c r="J228" s="4"/>
      <c r="K228" s="131">
        <v>20</v>
      </c>
      <c r="L228" s="4"/>
      <c r="M228" s="111"/>
      <c r="N228" s="111"/>
      <c r="O228" s="111"/>
      <c r="P228" s="111">
        <v>13</v>
      </c>
      <c r="Q228" s="111">
        <v>12</v>
      </c>
      <c r="R228" s="111"/>
      <c r="S228" s="111">
        <v>30</v>
      </c>
      <c r="T228" s="111">
        <v>53</v>
      </c>
      <c r="U228" s="111"/>
      <c r="V228" s="111"/>
      <c r="W228" s="111"/>
      <c r="X228" s="111">
        <v>50</v>
      </c>
      <c r="Y228" s="111"/>
      <c r="Z228" s="111"/>
      <c r="AA228" s="111"/>
      <c r="AB228" s="111"/>
      <c r="AC228" s="111">
        <v>12</v>
      </c>
      <c r="AE228" s="49">
        <f t="shared" si="115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04">
        <f>B227/B225*10</f>
        <v>10.737913486005091</v>
      </c>
      <c r="C229" s="204"/>
      <c r="D229" s="204"/>
      <c r="E229" s="204" t="e">
        <f>E227/E225*10</f>
        <v>#DIV/0!</v>
      </c>
      <c r="F229" s="2" t="e">
        <f t="shared" si="145"/>
        <v>#DIV/0!</v>
      </c>
      <c r="G229" s="2" t="e">
        <f t="shared" si="112"/>
        <v>#DIV/0!</v>
      </c>
      <c r="H229" s="219"/>
      <c r="I229" s="131" t="e">
        <f t="shared" ref="I229:O229" si="146">I227/I225*10</f>
        <v>#DIV/0!</v>
      </c>
      <c r="J229" s="131" t="e">
        <f t="shared" si="146"/>
        <v>#DIV/0!</v>
      </c>
      <c r="K229" s="131" t="e">
        <f t="shared" si="146"/>
        <v>#DIV/0!</v>
      </c>
      <c r="L229" s="131" t="e">
        <f t="shared" si="146"/>
        <v>#DIV/0!</v>
      </c>
      <c r="M229" s="131" t="e">
        <f t="shared" si="146"/>
        <v>#DIV/0!</v>
      </c>
      <c r="N229" s="131" t="e">
        <f t="shared" si="146"/>
        <v>#DIV/0!</v>
      </c>
      <c r="O229" s="131" t="e">
        <f t="shared" si="146"/>
        <v>#DIV/0!</v>
      </c>
      <c r="P229" s="131" t="e">
        <f>P227/P225*10</f>
        <v>#DIV/0!</v>
      </c>
      <c r="Q229" s="131" t="e">
        <f>Q227/Q225*10</f>
        <v>#DIV/0!</v>
      </c>
      <c r="R229" s="131"/>
      <c r="S229" s="131"/>
      <c r="T229" s="131"/>
      <c r="U229" s="131"/>
      <c r="V229" s="131"/>
      <c r="W229" s="131"/>
      <c r="X229" s="131"/>
      <c r="Y229" s="111"/>
      <c r="Z229" s="111"/>
      <c r="AA229" s="111"/>
      <c r="AB229" s="111"/>
      <c r="AC229" s="111"/>
      <c r="AE229" s="49" t="e">
        <f t="shared" si="115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customHeight="1" x14ac:dyDescent="0.2">
      <c r="A230" s="24" t="s">
        <v>180</v>
      </c>
      <c r="B230" s="1">
        <v>13</v>
      </c>
      <c r="C230" s="1"/>
      <c r="D230" s="1"/>
      <c r="E230" s="226">
        <f t="shared" ref="E230:AC230" si="147">E228/E226*10</f>
        <v>36.053130929791273</v>
      </c>
      <c r="F230" s="2">
        <f t="shared" si="145"/>
        <v>2.7733177638300979</v>
      </c>
      <c r="G230" s="2" t="e">
        <f t="shared" si="112"/>
        <v>#DIV/0!</v>
      </c>
      <c r="H230" s="227"/>
      <c r="I230" s="228"/>
      <c r="J230" s="228"/>
      <c r="K230" s="228">
        <f t="shared" si="147"/>
        <v>16.666666666666668</v>
      </c>
      <c r="L230" s="228"/>
      <c r="M230" s="228"/>
      <c r="N230" s="228"/>
      <c r="O230" s="228"/>
      <c r="P230" s="228">
        <f t="shared" si="147"/>
        <v>65</v>
      </c>
      <c r="Q230" s="228">
        <f>Q228/Q226*10</f>
        <v>66.666666666666657</v>
      </c>
      <c r="R230" s="228"/>
      <c r="S230" s="228">
        <f t="shared" si="147"/>
        <v>50</v>
      </c>
      <c r="T230" s="228">
        <f>T228/T226*10</f>
        <v>33.125</v>
      </c>
      <c r="U230" s="228"/>
      <c r="V230" s="228"/>
      <c r="W230" s="228"/>
      <c r="X230" s="228">
        <f>X228/X226*10</f>
        <v>38.759689922480618</v>
      </c>
      <c r="Y230" s="228"/>
      <c r="Z230" s="228"/>
      <c r="AA230" s="228"/>
      <c r="AB230" s="228"/>
      <c r="AC230" s="228">
        <f t="shared" si="147"/>
        <v>60</v>
      </c>
      <c r="AE230" s="49">
        <f t="shared" si="115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182" t="s">
        <v>186</v>
      </c>
      <c r="B231" s="135">
        <v>129</v>
      </c>
      <c r="C231" s="135">
        <v>138</v>
      </c>
      <c r="D231" s="135">
        <v>134</v>
      </c>
      <c r="E231" s="1">
        <f t="shared" si="100"/>
        <v>128.19999999999999</v>
      </c>
      <c r="F231" s="2">
        <f t="shared" si="145"/>
        <v>0.99379844961240305</v>
      </c>
      <c r="G231" s="2">
        <f t="shared" si="112"/>
        <v>0.92898550724637674</v>
      </c>
      <c r="H231" s="208">
        <v>5</v>
      </c>
      <c r="I231" s="224"/>
      <c r="J231" s="224"/>
      <c r="K231" s="224"/>
      <c r="L231" s="224">
        <v>14.5</v>
      </c>
      <c r="M231" s="224"/>
      <c r="N231" s="224"/>
      <c r="O231" s="224"/>
      <c r="P231" s="228"/>
      <c r="Q231" s="228"/>
      <c r="R231" s="228"/>
      <c r="S231" s="228">
        <v>4</v>
      </c>
      <c r="T231" s="228"/>
      <c r="U231" s="228"/>
      <c r="V231" s="229">
        <v>38</v>
      </c>
      <c r="W231" s="228">
        <v>17.7</v>
      </c>
      <c r="X231" s="228"/>
      <c r="Y231" s="224"/>
      <c r="Z231" s="224"/>
      <c r="AA231" s="168">
        <v>54</v>
      </c>
      <c r="AB231" s="224"/>
      <c r="AC231" s="224"/>
      <c r="AE231" s="49">
        <f t="shared" si="115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163" t="s">
        <v>187</v>
      </c>
      <c r="B232" s="157">
        <v>192</v>
      </c>
      <c r="C232" s="157"/>
      <c r="D232" s="135"/>
      <c r="E232" s="3">
        <f t="shared" si="100"/>
        <v>210.3</v>
      </c>
      <c r="F232" s="2">
        <f t="shared" si="145"/>
        <v>1.0953125000000001</v>
      </c>
      <c r="G232" s="2"/>
      <c r="H232" s="208">
        <v>5</v>
      </c>
      <c r="I232" s="224"/>
      <c r="J232" s="224"/>
      <c r="K232" s="228"/>
      <c r="L232" s="224">
        <v>18</v>
      </c>
      <c r="M232" s="224"/>
      <c r="N232" s="224"/>
      <c r="O232" s="224"/>
      <c r="P232" s="228"/>
      <c r="Q232" s="228"/>
      <c r="R232" s="228"/>
      <c r="S232" s="228">
        <v>6</v>
      </c>
      <c r="T232" s="228"/>
      <c r="U232" s="228"/>
      <c r="V232" s="228">
        <v>68.400000000000006</v>
      </c>
      <c r="W232" s="228">
        <v>16.7</v>
      </c>
      <c r="X232" s="228"/>
      <c r="Y232" s="224"/>
      <c r="Z232" s="224"/>
      <c r="AA232" s="224">
        <v>101.2</v>
      </c>
      <c r="AB232" s="224"/>
      <c r="AC232" s="224"/>
      <c r="AE232" s="49">
        <f t="shared" si="115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163" t="s">
        <v>93</v>
      </c>
      <c r="B233" s="9">
        <f>B232/B231*10</f>
        <v>14.883720930232558</v>
      </c>
      <c r="C233" s="157"/>
      <c r="D233" s="135"/>
      <c r="E233" s="228">
        <f t="shared" ref="E233:V233" si="148">E232/E231*10</f>
        <v>16.404056162246491</v>
      </c>
      <c r="F233" s="228">
        <f t="shared" si="148"/>
        <v>11.021475234009362</v>
      </c>
      <c r="G233" s="2"/>
      <c r="H233" s="228"/>
      <c r="I233" s="228"/>
      <c r="J233" s="228"/>
      <c r="K233" s="228"/>
      <c r="L233" s="228">
        <f t="shared" si="148"/>
        <v>12.413793103448276</v>
      </c>
      <c r="M233" s="228"/>
      <c r="N233" s="228"/>
      <c r="O233" s="228"/>
      <c r="P233" s="228"/>
      <c r="Q233" s="228"/>
      <c r="R233" s="228"/>
      <c r="S233" s="228">
        <f t="shared" si="148"/>
        <v>15</v>
      </c>
      <c r="T233" s="228"/>
      <c r="U233" s="228"/>
      <c r="V233" s="228">
        <f t="shared" si="148"/>
        <v>18</v>
      </c>
      <c r="W233" s="228">
        <f t="shared" ref="W233:Z233" si="149">W232/W231*10</f>
        <v>9.4350282485875709</v>
      </c>
      <c r="X233" s="228"/>
      <c r="Y233" s="228"/>
      <c r="Z233" s="228"/>
      <c r="AA233" s="228">
        <f>AA232/AA231*10</f>
        <v>18.74074074074074</v>
      </c>
      <c r="AB233" s="228"/>
      <c r="AC233" s="228"/>
      <c r="AE233" s="49">
        <f t="shared" si="115"/>
        <v>0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98080</v>
      </c>
      <c r="C234" s="1">
        <v>88000</v>
      </c>
      <c r="D234" s="1">
        <v>88000</v>
      </c>
      <c r="E234" s="1">
        <f t="shared" si="100"/>
        <v>85008</v>
      </c>
      <c r="F234" s="2">
        <f t="shared" si="145"/>
        <v>0.86672104404567696</v>
      </c>
      <c r="G234" s="2">
        <f t="shared" si="112"/>
        <v>0.96599999999999997</v>
      </c>
      <c r="H234" s="208">
        <v>21</v>
      </c>
      <c r="I234" s="3">
        <v>7600</v>
      </c>
      <c r="J234" s="3">
        <v>2930</v>
      </c>
      <c r="K234" s="3">
        <v>2100</v>
      </c>
      <c r="L234" s="3">
        <v>5290</v>
      </c>
      <c r="M234" s="3">
        <v>2341</v>
      </c>
      <c r="N234" s="3">
        <v>6300</v>
      </c>
      <c r="O234" s="3">
        <v>3100</v>
      </c>
      <c r="P234" s="3">
        <v>3000</v>
      </c>
      <c r="Q234" s="3">
        <v>4362</v>
      </c>
      <c r="R234" s="3">
        <v>1550</v>
      </c>
      <c r="S234" s="3">
        <v>2922</v>
      </c>
      <c r="T234" s="3">
        <v>4905</v>
      </c>
      <c r="U234" s="3">
        <v>5021</v>
      </c>
      <c r="V234" s="3">
        <v>4500</v>
      </c>
      <c r="W234" s="3">
        <v>7500</v>
      </c>
      <c r="X234" s="3">
        <v>3916</v>
      </c>
      <c r="Y234" s="3">
        <v>1800</v>
      </c>
      <c r="Z234" s="1">
        <v>2371</v>
      </c>
      <c r="AA234" s="1">
        <v>6000</v>
      </c>
      <c r="AB234" s="3">
        <v>5600</v>
      </c>
      <c r="AC234" s="3">
        <v>1900</v>
      </c>
      <c r="AE234" s="49">
        <f t="shared" si="115"/>
        <v>4.606625258799172E-2</v>
      </c>
      <c r="AF234" s="52"/>
      <c r="AG234" s="52"/>
      <c r="AH234" s="52"/>
      <c r="AI234" s="52"/>
      <c r="AR234" s="52"/>
      <c r="AS234" s="52"/>
    </row>
    <row r="235" spans="1:45" s="51" customFormat="1" ht="30" customHeight="1" x14ac:dyDescent="0.2">
      <c r="A235" s="24" t="s">
        <v>113</v>
      </c>
      <c r="B235" s="6">
        <f t="shared" ref="B235:E235" si="150">B234/B237</f>
        <v>0.93409523809523809</v>
      </c>
      <c r="C235" s="6"/>
      <c r="D235" s="6"/>
      <c r="E235" s="6">
        <f t="shared" si="150"/>
        <v>0.96599999999999997</v>
      </c>
      <c r="F235" s="2">
        <f t="shared" si="145"/>
        <v>1.0341557911908645</v>
      </c>
      <c r="G235" s="2" t="e">
        <f t="shared" si="112"/>
        <v>#DIV/0!</v>
      </c>
      <c r="H235" s="230"/>
      <c r="I235" s="6">
        <f>I234/I237</f>
        <v>1</v>
      </c>
      <c r="J235" s="6">
        <f t="shared" ref="J235:AC235" si="151">J234/J237</f>
        <v>0.88787878787878793</v>
      </c>
      <c r="K235" s="6">
        <f t="shared" si="151"/>
        <v>1</v>
      </c>
      <c r="L235" s="6">
        <f t="shared" si="151"/>
        <v>0.91206896551724137</v>
      </c>
      <c r="M235" s="6">
        <f t="shared" si="151"/>
        <v>0.90038461538461534</v>
      </c>
      <c r="N235" s="6">
        <f t="shared" si="151"/>
        <v>1</v>
      </c>
      <c r="O235" s="6">
        <f t="shared" si="151"/>
        <v>1</v>
      </c>
      <c r="P235" s="6">
        <f t="shared" si="151"/>
        <v>1</v>
      </c>
      <c r="Q235" s="6">
        <f t="shared" si="151"/>
        <v>1.0144186046511627</v>
      </c>
      <c r="R235" s="6">
        <f t="shared" si="151"/>
        <v>0.70454545454545459</v>
      </c>
      <c r="S235" s="6">
        <f t="shared" si="151"/>
        <v>0.73050000000000004</v>
      </c>
      <c r="T235" s="6">
        <f t="shared" si="151"/>
        <v>1.0010204081632652</v>
      </c>
      <c r="U235" s="6">
        <f t="shared" si="151"/>
        <v>0.98450980392156862</v>
      </c>
      <c r="V235" s="6">
        <f t="shared" si="151"/>
        <v>0.91836734693877553</v>
      </c>
      <c r="W235" s="6">
        <f t="shared" si="151"/>
        <v>1</v>
      </c>
      <c r="X235" s="6">
        <f t="shared" si="151"/>
        <v>1.151764705882353</v>
      </c>
      <c r="Y235" s="6">
        <f t="shared" si="151"/>
        <v>0.9</v>
      </c>
      <c r="Z235" s="6">
        <f t="shared" si="151"/>
        <v>1.1855</v>
      </c>
      <c r="AA235" s="6">
        <f t="shared" si="151"/>
        <v>1</v>
      </c>
      <c r="AB235" s="6">
        <f t="shared" si="151"/>
        <v>1</v>
      </c>
      <c r="AC235" s="6">
        <f t="shared" si="151"/>
        <v>0.82608695652173914</v>
      </c>
      <c r="AE235" s="49">
        <f t="shared" si="115"/>
        <v>1.1923030081597858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139406</v>
      </c>
      <c r="C236" s="1"/>
      <c r="D236" s="1"/>
      <c r="E236" s="3">
        <f t="shared" si="100"/>
        <v>94783</v>
      </c>
      <c r="F236" s="2">
        <f t="shared" si="145"/>
        <v>0.67990617333543746</v>
      </c>
      <c r="G236" s="2" t="e">
        <f t="shared" si="112"/>
        <v>#DIV/0!</v>
      </c>
      <c r="H236" s="208">
        <v>17</v>
      </c>
      <c r="I236" s="102">
        <v>3500</v>
      </c>
      <c r="J236" s="102">
        <v>3680</v>
      </c>
      <c r="K236" s="102">
        <v>18890</v>
      </c>
      <c r="L236" s="102">
        <v>4274</v>
      </c>
      <c r="M236" s="102">
        <v>1230</v>
      </c>
      <c r="N236" s="102">
        <v>5170</v>
      </c>
      <c r="O236" s="102">
        <v>1450</v>
      </c>
      <c r="P236" s="102">
        <v>6480</v>
      </c>
      <c r="Q236" s="102">
        <v>2048</v>
      </c>
      <c r="R236" s="102"/>
      <c r="S236" s="102">
        <v>582</v>
      </c>
      <c r="T236" s="102">
        <v>2580</v>
      </c>
      <c r="U236" s="102">
        <v>8141</v>
      </c>
      <c r="V236" s="102">
        <v>11085</v>
      </c>
      <c r="W236" s="102">
        <v>725</v>
      </c>
      <c r="X236" s="102"/>
      <c r="Y236" s="102"/>
      <c r="Z236" s="102">
        <v>1100</v>
      </c>
      <c r="AA236" s="102"/>
      <c r="AB236" s="102">
        <v>20348</v>
      </c>
      <c r="AC236" s="102">
        <v>3500</v>
      </c>
      <c r="AE236" s="49">
        <f t="shared" si="115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45"/>
        <v>0.83809523809523812</v>
      </c>
      <c r="G237" s="2" t="e">
        <f t="shared" si="112"/>
        <v>#DIV/0!</v>
      </c>
      <c r="H237" s="208"/>
      <c r="I237" s="102">
        <v>7600</v>
      </c>
      <c r="J237" s="102">
        <v>3300</v>
      </c>
      <c r="K237" s="102">
        <v>2100</v>
      </c>
      <c r="L237" s="102">
        <v>5800</v>
      </c>
      <c r="M237" s="102">
        <v>2600</v>
      </c>
      <c r="N237" s="102">
        <v>6300</v>
      </c>
      <c r="O237" s="102">
        <v>3100</v>
      </c>
      <c r="P237" s="102">
        <v>3000</v>
      </c>
      <c r="Q237" s="102">
        <v>4300</v>
      </c>
      <c r="R237" s="102">
        <v>2200</v>
      </c>
      <c r="S237" s="102">
        <v>4000</v>
      </c>
      <c r="T237" s="102">
        <v>4900</v>
      </c>
      <c r="U237" s="102">
        <v>5100</v>
      </c>
      <c r="V237" s="102">
        <v>4900</v>
      </c>
      <c r="W237" s="102">
        <v>7500</v>
      </c>
      <c r="X237" s="102">
        <v>3400</v>
      </c>
      <c r="Y237" s="102">
        <v>2000</v>
      </c>
      <c r="Z237" s="102">
        <v>2000</v>
      </c>
      <c r="AA237" s="102">
        <v>6000</v>
      </c>
      <c r="AB237" s="102">
        <v>5600</v>
      </c>
      <c r="AC237" s="102">
        <v>2300</v>
      </c>
      <c r="AE237" s="49">
        <f t="shared" si="115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52">SUM(I238:AC238)</f>
        <v>80060</v>
      </c>
      <c r="F238" s="2"/>
      <c r="G238" s="2"/>
      <c r="H238" s="208"/>
      <c r="I238" s="102">
        <v>7300</v>
      </c>
      <c r="J238" s="102">
        <v>2850</v>
      </c>
      <c r="K238" s="102">
        <v>2100</v>
      </c>
      <c r="L238" s="102">
        <v>5400</v>
      </c>
      <c r="M238" s="102">
        <v>2550</v>
      </c>
      <c r="N238" s="102">
        <v>6000</v>
      </c>
      <c r="O238" s="102">
        <v>2300</v>
      </c>
      <c r="P238" s="102">
        <v>2550</v>
      </c>
      <c r="Q238" s="102">
        <v>4300</v>
      </c>
      <c r="R238" s="102">
        <v>1440</v>
      </c>
      <c r="S238" s="102">
        <v>3260</v>
      </c>
      <c r="T238" s="102">
        <v>4550</v>
      </c>
      <c r="U238" s="102">
        <v>5050</v>
      </c>
      <c r="V238" s="102">
        <v>4700</v>
      </c>
      <c r="W238" s="102">
        <v>7400</v>
      </c>
      <c r="X238" s="102">
        <v>3060</v>
      </c>
      <c r="Y238" s="102">
        <v>2000</v>
      </c>
      <c r="Z238" s="102">
        <v>2000</v>
      </c>
      <c r="AA238" s="102">
        <v>5500</v>
      </c>
      <c r="AB238" s="102">
        <v>4300</v>
      </c>
      <c r="AC238" s="102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52"/>
        <v>6900</v>
      </c>
      <c r="F239" s="2"/>
      <c r="G239" s="2"/>
      <c r="H239" s="208"/>
      <c r="I239" s="102">
        <v>300</v>
      </c>
      <c r="J239" s="102">
        <v>450</v>
      </c>
      <c r="K239" s="102">
        <v>0</v>
      </c>
      <c r="L239" s="102">
        <v>400</v>
      </c>
      <c r="M239" s="102">
        <v>50</v>
      </c>
      <c r="N239" s="102">
        <v>300</v>
      </c>
      <c r="O239" s="102">
        <v>800</v>
      </c>
      <c r="P239" s="102">
        <v>450</v>
      </c>
      <c r="Q239" s="102">
        <v>0</v>
      </c>
      <c r="R239" s="102">
        <v>100</v>
      </c>
      <c r="S239" s="102">
        <v>650</v>
      </c>
      <c r="T239" s="102">
        <v>350</v>
      </c>
      <c r="U239" s="102">
        <v>0</v>
      </c>
      <c r="V239" s="102">
        <v>200</v>
      </c>
      <c r="W239" s="102">
        <v>100</v>
      </c>
      <c r="X239" s="102">
        <v>100</v>
      </c>
      <c r="Y239" s="102">
        <v>0</v>
      </c>
      <c r="Z239" s="102">
        <v>0</v>
      </c>
      <c r="AA239" s="102">
        <v>500</v>
      </c>
      <c r="AB239" s="102">
        <v>1300</v>
      </c>
      <c r="AC239" s="102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52"/>
        <v>290</v>
      </c>
      <c r="F240" s="2"/>
      <c r="G240" s="2"/>
      <c r="H240" s="208"/>
      <c r="I240" s="102">
        <v>0</v>
      </c>
      <c r="J240" s="102">
        <v>0</v>
      </c>
      <c r="K240" s="102">
        <v>0</v>
      </c>
      <c r="L240" s="102">
        <v>0</v>
      </c>
      <c r="M240" s="102">
        <v>0</v>
      </c>
      <c r="N240" s="102">
        <v>0</v>
      </c>
      <c r="O240" s="102">
        <v>0</v>
      </c>
      <c r="P240" s="102">
        <v>0</v>
      </c>
      <c r="Q240" s="102">
        <v>0</v>
      </c>
      <c r="R240" s="102">
        <v>0</v>
      </c>
      <c r="S240" s="102">
        <v>0</v>
      </c>
      <c r="T240" s="102">
        <v>0</v>
      </c>
      <c r="U240" s="102">
        <v>50</v>
      </c>
      <c r="V240" s="102">
        <v>0</v>
      </c>
      <c r="W240" s="102">
        <v>0</v>
      </c>
      <c r="X240" s="102">
        <v>240</v>
      </c>
      <c r="Y240" s="102">
        <v>0</v>
      </c>
      <c r="Z240" s="102">
        <v>0</v>
      </c>
      <c r="AA240" s="102">
        <v>0</v>
      </c>
      <c r="AB240" s="102">
        <v>0</v>
      </c>
      <c r="AC240" s="102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52"/>
        <v>750</v>
      </c>
      <c r="F241" s="2"/>
      <c r="G241" s="2"/>
      <c r="H241" s="208"/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660</v>
      </c>
      <c r="S241" s="102">
        <v>90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96127</v>
      </c>
      <c r="C242" s="1">
        <v>88000</v>
      </c>
      <c r="D242" s="1">
        <v>88000</v>
      </c>
      <c r="E242" s="1">
        <f t="shared" si="100"/>
        <v>78378.899999999994</v>
      </c>
      <c r="F242" s="2">
        <f t="shared" si="145"/>
        <v>0.81536821080445654</v>
      </c>
      <c r="G242" s="2">
        <f t="shared" si="112"/>
        <v>0.89066931818181816</v>
      </c>
      <c r="H242" s="208">
        <v>21</v>
      </c>
      <c r="I242" s="3">
        <v>5300</v>
      </c>
      <c r="J242" s="3">
        <v>2895</v>
      </c>
      <c r="K242" s="3">
        <v>2100</v>
      </c>
      <c r="L242" s="3">
        <v>5445</v>
      </c>
      <c r="M242" s="3">
        <v>2475</v>
      </c>
      <c r="N242" s="3">
        <v>4850</v>
      </c>
      <c r="O242" s="3">
        <v>3100</v>
      </c>
      <c r="P242" s="3">
        <v>2420</v>
      </c>
      <c r="Q242" s="3">
        <v>4362</v>
      </c>
      <c r="R242" s="157">
        <v>1491.4</v>
      </c>
      <c r="S242" s="3">
        <v>2406</v>
      </c>
      <c r="T242" s="3">
        <v>4905</v>
      </c>
      <c r="U242" s="3">
        <v>4795</v>
      </c>
      <c r="V242" s="3">
        <v>4390.5</v>
      </c>
      <c r="W242" s="3">
        <v>7037</v>
      </c>
      <c r="X242" s="3">
        <v>3802</v>
      </c>
      <c r="Y242" s="3">
        <v>1397</v>
      </c>
      <c r="Z242" s="3">
        <v>2328</v>
      </c>
      <c r="AA242" s="3">
        <v>6033</v>
      </c>
      <c r="AB242" s="3">
        <v>5092</v>
      </c>
      <c r="AC242" s="3">
        <v>1755</v>
      </c>
      <c r="AE242" s="49">
        <f t="shared" si="115"/>
        <v>4.8507953033278095E-2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05">
        <f>B242/B237</f>
        <v>0.91549523809523814</v>
      </c>
      <c r="C243" s="205"/>
      <c r="D243" s="205"/>
      <c r="E243" s="107">
        <f t="shared" ref="E243" si="153">E242/E237</f>
        <v>0.89066931818181816</v>
      </c>
      <c r="F243" s="2">
        <f t="shared" si="145"/>
        <v>0.97288252425531752</v>
      </c>
      <c r="G243" s="2"/>
      <c r="H243" s="107"/>
      <c r="I243" s="107">
        <f t="shared" ref="I243:AC243" si="154">I242/I237</f>
        <v>0.69736842105263153</v>
      </c>
      <c r="J243" s="107">
        <f t="shared" si="154"/>
        <v>0.87727272727272732</v>
      </c>
      <c r="K243" s="107">
        <f t="shared" si="154"/>
        <v>1</v>
      </c>
      <c r="L243" s="107">
        <f t="shared" si="154"/>
        <v>0.93879310344827582</v>
      </c>
      <c r="M243" s="107">
        <f t="shared" si="154"/>
        <v>0.95192307692307687</v>
      </c>
      <c r="N243" s="107">
        <f t="shared" si="154"/>
        <v>0.76984126984126988</v>
      </c>
      <c r="O243" s="107">
        <f t="shared" si="154"/>
        <v>1</v>
      </c>
      <c r="P243" s="107">
        <f t="shared" si="154"/>
        <v>0.80666666666666664</v>
      </c>
      <c r="Q243" s="107">
        <f t="shared" si="154"/>
        <v>1.0144186046511627</v>
      </c>
      <c r="R243" s="107">
        <f t="shared" si="154"/>
        <v>0.67790909090909091</v>
      </c>
      <c r="S243" s="107">
        <f t="shared" si="154"/>
        <v>0.60150000000000003</v>
      </c>
      <c r="T243" s="107">
        <f t="shared" si="154"/>
        <v>1.0010204081632652</v>
      </c>
      <c r="U243" s="107">
        <f t="shared" si="154"/>
        <v>0.94019607843137254</v>
      </c>
      <c r="V243" s="107">
        <f t="shared" si="154"/>
        <v>0.89602040816326534</v>
      </c>
      <c r="W243" s="107">
        <f t="shared" si="154"/>
        <v>0.93826666666666669</v>
      </c>
      <c r="X243" s="107">
        <f t="shared" si="154"/>
        <v>1.118235294117647</v>
      </c>
      <c r="Y243" s="107">
        <f t="shared" si="154"/>
        <v>0.69850000000000001</v>
      </c>
      <c r="Z243" s="107">
        <f t="shared" si="154"/>
        <v>1.1639999999999999</v>
      </c>
      <c r="AA243" s="107">
        <f t="shared" si="154"/>
        <v>1.0055000000000001</v>
      </c>
      <c r="AB243" s="107">
        <f t="shared" si="154"/>
        <v>0.90928571428571425</v>
      </c>
      <c r="AC243" s="107">
        <f t="shared" si="154"/>
        <v>0.7630434782608696</v>
      </c>
      <c r="AE243" s="49">
        <f t="shared" si="115"/>
        <v>1.2554999608613151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163" t="s">
        <v>225</v>
      </c>
      <c r="B244" s="4">
        <v>88063</v>
      </c>
      <c r="C244" s="3"/>
      <c r="D244" s="1"/>
      <c r="E244" s="3">
        <f t="shared" si="100"/>
        <v>74313</v>
      </c>
      <c r="F244" s="2">
        <f t="shared" si="145"/>
        <v>0.84386178077058471</v>
      </c>
      <c r="G244" s="2"/>
      <c r="H244" s="208">
        <v>21</v>
      </c>
      <c r="I244" s="102">
        <v>5000</v>
      </c>
      <c r="J244" s="102">
        <v>2835</v>
      </c>
      <c r="K244" s="102">
        <v>2100</v>
      </c>
      <c r="L244" s="102">
        <v>5225</v>
      </c>
      <c r="M244" s="102">
        <v>2475</v>
      </c>
      <c r="N244" s="102">
        <v>4680</v>
      </c>
      <c r="O244" s="102">
        <v>2615</v>
      </c>
      <c r="P244" s="102">
        <v>2294</v>
      </c>
      <c r="Q244" s="102">
        <v>4362</v>
      </c>
      <c r="R244" s="102">
        <v>1275.5</v>
      </c>
      <c r="S244" s="102">
        <v>2025</v>
      </c>
      <c r="T244" s="102">
        <v>4587</v>
      </c>
      <c r="U244" s="102">
        <v>4745</v>
      </c>
      <c r="V244" s="102">
        <v>4230.5</v>
      </c>
      <c r="W244" s="102">
        <v>6953</v>
      </c>
      <c r="X244" s="102">
        <v>3775</v>
      </c>
      <c r="Y244" s="102">
        <v>1397</v>
      </c>
      <c r="Z244" s="102">
        <v>2328</v>
      </c>
      <c r="AA244" s="102">
        <v>5845</v>
      </c>
      <c r="AB244" s="102">
        <v>4107</v>
      </c>
      <c r="AC244" s="102">
        <v>1459</v>
      </c>
      <c r="AE244" s="49">
        <f t="shared" si="115"/>
        <v>5.0798648957786657E-2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"/>
      <c r="E245" s="157">
        <f>E244/E238*100</f>
        <v>92.821633774668996</v>
      </c>
      <c r="F245" s="157"/>
      <c r="G245" s="157"/>
      <c r="H245" s="157"/>
      <c r="I245" s="157">
        <f t="shared" ref="I245:AC245" si="155">I244/I238*100</f>
        <v>68.493150684931507</v>
      </c>
      <c r="J245" s="157">
        <f t="shared" si="155"/>
        <v>99.473684210526315</v>
      </c>
      <c r="K245" s="157">
        <f t="shared" si="155"/>
        <v>100</v>
      </c>
      <c r="L245" s="157">
        <f t="shared" si="155"/>
        <v>96.759259259259252</v>
      </c>
      <c r="M245" s="157">
        <f t="shared" si="155"/>
        <v>97.058823529411768</v>
      </c>
      <c r="N245" s="157">
        <f t="shared" si="155"/>
        <v>78</v>
      </c>
      <c r="O245" s="157">
        <f t="shared" si="155"/>
        <v>113.69565217391305</v>
      </c>
      <c r="P245" s="157">
        <f t="shared" si="155"/>
        <v>89.960784313725497</v>
      </c>
      <c r="Q245" s="157">
        <f t="shared" si="155"/>
        <v>101.44186046511628</v>
      </c>
      <c r="R245" s="157">
        <f t="shared" si="155"/>
        <v>88.576388888888886</v>
      </c>
      <c r="S245" s="157">
        <f t="shared" si="155"/>
        <v>62.116564417177912</v>
      </c>
      <c r="T245" s="157">
        <f t="shared" si="155"/>
        <v>100.8131868131868</v>
      </c>
      <c r="U245" s="157">
        <f t="shared" si="155"/>
        <v>93.96039603960395</v>
      </c>
      <c r="V245" s="157">
        <f t="shared" si="155"/>
        <v>90.010638297872333</v>
      </c>
      <c r="W245" s="157">
        <f t="shared" si="155"/>
        <v>93.959459459459467</v>
      </c>
      <c r="X245" s="157">
        <f t="shared" si="155"/>
        <v>123.36601307189542</v>
      </c>
      <c r="Y245" s="157">
        <f t="shared" si="155"/>
        <v>69.849999999999994</v>
      </c>
      <c r="Z245" s="157">
        <f t="shared" si="155"/>
        <v>116.39999999999999</v>
      </c>
      <c r="AA245" s="157">
        <f t="shared" si="155"/>
        <v>106.27272727272728</v>
      </c>
      <c r="AB245" s="157">
        <f t="shared" si="155"/>
        <v>95.511627906976742</v>
      </c>
      <c r="AC245" s="157">
        <f t="shared" si="155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163" t="s">
        <v>226</v>
      </c>
      <c r="B246" s="4">
        <v>7932</v>
      </c>
      <c r="C246" s="3"/>
      <c r="D246" s="1"/>
      <c r="E246" s="3">
        <f t="shared" si="100"/>
        <v>3801.2</v>
      </c>
      <c r="F246" s="2">
        <f t="shared" si="145"/>
        <v>0.47922339889056981</v>
      </c>
      <c r="G246" s="2"/>
      <c r="H246" s="208">
        <v>16</v>
      </c>
      <c r="I246" s="102">
        <v>300</v>
      </c>
      <c r="J246" s="102">
        <v>60</v>
      </c>
      <c r="K246" s="102"/>
      <c r="L246" s="102">
        <v>220</v>
      </c>
      <c r="M246" s="102"/>
      <c r="N246" s="102">
        <v>170</v>
      </c>
      <c r="O246" s="102">
        <v>405</v>
      </c>
      <c r="P246" s="102">
        <v>110</v>
      </c>
      <c r="Q246" s="102"/>
      <c r="R246" s="102">
        <v>137.19999999999999</v>
      </c>
      <c r="S246" s="102">
        <v>291</v>
      </c>
      <c r="T246" s="102">
        <v>318</v>
      </c>
      <c r="U246" s="102">
        <v>50</v>
      </c>
      <c r="V246" s="102">
        <v>160</v>
      </c>
      <c r="W246" s="102">
        <v>84</v>
      </c>
      <c r="X246" s="102">
        <v>27</v>
      </c>
      <c r="Y246" s="102"/>
      <c r="Z246" s="102"/>
      <c r="AA246" s="102">
        <v>188</v>
      </c>
      <c r="AB246" s="102">
        <v>985</v>
      </c>
      <c r="AC246" s="102">
        <v>296</v>
      </c>
      <c r="AE246" s="49">
        <f t="shared" si="115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"/>
      <c r="E247" s="3" t="e">
        <f t="shared" si="100"/>
        <v>#DIV/0!</v>
      </c>
      <c r="F247" s="157"/>
      <c r="G247" s="157"/>
      <c r="H247" s="157"/>
      <c r="I247" s="157">
        <f t="shared" ref="I247:AC247" si="156">I246/I239*100</f>
        <v>100</v>
      </c>
      <c r="J247" s="157">
        <f t="shared" si="156"/>
        <v>13.333333333333334</v>
      </c>
      <c r="K247" s="157" t="e">
        <f t="shared" si="156"/>
        <v>#DIV/0!</v>
      </c>
      <c r="L247" s="157">
        <f t="shared" si="156"/>
        <v>55.000000000000007</v>
      </c>
      <c r="M247" s="157">
        <f t="shared" si="156"/>
        <v>0</v>
      </c>
      <c r="N247" s="157">
        <f t="shared" si="156"/>
        <v>56.666666666666664</v>
      </c>
      <c r="O247" s="157">
        <f t="shared" si="156"/>
        <v>50.625</v>
      </c>
      <c r="P247" s="157">
        <f t="shared" si="156"/>
        <v>24.444444444444443</v>
      </c>
      <c r="Q247" s="157" t="e">
        <f t="shared" si="156"/>
        <v>#DIV/0!</v>
      </c>
      <c r="R247" s="157">
        <f t="shared" si="156"/>
        <v>137.19999999999999</v>
      </c>
      <c r="S247" s="157">
        <f t="shared" si="156"/>
        <v>44.769230769230766</v>
      </c>
      <c r="T247" s="157">
        <f t="shared" si="156"/>
        <v>90.857142857142861</v>
      </c>
      <c r="U247" s="157" t="e">
        <f t="shared" si="156"/>
        <v>#DIV/0!</v>
      </c>
      <c r="V247" s="157">
        <f t="shared" si="156"/>
        <v>80</v>
      </c>
      <c r="W247" s="157">
        <f t="shared" si="156"/>
        <v>84</v>
      </c>
      <c r="X247" s="157">
        <f t="shared" si="156"/>
        <v>27</v>
      </c>
      <c r="Y247" s="157" t="e">
        <f t="shared" si="156"/>
        <v>#DIV/0!</v>
      </c>
      <c r="Z247" s="157" t="e">
        <f t="shared" si="156"/>
        <v>#DIV/0!</v>
      </c>
      <c r="AA247" s="157">
        <f t="shared" si="156"/>
        <v>37.6</v>
      </c>
      <c r="AB247" s="157">
        <f t="shared" si="156"/>
        <v>75.769230769230774</v>
      </c>
      <c r="AC247" s="157">
        <f t="shared" si="156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163" t="s">
        <v>227</v>
      </c>
      <c r="B248" s="3"/>
      <c r="C248" s="3"/>
      <c r="D248" s="1"/>
      <c r="E248" s="3">
        <f t="shared" si="100"/>
        <v>127</v>
      </c>
      <c r="F248" s="2"/>
      <c r="G248" s="2"/>
      <c r="H248" s="208">
        <v>2</v>
      </c>
      <c r="I248" s="102"/>
      <c r="J248" s="102"/>
      <c r="K248" s="102"/>
      <c r="L248" s="102"/>
      <c r="M248" s="102"/>
      <c r="N248" s="102"/>
      <c r="O248" s="102">
        <v>80</v>
      </c>
      <c r="P248" s="102">
        <v>16</v>
      </c>
      <c r="Q248" s="102"/>
      <c r="R248" s="102">
        <v>31</v>
      </c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163" t="s">
        <v>52</v>
      </c>
      <c r="B249" s="3"/>
      <c r="C249" s="3"/>
      <c r="D249" s="1"/>
      <c r="E249" s="3" t="e">
        <f t="shared" si="100"/>
        <v>#DIV/0!</v>
      </c>
      <c r="F249" s="157"/>
      <c r="G249" s="157"/>
      <c r="H249" s="157"/>
      <c r="I249" s="157" t="e">
        <f t="shared" ref="I249:AC249" si="157">I248/I240*100</f>
        <v>#DIV/0!</v>
      </c>
      <c r="J249" s="157" t="e">
        <f t="shared" si="157"/>
        <v>#DIV/0!</v>
      </c>
      <c r="K249" s="157" t="e">
        <f t="shared" si="157"/>
        <v>#DIV/0!</v>
      </c>
      <c r="L249" s="157" t="e">
        <f t="shared" si="157"/>
        <v>#DIV/0!</v>
      </c>
      <c r="M249" s="157" t="e">
        <f t="shared" si="157"/>
        <v>#DIV/0!</v>
      </c>
      <c r="N249" s="157" t="e">
        <f t="shared" si="157"/>
        <v>#DIV/0!</v>
      </c>
      <c r="O249" s="157" t="e">
        <f t="shared" si="157"/>
        <v>#DIV/0!</v>
      </c>
      <c r="P249" s="157" t="e">
        <f t="shared" si="157"/>
        <v>#DIV/0!</v>
      </c>
      <c r="Q249" s="157" t="e">
        <f t="shared" si="157"/>
        <v>#DIV/0!</v>
      </c>
      <c r="R249" s="157" t="e">
        <f t="shared" si="157"/>
        <v>#DIV/0!</v>
      </c>
      <c r="S249" s="157" t="e">
        <f t="shared" si="157"/>
        <v>#DIV/0!</v>
      </c>
      <c r="T249" s="157" t="e">
        <f t="shared" si="157"/>
        <v>#DIV/0!</v>
      </c>
      <c r="U249" s="157">
        <f t="shared" si="157"/>
        <v>0</v>
      </c>
      <c r="V249" s="157" t="e">
        <f t="shared" si="157"/>
        <v>#DIV/0!</v>
      </c>
      <c r="W249" s="157" t="e">
        <f t="shared" si="157"/>
        <v>#DIV/0!</v>
      </c>
      <c r="X249" s="157">
        <f t="shared" si="157"/>
        <v>0</v>
      </c>
      <c r="Y249" s="157" t="e">
        <f t="shared" si="157"/>
        <v>#DIV/0!</v>
      </c>
      <c r="Z249" s="157" t="e">
        <f t="shared" si="157"/>
        <v>#DIV/0!</v>
      </c>
      <c r="AA249" s="157" t="e">
        <f t="shared" si="157"/>
        <v>#DIV/0!</v>
      </c>
      <c r="AB249" s="157" t="e">
        <f t="shared" si="157"/>
        <v>#DIV/0!</v>
      </c>
      <c r="AC249" s="157" t="e">
        <f t="shared" si="157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163" t="s">
        <v>239</v>
      </c>
      <c r="B250" s="3"/>
      <c r="C250" s="3"/>
      <c r="D250" s="1"/>
      <c r="E250" s="3">
        <f t="shared" si="100"/>
        <v>233.7</v>
      </c>
      <c r="F250" s="157"/>
      <c r="G250" s="157"/>
      <c r="H250" s="102">
        <v>3</v>
      </c>
      <c r="I250" s="157"/>
      <c r="J250" s="157"/>
      <c r="K250" s="157"/>
      <c r="L250" s="157"/>
      <c r="M250" s="157"/>
      <c r="N250" s="157"/>
      <c r="O250" s="157">
        <v>80</v>
      </c>
      <c r="P250" s="157">
        <v>16</v>
      </c>
      <c r="Q250" s="157"/>
      <c r="R250" s="157">
        <v>47.7</v>
      </c>
      <c r="S250" s="157">
        <v>90</v>
      </c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244</v>
      </c>
      <c r="B251" s="1">
        <v>0</v>
      </c>
      <c r="C251" s="1"/>
      <c r="D251" s="1"/>
      <c r="E251" s="3">
        <f>SUM(I251:AC251)</f>
        <v>30</v>
      </c>
      <c r="F251" s="2"/>
      <c r="G251" s="2"/>
      <c r="H251" s="208">
        <v>2</v>
      </c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2"/>
      <c r="V251" s="231">
        <v>25</v>
      </c>
      <c r="W251" s="231"/>
      <c r="X251" s="231">
        <v>5</v>
      </c>
      <c r="Y251" s="231"/>
      <c r="Z251" s="231"/>
      <c r="AA251" s="231"/>
      <c r="AB251" s="231"/>
      <c r="AC251" s="231"/>
      <c r="AE251" s="49">
        <f t="shared" si="115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163" t="s">
        <v>245</v>
      </c>
      <c r="B252" s="7">
        <v>86323</v>
      </c>
      <c r="C252" s="1"/>
      <c r="D252" s="1"/>
      <c r="E252" s="1">
        <f t="shared" si="100"/>
        <v>83772.995999999999</v>
      </c>
      <c r="F252" s="2"/>
      <c r="G252" s="2"/>
      <c r="H252" s="208"/>
      <c r="I252" s="112">
        <v>880</v>
      </c>
      <c r="J252" s="112">
        <v>1970</v>
      </c>
      <c r="K252" s="112">
        <v>10455</v>
      </c>
      <c r="L252" s="112">
        <v>6504</v>
      </c>
      <c r="M252" s="112">
        <v>5030.9960000000001</v>
      </c>
      <c r="N252" s="112">
        <v>4259</v>
      </c>
      <c r="O252" s="112">
        <v>1636</v>
      </c>
      <c r="P252" s="112">
        <v>3512</v>
      </c>
      <c r="Q252" s="112">
        <v>2656</v>
      </c>
      <c r="R252" s="112">
        <v>3239</v>
      </c>
      <c r="S252" s="111">
        <v>4313</v>
      </c>
      <c r="T252" s="111">
        <v>4313</v>
      </c>
      <c r="U252" s="111">
        <v>4548</v>
      </c>
      <c r="V252" s="111">
        <v>1798</v>
      </c>
      <c r="W252" s="111">
        <v>3632</v>
      </c>
      <c r="X252" s="111">
        <v>4499</v>
      </c>
      <c r="Y252" s="111">
        <v>928</v>
      </c>
      <c r="Z252" s="111">
        <v>1507</v>
      </c>
      <c r="AA252" s="111">
        <v>4986</v>
      </c>
      <c r="AB252" s="111">
        <v>8411</v>
      </c>
      <c r="AC252" s="112">
        <v>4696</v>
      </c>
      <c r="AE252" s="49">
        <f t="shared" si="115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163" t="s">
        <v>229</v>
      </c>
      <c r="B253" s="7"/>
      <c r="C253" s="1"/>
      <c r="D253" s="1"/>
      <c r="E253" s="135">
        <f>E251/E241*100</f>
        <v>4</v>
      </c>
      <c r="F253" s="135"/>
      <c r="G253" s="135"/>
      <c r="H253" s="135"/>
      <c r="I253" s="135" t="e">
        <f t="shared" ref="I253:AC253" si="158">I251/I241*100</f>
        <v>#DIV/0!</v>
      </c>
      <c r="J253" s="135" t="e">
        <f t="shared" si="158"/>
        <v>#DIV/0!</v>
      </c>
      <c r="K253" s="135" t="e">
        <f t="shared" si="158"/>
        <v>#DIV/0!</v>
      </c>
      <c r="L253" s="135" t="e">
        <f t="shared" si="158"/>
        <v>#DIV/0!</v>
      </c>
      <c r="M253" s="135" t="e">
        <f t="shared" si="158"/>
        <v>#DIV/0!</v>
      </c>
      <c r="N253" s="135" t="e">
        <f t="shared" si="158"/>
        <v>#DIV/0!</v>
      </c>
      <c r="O253" s="135" t="e">
        <f t="shared" si="158"/>
        <v>#DIV/0!</v>
      </c>
      <c r="P253" s="135" t="e">
        <f t="shared" si="158"/>
        <v>#DIV/0!</v>
      </c>
      <c r="Q253" s="135" t="e">
        <f t="shared" si="158"/>
        <v>#DIV/0!</v>
      </c>
      <c r="R253" s="135">
        <f t="shared" si="158"/>
        <v>0</v>
      </c>
      <c r="S253" s="135">
        <f t="shared" si="158"/>
        <v>0</v>
      </c>
      <c r="T253" s="135" t="e">
        <f t="shared" si="158"/>
        <v>#DIV/0!</v>
      </c>
      <c r="U253" s="135" t="e">
        <f t="shared" si="158"/>
        <v>#DIV/0!</v>
      </c>
      <c r="V253" s="135" t="e">
        <f t="shared" si="158"/>
        <v>#DIV/0!</v>
      </c>
      <c r="W253" s="135" t="e">
        <f t="shared" si="158"/>
        <v>#DIV/0!</v>
      </c>
      <c r="X253" s="135" t="e">
        <f t="shared" si="158"/>
        <v>#DIV/0!</v>
      </c>
      <c r="Y253" s="135" t="e">
        <f t="shared" si="158"/>
        <v>#DIV/0!</v>
      </c>
      <c r="Z253" s="135" t="e">
        <f t="shared" si="158"/>
        <v>#DIV/0!</v>
      </c>
      <c r="AA253" s="135" t="e">
        <f t="shared" si="158"/>
        <v>#DIV/0!</v>
      </c>
      <c r="AB253" s="135" t="e">
        <f t="shared" si="158"/>
        <v>#DIV/0!</v>
      </c>
      <c r="AC253" s="135" t="e">
        <f t="shared" si="158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">
        <v>82075</v>
      </c>
      <c r="E254" s="1">
        <f>SUM(I254:AC254)</f>
        <v>81985.2</v>
      </c>
      <c r="F254" s="2">
        <f t="shared" ref="F254:F276" si="159">E254/B254</f>
        <v>0.945968523561176</v>
      </c>
      <c r="G254" s="2" t="e">
        <f t="shared" si="112"/>
        <v>#DIV/0!</v>
      </c>
      <c r="H254" s="208">
        <v>21</v>
      </c>
      <c r="I254" s="111">
        <v>570</v>
      </c>
      <c r="J254" s="111">
        <v>1879</v>
      </c>
      <c r="K254" s="111">
        <v>9011</v>
      </c>
      <c r="L254" s="111">
        <v>5611</v>
      </c>
      <c r="M254" s="111">
        <v>4500</v>
      </c>
      <c r="N254" s="111">
        <v>4910</v>
      </c>
      <c r="O254" s="130">
        <v>3080</v>
      </c>
      <c r="P254" s="111">
        <v>3860</v>
      </c>
      <c r="Q254" s="111">
        <v>2995</v>
      </c>
      <c r="R254" s="111">
        <v>2719</v>
      </c>
      <c r="S254" s="111">
        <v>2470</v>
      </c>
      <c r="T254" s="111">
        <v>4259</v>
      </c>
      <c r="U254" s="111">
        <v>4811</v>
      </c>
      <c r="V254" s="111">
        <v>2492</v>
      </c>
      <c r="W254" s="111">
        <v>3800</v>
      </c>
      <c r="X254" s="111">
        <v>3761.2</v>
      </c>
      <c r="Y254" s="111">
        <v>965</v>
      </c>
      <c r="Z254" s="111">
        <v>1557</v>
      </c>
      <c r="AA254" s="111">
        <v>5674</v>
      </c>
      <c r="AB254" s="111">
        <v>8411</v>
      </c>
      <c r="AC254" s="111">
        <v>4650</v>
      </c>
      <c r="AE254" s="49">
        <f t="shared" si="115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163" t="s">
        <v>117</v>
      </c>
      <c r="B255" s="206">
        <f>B254/B252</f>
        <v>1.0039966173557453</v>
      </c>
      <c r="C255" s="207"/>
      <c r="D255" s="207"/>
      <c r="E255" s="1">
        <f t="shared" si="100"/>
        <v>21.409730458530415</v>
      </c>
      <c r="F255" s="2">
        <f t="shared" si="159"/>
        <v>21.324504573449495</v>
      </c>
      <c r="G255" s="2" t="e">
        <f t="shared" si="112"/>
        <v>#DIV/0!</v>
      </c>
      <c r="H255" s="208"/>
      <c r="I255" s="233">
        <f t="shared" ref="I255:AC255" si="160">I254/I252</f>
        <v>0.64772727272727271</v>
      </c>
      <c r="J255" s="233">
        <f t="shared" si="160"/>
        <v>0.95380710659898482</v>
      </c>
      <c r="K255" s="233">
        <f t="shared" si="160"/>
        <v>0.86188426590148259</v>
      </c>
      <c r="L255" s="233">
        <f t="shared" si="160"/>
        <v>0.86269987699876993</v>
      </c>
      <c r="M255" s="233">
        <f t="shared" si="160"/>
        <v>0.89445509398139056</v>
      </c>
      <c r="N255" s="233">
        <f t="shared" si="160"/>
        <v>1.152852782343273</v>
      </c>
      <c r="O255" s="233">
        <f t="shared" si="160"/>
        <v>1.8826405867970659</v>
      </c>
      <c r="P255" s="233">
        <f t="shared" si="160"/>
        <v>1.0990888382687927</v>
      </c>
      <c r="Q255" s="233">
        <f t="shared" si="160"/>
        <v>1.1276355421686748</v>
      </c>
      <c r="R255" s="233">
        <f t="shared" si="160"/>
        <v>0.83945662241432539</v>
      </c>
      <c r="S255" s="233">
        <f t="shared" si="160"/>
        <v>0.57268722466960353</v>
      </c>
      <c r="T255" s="233">
        <f t="shared" si="160"/>
        <v>0.98747971249710176</v>
      </c>
      <c r="U255" s="233">
        <f t="shared" si="160"/>
        <v>1.0578276165347404</v>
      </c>
      <c r="V255" s="233">
        <f t="shared" si="160"/>
        <v>1.385984427141268</v>
      </c>
      <c r="W255" s="233">
        <f t="shared" si="160"/>
        <v>1.0462555066079295</v>
      </c>
      <c r="X255" s="233">
        <f t="shared" si="160"/>
        <v>0.83600800177817292</v>
      </c>
      <c r="Y255" s="233">
        <f t="shared" si="160"/>
        <v>1.0398706896551724</v>
      </c>
      <c r="Z255" s="233">
        <f t="shared" si="160"/>
        <v>1.033178500331785</v>
      </c>
      <c r="AA255" s="233">
        <f t="shared" si="160"/>
        <v>1.1379863618130766</v>
      </c>
      <c r="AB255" s="233">
        <f t="shared" si="160"/>
        <v>1</v>
      </c>
      <c r="AC255" s="233">
        <f t="shared" si="160"/>
        <v>0.99020442930153318</v>
      </c>
      <c r="AE255" s="49">
        <f t="shared" si="115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163" t="s">
        <v>118</v>
      </c>
      <c r="B256" s="7">
        <v>1701</v>
      </c>
      <c r="C256" s="1"/>
      <c r="D256" s="1"/>
      <c r="E256" s="1">
        <f t="shared" si="100"/>
        <v>5944.6</v>
      </c>
      <c r="F256" s="2">
        <f t="shared" si="159"/>
        <v>3.4947677836566728</v>
      </c>
      <c r="G256" s="2" t="e">
        <f t="shared" si="112"/>
        <v>#DIV/0!</v>
      </c>
      <c r="H256" s="208"/>
      <c r="I256" s="130"/>
      <c r="J256" s="130"/>
      <c r="K256" s="130"/>
      <c r="L256" s="130"/>
      <c r="M256" s="130">
        <v>433.6</v>
      </c>
      <c r="N256" s="130">
        <v>1290</v>
      </c>
      <c r="O256" s="130"/>
      <c r="P256" s="130"/>
      <c r="Q256" s="130"/>
      <c r="R256" s="130"/>
      <c r="S256" s="130">
        <v>610</v>
      </c>
      <c r="T256" s="107"/>
      <c r="U256" s="130"/>
      <c r="V256" s="130"/>
      <c r="W256" s="130"/>
      <c r="X256" s="130"/>
      <c r="Y256" s="130"/>
      <c r="Z256" s="130">
        <v>121</v>
      </c>
      <c r="AA256" s="130"/>
      <c r="AB256" s="130">
        <v>3490</v>
      </c>
      <c r="AC256" s="130"/>
      <c r="AE256" s="49">
        <f t="shared" si="115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">
        <v>24961</v>
      </c>
      <c r="E257" s="1">
        <f>SUM(I257:AC257)</f>
        <v>20595</v>
      </c>
      <c r="F257" s="2"/>
      <c r="G257" s="2" t="e">
        <f t="shared" si="112"/>
        <v>#DIV/0!</v>
      </c>
      <c r="H257" s="208">
        <v>19</v>
      </c>
      <c r="I257" s="130"/>
      <c r="J257" s="111">
        <v>116</v>
      </c>
      <c r="K257" s="111">
        <v>3680</v>
      </c>
      <c r="L257" s="111">
        <v>771</v>
      </c>
      <c r="M257" s="111">
        <v>388</v>
      </c>
      <c r="N257" s="111">
        <v>990</v>
      </c>
      <c r="O257" s="111"/>
      <c r="P257" s="111">
        <v>1436</v>
      </c>
      <c r="Q257" s="111">
        <v>712</v>
      </c>
      <c r="R257" s="111">
        <v>899</v>
      </c>
      <c r="S257" s="130">
        <v>808</v>
      </c>
      <c r="T257" s="111">
        <v>130</v>
      </c>
      <c r="U257" s="111">
        <v>2053</v>
      </c>
      <c r="V257" s="111">
        <v>1350</v>
      </c>
      <c r="W257" s="111">
        <v>604</v>
      </c>
      <c r="X257" s="111">
        <v>875</v>
      </c>
      <c r="Y257" s="111">
        <v>523</v>
      </c>
      <c r="Z257" s="111">
        <v>121</v>
      </c>
      <c r="AA257" s="111">
        <v>499</v>
      </c>
      <c r="AB257" s="111">
        <v>3490</v>
      </c>
      <c r="AC257" s="111">
        <v>1150</v>
      </c>
      <c r="AE257" s="49">
        <f t="shared" si="115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163" t="s">
        <v>120</v>
      </c>
      <c r="B258" s="2"/>
      <c r="C258" s="2"/>
      <c r="D258" s="2"/>
      <c r="E258" s="3">
        <f t="shared" ref="E258:E261" si="161">SUM(I258:AC258)</f>
        <v>0</v>
      </c>
      <c r="F258" s="2" t="e">
        <f t="shared" si="159"/>
        <v>#DIV/0!</v>
      </c>
      <c r="G258" s="2" t="e">
        <f t="shared" si="112"/>
        <v>#DIV/0!</v>
      </c>
      <c r="H258" s="208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E258" s="49" t="e">
        <f t="shared" si="115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182" t="s">
        <v>121</v>
      </c>
      <c r="B259" s="1"/>
      <c r="C259" s="1"/>
      <c r="D259" s="1"/>
      <c r="E259" s="3"/>
      <c r="F259" s="2"/>
      <c r="G259" s="2" t="e">
        <f t="shared" si="112"/>
        <v>#DIV/0!</v>
      </c>
      <c r="H259" s="218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E259" s="49" t="e">
        <f t="shared" si="115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182" t="s">
        <v>122</v>
      </c>
      <c r="B260" s="1">
        <v>103282</v>
      </c>
      <c r="C260" s="1"/>
      <c r="D260" s="1"/>
      <c r="E260" s="1">
        <f t="shared" si="161"/>
        <v>107625.5</v>
      </c>
      <c r="F260" s="2">
        <f t="shared" si="159"/>
        <v>1.0420547626885615</v>
      </c>
      <c r="G260" s="2" t="e">
        <f t="shared" si="112"/>
        <v>#DIV/0!</v>
      </c>
      <c r="H260" s="218">
        <v>21</v>
      </c>
      <c r="I260" s="4">
        <v>1689</v>
      </c>
      <c r="J260" s="4">
        <v>3266</v>
      </c>
      <c r="K260" s="4">
        <v>13650</v>
      </c>
      <c r="L260" s="4">
        <v>6048</v>
      </c>
      <c r="M260" s="4">
        <v>4450</v>
      </c>
      <c r="N260" s="4">
        <v>4720</v>
      </c>
      <c r="O260" s="4">
        <v>3932</v>
      </c>
      <c r="P260" s="4">
        <v>12450</v>
      </c>
      <c r="Q260" s="4">
        <v>3600</v>
      </c>
      <c r="R260" s="4">
        <v>3601</v>
      </c>
      <c r="S260" s="4">
        <v>2795</v>
      </c>
      <c r="T260" s="4">
        <v>4120</v>
      </c>
      <c r="U260" s="4">
        <v>7880</v>
      </c>
      <c r="V260" s="4">
        <v>2807</v>
      </c>
      <c r="W260" s="4">
        <v>3908</v>
      </c>
      <c r="X260" s="4">
        <v>4095.5</v>
      </c>
      <c r="Y260" s="4">
        <v>3560</v>
      </c>
      <c r="Z260" s="4">
        <v>520</v>
      </c>
      <c r="AA260" s="4">
        <v>5803</v>
      </c>
      <c r="AB260" s="4">
        <v>6541</v>
      </c>
      <c r="AC260" s="4">
        <v>8190</v>
      </c>
      <c r="AE260" s="49">
        <f t="shared" si="115"/>
        <v>3.8053249462255689E-2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"/>
      <c r="E261" s="1">
        <f t="shared" si="161"/>
        <v>106915.70431111111</v>
      </c>
      <c r="F261" s="2">
        <f t="shared" si="159"/>
        <v>1.0122374545260759</v>
      </c>
      <c r="G261" s="2" t="e">
        <f t="shared" ref="G261:G279" si="162">E261/C261</f>
        <v>#DIV/0!</v>
      </c>
      <c r="H261" s="218"/>
      <c r="I261" s="112">
        <v>1207.7333333333333</v>
      </c>
      <c r="J261" s="112">
        <v>3157.7</v>
      </c>
      <c r="K261" s="112">
        <v>13421.670444444446</v>
      </c>
      <c r="L261" s="112">
        <v>9597</v>
      </c>
      <c r="M261" s="112">
        <v>6738.656133333332</v>
      </c>
      <c r="N261" s="112">
        <v>4332.9066666666668</v>
      </c>
      <c r="O261" s="112">
        <v>4557.2115555555547</v>
      </c>
      <c r="P261" s="112">
        <v>7321.0106666666661</v>
      </c>
      <c r="Q261" s="112">
        <v>5194.1657333333324</v>
      </c>
      <c r="R261" s="112">
        <v>4366.3360000000002</v>
      </c>
      <c r="S261" s="112">
        <v>3312.66</v>
      </c>
      <c r="T261" s="112">
        <v>5970.848</v>
      </c>
      <c r="U261" s="112">
        <v>4207</v>
      </c>
      <c r="V261" s="112">
        <v>2807.9999999999995</v>
      </c>
      <c r="W261" s="112">
        <v>5640.8266666666668</v>
      </c>
      <c r="X261" s="112">
        <v>3639.125</v>
      </c>
      <c r="Y261" s="112">
        <v>3434.9038888888881</v>
      </c>
      <c r="Z261" s="112">
        <v>377</v>
      </c>
      <c r="AA261" s="112">
        <v>5788</v>
      </c>
      <c r="AB261" s="112">
        <v>4971</v>
      </c>
      <c r="AC261" s="112">
        <v>6871.9502222222209</v>
      </c>
      <c r="AE261" s="49">
        <f t="shared" si="115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46476.9</v>
      </c>
      <c r="C262" s="1"/>
      <c r="D262" s="1"/>
      <c r="E262" s="1">
        <f>E260*0.45</f>
        <v>48431.474999999999</v>
      </c>
      <c r="F262" s="2">
        <f t="shared" si="159"/>
        <v>1.0420547626885615</v>
      </c>
      <c r="G262" s="2" t="e">
        <f t="shared" si="162"/>
        <v>#DIV/0!</v>
      </c>
      <c r="H262" s="218"/>
      <c r="I262" s="4">
        <f>I260*0.45</f>
        <v>760.05000000000007</v>
      </c>
      <c r="J262" s="4">
        <f t="shared" ref="J262:AC262" si="163">J260*0.45</f>
        <v>1469.7</v>
      </c>
      <c r="K262" s="4">
        <f t="shared" si="163"/>
        <v>6142.5</v>
      </c>
      <c r="L262" s="4">
        <f t="shared" si="163"/>
        <v>2721.6</v>
      </c>
      <c r="M262" s="4">
        <f t="shared" si="163"/>
        <v>2002.5</v>
      </c>
      <c r="N262" s="4">
        <f t="shared" si="163"/>
        <v>2124</v>
      </c>
      <c r="O262" s="4">
        <f t="shared" si="163"/>
        <v>1769.4</v>
      </c>
      <c r="P262" s="4">
        <f t="shared" si="163"/>
        <v>5602.5</v>
      </c>
      <c r="Q262" s="4">
        <f t="shared" si="163"/>
        <v>1620</v>
      </c>
      <c r="R262" s="4">
        <f t="shared" si="163"/>
        <v>1620.45</v>
      </c>
      <c r="S262" s="4">
        <f t="shared" si="163"/>
        <v>1257.75</v>
      </c>
      <c r="T262" s="4">
        <f t="shared" si="163"/>
        <v>1854</v>
      </c>
      <c r="U262" s="4">
        <f t="shared" si="163"/>
        <v>3546</v>
      </c>
      <c r="V262" s="4">
        <f t="shared" si="163"/>
        <v>1263.1500000000001</v>
      </c>
      <c r="W262" s="4">
        <f t="shared" si="163"/>
        <v>1758.6000000000001</v>
      </c>
      <c r="X262" s="4">
        <f t="shared" si="163"/>
        <v>1842.9750000000001</v>
      </c>
      <c r="Y262" s="4">
        <f t="shared" si="163"/>
        <v>1602</v>
      </c>
      <c r="Z262" s="4">
        <f t="shared" si="163"/>
        <v>234</v>
      </c>
      <c r="AA262" s="4">
        <f t="shared" si="163"/>
        <v>2611.35</v>
      </c>
      <c r="AB262" s="4">
        <f t="shared" si="163"/>
        <v>2943.4500000000003</v>
      </c>
      <c r="AC262" s="4">
        <f t="shared" si="163"/>
        <v>3685.5</v>
      </c>
      <c r="AD262" s="63"/>
      <c r="AE262" s="49">
        <f t="shared" ref="AE262:AE279" si="164">X262/E262</f>
        <v>3.8053249462255696E-2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06">
        <v>0.63300000000000001</v>
      </c>
      <c r="C263" s="206"/>
      <c r="D263" s="206"/>
      <c r="E263" s="233">
        <f t="shared" ref="E263" si="165">E260/E261</f>
        <v>1.0066388347106003</v>
      </c>
      <c r="F263" s="2">
        <f t="shared" si="159"/>
        <v>1.5902667215017383</v>
      </c>
      <c r="G263" s="2" t="e">
        <f t="shared" si="162"/>
        <v>#DIV/0!</v>
      </c>
      <c r="H263" s="233"/>
      <c r="I263" s="233">
        <f t="shared" ref="I263:AB263" si="166">I260/I261</f>
        <v>1.3984875248399204</v>
      </c>
      <c r="J263" s="233">
        <f t="shared" si="166"/>
        <v>1.0342971149887576</v>
      </c>
      <c r="K263" s="233">
        <f t="shared" si="166"/>
        <v>1.0170120072982469</v>
      </c>
      <c r="L263" s="233">
        <f t="shared" si="166"/>
        <v>0.63019693654266962</v>
      </c>
      <c r="M263" s="233">
        <f t="shared" si="166"/>
        <v>0.66036905756144748</v>
      </c>
      <c r="N263" s="233">
        <f t="shared" si="166"/>
        <v>1.0893380271288249</v>
      </c>
      <c r="O263" s="233">
        <f t="shared" si="166"/>
        <v>0.86280830987681956</v>
      </c>
      <c r="P263" s="233">
        <f t="shared" si="166"/>
        <v>1.7005848737096045</v>
      </c>
      <c r="Q263" s="233">
        <f t="shared" si="166"/>
        <v>0.69308531626111902</v>
      </c>
      <c r="R263" s="233">
        <f t="shared" si="166"/>
        <v>0.82471894054878048</v>
      </c>
      <c r="S263" s="233">
        <f t="shared" si="166"/>
        <v>0.84373283101797347</v>
      </c>
      <c r="T263" s="233">
        <f t="shared" si="166"/>
        <v>0.6900192401481331</v>
      </c>
      <c r="U263" s="233">
        <f t="shared" si="166"/>
        <v>1.8730686950320894</v>
      </c>
      <c r="V263" s="233">
        <f t="shared" si="166"/>
        <v>0.99964387464387483</v>
      </c>
      <c r="W263" s="233">
        <f t="shared" si="166"/>
        <v>0.69280625534791584</v>
      </c>
      <c r="X263" s="233">
        <f t="shared" si="166"/>
        <v>1.1254078933809639</v>
      </c>
      <c r="Y263" s="233">
        <f t="shared" si="166"/>
        <v>1.0364191008417349</v>
      </c>
      <c r="Z263" s="233">
        <f t="shared" si="166"/>
        <v>1.3793103448275863</v>
      </c>
      <c r="AA263" s="233">
        <f t="shared" si="166"/>
        <v>1.0025915687629579</v>
      </c>
      <c r="AB263" s="233">
        <f t="shared" si="166"/>
        <v>1.3158318245825789</v>
      </c>
      <c r="AC263" s="233">
        <f>AC260/AC261</f>
        <v>1.1918014151958676</v>
      </c>
      <c r="AE263" s="49">
        <f t="shared" si="164"/>
        <v>1.117985770640876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182" t="s">
        <v>126</v>
      </c>
      <c r="B264" s="1">
        <v>342570</v>
      </c>
      <c r="C264" s="1"/>
      <c r="D264" s="1"/>
      <c r="E264" s="7">
        <f>SUM(I264:AC264)</f>
        <v>361081.1</v>
      </c>
      <c r="F264" s="2">
        <f t="shared" si="159"/>
        <v>1.054035963452725</v>
      </c>
      <c r="G264" s="2" t="e">
        <f t="shared" si="162"/>
        <v>#DIV/0!</v>
      </c>
      <c r="H264" s="218">
        <v>21</v>
      </c>
      <c r="I264" s="4">
        <v>540</v>
      </c>
      <c r="J264" s="4">
        <v>9113</v>
      </c>
      <c r="K264" s="4">
        <v>28690</v>
      </c>
      <c r="L264" s="4">
        <v>24938</v>
      </c>
      <c r="M264" s="4">
        <v>9193</v>
      </c>
      <c r="N264" s="4">
        <v>13200</v>
      </c>
      <c r="O264" s="4">
        <v>6331</v>
      </c>
      <c r="P264" s="4">
        <v>25338</v>
      </c>
      <c r="Q264" s="4">
        <v>15329</v>
      </c>
      <c r="R264" s="4">
        <v>17958</v>
      </c>
      <c r="S264" s="4">
        <v>8880</v>
      </c>
      <c r="T264" s="4">
        <v>25825</v>
      </c>
      <c r="U264" s="4">
        <v>3100</v>
      </c>
      <c r="V264" s="4">
        <v>3286</v>
      </c>
      <c r="W264" s="4">
        <v>10530</v>
      </c>
      <c r="X264" s="9">
        <v>75924.100000000006</v>
      </c>
      <c r="Y264" s="4">
        <v>5300</v>
      </c>
      <c r="Z264" s="4">
        <v>1200</v>
      </c>
      <c r="AA264" s="4">
        <v>9856</v>
      </c>
      <c r="AB264" s="4">
        <v>43850</v>
      </c>
      <c r="AC264" s="4">
        <v>22700</v>
      </c>
      <c r="AE264" s="49">
        <f t="shared" si="164"/>
        <v>0.21026882880327996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"/>
      <c r="E265" s="7">
        <f>SUM(I265:AC265)</f>
        <v>304447.29213333334</v>
      </c>
      <c r="F265" s="2">
        <f t="shared" si="159"/>
        <v>1.0096883589917067</v>
      </c>
      <c r="G265" s="2" t="e">
        <f t="shared" si="162"/>
        <v>#DIV/0!</v>
      </c>
      <c r="H265" s="218"/>
      <c r="I265" s="112">
        <v>345.06666666666666</v>
      </c>
      <c r="J265" s="112">
        <v>8525.7899999999991</v>
      </c>
      <c r="K265" s="112">
        <v>27910</v>
      </c>
      <c r="L265" s="112">
        <v>19630</v>
      </c>
      <c r="M265" s="112">
        <v>9167.7065999999995</v>
      </c>
      <c r="N265" s="112">
        <v>11327.456</v>
      </c>
      <c r="O265" s="112">
        <v>749.13066666666668</v>
      </c>
      <c r="P265" s="112">
        <v>18161.738000000001</v>
      </c>
      <c r="Q265" s="112">
        <v>14325.844200000001</v>
      </c>
      <c r="R265" s="112">
        <v>15009.280000000002</v>
      </c>
      <c r="S265" s="112">
        <v>8026.83</v>
      </c>
      <c r="T265" s="112">
        <v>17005</v>
      </c>
      <c r="U265" s="112">
        <v>3549</v>
      </c>
      <c r="V265" s="112">
        <v>3285.3599999999997</v>
      </c>
      <c r="W265" s="112">
        <v>12194.140000000001</v>
      </c>
      <c r="X265" s="112">
        <v>65504.250000000007</v>
      </c>
      <c r="Y265" s="112"/>
      <c r="Z265" s="112">
        <v>456</v>
      </c>
      <c r="AA265" s="112">
        <v>7379.7</v>
      </c>
      <c r="AB265" s="112">
        <v>39195</v>
      </c>
      <c r="AC265" s="112">
        <v>22700</v>
      </c>
      <c r="AE265" s="49">
        <f t="shared" si="164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102771</v>
      </c>
      <c r="C266" s="7"/>
      <c r="D266" s="7"/>
      <c r="E266" s="7">
        <f>E264*0.3</f>
        <v>108324.32999999999</v>
      </c>
      <c r="F266" s="2">
        <f t="shared" si="159"/>
        <v>1.0540359634527248</v>
      </c>
      <c r="G266" s="2" t="e">
        <f t="shared" si="162"/>
        <v>#DIV/0!</v>
      </c>
      <c r="H266" s="218"/>
      <c r="I266" s="4">
        <f>I264*0.3</f>
        <v>162</v>
      </c>
      <c r="J266" s="4">
        <f t="shared" ref="J266:AC266" si="167">J264*0.3</f>
        <v>2733.9</v>
      </c>
      <c r="K266" s="4">
        <f t="shared" si="167"/>
        <v>8607</v>
      </c>
      <c r="L266" s="4">
        <f t="shared" si="167"/>
        <v>7481.4</v>
      </c>
      <c r="M266" s="4">
        <f>M264*0.3</f>
        <v>2757.9</v>
      </c>
      <c r="N266" s="4">
        <f t="shared" si="167"/>
        <v>3960</v>
      </c>
      <c r="O266" s="4">
        <f t="shared" si="167"/>
        <v>1899.3</v>
      </c>
      <c r="P266" s="4">
        <f t="shared" si="167"/>
        <v>7601.4</v>
      </c>
      <c r="Q266" s="4">
        <f t="shared" si="167"/>
        <v>4598.7</v>
      </c>
      <c r="R266" s="4">
        <f t="shared" si="167"/>
        <v>5387.4</v>
      </c>
      <c r="S266" s="4">
        <f t="shared" si="167"/>
        <v>2664</v>
      </c>
      <c r="T266" s="4">
        <f t="shared" si="167"/>
        <v>7747.5</v>
      </c>
      <c r="U266" s="4">
        <f t="shared" si="167"/>
        <v>930</v>
      </c>
      <c r="V266" s="4">
        <f t="shared" si="167"/>
        <v>985.8</v>
      </c>
      <c r="W266" s="4">
        <f t="shared" si="167"/>
        <v>3159</v>
      </c>
      <c r="X266" s="4">
        <f t="shared" si="167"/>
        <v>22777.23</v>
      </c>
      <c r="Y266" s="4">
        <f t="shared" si="167"/>
        <v>1590</v>
      </c>
      <c r="Z266" s="4">
        <f t="shared" si="167"/>
        <v>360</v>
      </c>
      <c r="AA266" s="4">
        <f t="shared" si="167"/>
        <v>2956.7999999999997</v>
      </c>
      <c r="AB266" s="4">
        <f t="shared" si="167"/>
        <v>13155</v>
      </c>
      <c r="AC266" s="4">
        <f t="shared" si="167"/>
        <v>6810</v>
      </c>
      <c r="AE266" s="49">
        <f t="shared" si="164"/>
        <v>0.21026882880327996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5"/>
      <c r="E267" s="6">
        <f t="shared" ref="E267" si="168">E264/E265</f>
        <v>1.1860217165008113</v>
      </c>
      <c r="F267" s="2">
        <f t="shared" si="159"/>
        <v>2.6652173404512616</v>
      </c>
      <c r="G267" s="2" t="e">
        <f t="shared" si="162"/>
        <v>#DIV/0!</v>
      </c>
      <c r="H267" s="6"/>
      <c r="I267" s="6">
        <f t="shared" ref="I267:AC267" si="169">I264/I265</f>
        <v>1.5649149922720247</v>
      </c>
      <c r="J267" s="6">
        <f t="shared" si="169"/>
        <v>1.0688745559062562</v>
      </c>
      <c r="K267" s="6">
        <f t="shared" si="169"/>
        <v>1.0279469724113222</v>
      </c>
      <c r="L267" s="6">
        <f t="shared" si="169"/>
        <v>1.2704024452368823</v>
      </c>
      <c r="M267" s="6">
        <f t="shared" si="169"/>
        <v>1.0027589670027179</v>
      </c>
      <c r="N267" s="6">
        <f t="shared" si="169"/>
        <v>1.165310198512358</v>
      </c>
      <c r="O267" s="6">
        <f t="shared" si="169"/>
        <v>8.4511291310105214</v>
      </c>
      <c r="P267" s="6">
        <f t="shared" si="169"/>
        <v>1.3951307964028552</v>
      </c>
      <c r="Q267" s="6">
        <f t="shared" si="169"/>
        <v>1.0700242014358916</v>
      </c>
      <c r="R267" s="6">
        <f t="shared" si="169"/>
        <v>1.19645979020979</v>
      </c>
      <c r="S267" s="6">
        <f t="shared" si="169"/>
        <v>1.1062897806481513</v>
      </c>
      <c r="T267" s="6">
        <f t="shared" si="169"/>
        <v>1.5186709791237871</v>
      </c>
      <c r="U267" s="6">
        <f t="shared" si="169"/>
        <v>0.87348548887010424</v>
      </c>
      <c r="V267" s="6">
        <f t="shared" si="169"/>
        <v>1.0001948036136072</v>
      </c>
      <c r="W267" s="6">
        <f t="shared" si="169"/>
        <v>0.86352953139786803</v>
      </c>
      <c r="X267" s="6">
        <f>X264/X265</f>
        <v>1.1590713579653229</v>
      </c>
      <c r="Y267" s="6" t="e">
        <f t="shared" si="169"/>
        <v>#DIV/0!</v>
      </c>
      <c r="Z267" s="6">
        <f t="shared" si="169"/>
        <v>2.6315789473684212</v>
      </c>
      <c r="AA267" s="6">
        <f t="shared" si="169"/>
        <v>1.3355556458934645</v>
      </c>
      <c r="AB267" s="6">
        <f t="shared" si="169"/>
        <v>1.1187651486158949</v>
      </c>
      <c r="AC267" s="6">
        <f t="shared" si="169"/>
        <v>1</v>
      </c>
      <c r="AE267" s="49">
        <f t="shared" si="164"/>
        <v>0.97727667363882542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182" t="s">
        <v>127</v>
      </c>
      <c r="B268" s="1">
        <v>248710</v>
      </c>
      <c r="C268" s="1"/>
      <c r="D268" s="1"/>
      <c r="E268" s="7">
        <f>SUM(I268:AC268)</f>
        <v>295319.7</v>
      </c>
      <c r="F268" s="2">
        <f t="shared" si="159"/>
        <v>1.1874058140002413</v>
      </c>
      <c r="G268" s="2" t="e">
        <f t="shared" si="162"/>
        <v>#DIV/0!</v>
      </c>
      <c r="H268" s="218">
        <v>19</v>
      </c>
      <c r="I268" s="4"/>
      <c r="J268" s="234">
        <v>11100</v>
      </c>
      <c r="K268" s="4">
        <v>21150</v>
      </c>
      <c r="L268" s="235">
        <v>8802</v>
      </c>
      <c r="M268" s="235">
        <v>15900</v>
      </c>
      <c r="N268" s="234">
        <v>3000</v>
      </c>
      <c r="O268" s="234">
        <v>2800</v>
      </c>
      <c r="P268" s="4">
        <v>18550</v>
      </c>
      <c r="Q268" s="234">
        <v>24900</v>
      </c>
      <c r="R268" s="234">
        <v>14000</v>
      </c>
      <c r="S268" s="4">
        <v>6000</v>
      </c>
      <c r="T268" s="4">
        <v>23933</v>
      </c>
      <c r="U268" s="234">
        <v>2850</v>
      </c>
      <c r="V268" s="234">
        <v>1538.5</v>
      </c>
      <c r="W268" s="234">
        <v>15040</v>
      </c>
      <c r="X268" s="234">
        <v>48547.199999999997</v>
      </c>
      <c r="Y268" s="234">
        <v>5600</v>
      </c>
      <c r="Z268" s="234"/>
      <c r="AA268" s="4">
        <v>11528</v>
      </c>
      <c r="AB268" s="234">
        <v>35881</v>
      </c>
      <c r="AC268" s="4">
        <v>24200</v>
      </c>
      <c r="AE268" s="49">
        <f t="shared" si="164"/>
        <v>0.16438862696934881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"/>
      <c r="E269" s="7">
        <f>SUM(I269:AC269)</f>
        <v>275603.56455555552</v>
      </c>
      <c r="F269" s="2">
        <f t="shared" si="159"/>
        <v>1.0289051581064639</v>
      </c>
      <c r="G269" s="2" t="e">
        <f t="shared" si="162"/>
        <v>#DIV/0!</v>
      </c>
      <c r="H269" s="218"/>
      <c r="I269" s="112"/>
      <c r="J269" s="112">
        <v>9473.1</v>
      </c>
      <c r="K269" s="112">
        <v>35868.257222222222</v>
      </c>
      <c r="L269" s="112">
        <v>20721</v>
      </c>
      <c r="M269" s="112">
        <v>7052.0819999999994</v>
      </c>
      <c r="N269" s="112">
        <v>1237.9733333333334</v>
      </c>
      <c r="O269" s="112">
        <v>2965.3088888888888</v>
      </c>
      <c r="P269" s="112">
        <v>21822.243333333336</v>
      </c>
      <c r="Q269" s="112">
        <v>5026.6120000000001</v>
      </c>
      <c r="R269" s="112">
        <v>9551.36</v>
      </c>
      <c r="S269" s="112">
        <v>10192.799999999999</v>
      </c>
      <c r="T269" s="112">
        <v>18036.936666666668</v>
      </c>
      <c r="U269" s="112">
        <v>7230</v>
      </c>
      <c r="V269" s="112">
        <v>1544.3999999999999</v>
      </c>
      <c r="W269" s="112">
        <v>7051.0333333333347</v>
      </c>
      <c r="X269" s="112">
        <v>63684.6875</v>
      </c>
      <c r="Y269" s="112">
        <v>6133.7569444444425</v>
      </c>
      <c r="Z269" s="112">
        <v>1449</v>
      </c>
      <c r="AA269" s="112">
        <v>9405.5</v>
      </c>
      <c r="AB269" s="112">
        <v>21299.166666666668</v>
      </c>
      <c r="AC269" s="112">
        <v>15858.346666666666</v>
      </c>
      <c r="AE269" s="49">
        <f t="shared" si="164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47254.9</v>
      </c>
      <c r="C270" s="7"/>
      <c r="D270" s="7"/>
      <c r="E270" s="7">
        <f>E268*0.19</f>
        <v>56110.743000000002</v>
      </c>
      <c r="F270" s="2">
        <f t="shared" si="159"/>
        <v>1.1874058140002413</v>
      </c>
      <c r="G270" s="2" t="e">
        <f t="shared" si="162"/>
        <v>#DIV/0!</v>
      </c>
      <c r="H270" s="218"/>
      <c r="I270" s="4"/>
      <c r="J270" s="4">
        <f t="shared" ref="J270:AC270" si="170">J268*0.19</f>
        <v>2109</v>
      </c>
      <c r="K270" s="4">
        <f t="shared" si="170"/>
        <v>4018.5</v>
      </c>
      <c r="L270" s="4">
        <f t="shared" si="170"/>
        <v>1672.38</v>
      </c>
      <c r="M270" s="4">
        <f t="shared" si="170"/>
        <v>3021</v>
      </c>
      <c r="N270" s="4">
        <f t="shared" si="170"/>
        <v>570</v>
      </c>
      <c r="O270" s="4">
        <f t="shared" si="170"/>
        <v>532</v>
      </c>
      <c r="P270" s="4">
        <f t="shared" si="170"/>
        <v>3524.5</v>
      </c>
      <c r="Q270" s="4">
        <f t="shared" si="170"/>
        <v>4731</v>
      </c>
      <c r="R270" s="4">
        <f t="shared" si="170"/>
        <v>2660</v>
      </c>
      <c r="S270" s="4">
        <f t="shared" si="170"/>
        <v>1140</v>
      </c>
      <c r="T270" s="4">
        <f t="shared" si="170"/>
        <v>4547.2700000000004</v>
      </c>
      <c r="U270" s="4">
        <f t="shared" si="170"/>
        <v>541.5</v>
      </c>
      <c r="V270" s="4">
        <f t="shared" si="170"/>
        <v>292.315</v>
      </c>
      <c r="W270" s="4">
        <f t="shared" si="170"/>
        <v>2857.6</v>
      </c>
      <c r="X270" s="4">
        <f t="shared" si="170"/>
        <v>9223.9679999999989</v>
      </c>
      <c r="Y270" s="4">
        <f t="shared" si="170"/>
        <v>1064</v>
      </c>
      <c r="Z270" s="4"/>
      <c r="AA270" s="4">
        <f t="shared" si="170"/>
        <v>2190.3200000000002</v>
      </c>
      <c r="AB270" s="4">
        <f t="shared" si="170"/>
        <v>6817.39</v>
      </c>
      <c r="AC270" s="4">
        <f t="shared" si="170"/>
        <v>4598</v>
      </c>
      <c r="AE270" s="49">
        <f t="shared" si="164"/>
        <v>0.16438862696934878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0.92850396287626791</v>
      </c>
      <c r="C271" s="5"/>
      <c r="D271" s="5"/>
      <c r="E271" s="6">
        <f t="shared" ref="E271:I271" si="171">E268/E269</f>
        <v>1.0715380277328386</v>
      </c>
      <c r="F271" s="2">
        <f t="shared" si="159"/>
        <v>1.1540478776347789</v>
      </c>
      <c r="G271" s="2" t="e">
        <f t="shared" si="162"/>
        <v>#DIV/0!</v>
      </c>
      <c r="H271" s="6"/>
      <c r="I271" s="6" t="e">
        <f t="shared" si="171"/>
        <v>#DIV/0!</v>
      </c>
      <c r="J271" s="6">
        <f t="shared" ref="J271:AB271" si="172">J268/J269</f>
        <v>1.1717389239003071</v>
      </c>
      <c r="K271" s="6">
        <f t="shared" si="172"/>
        <v>0.58965786569904743</v>
      </c>
      <c r="L271" s="6">
        <f t="shared" si="172"/>
        <v>0.42478644853047631</v>
      </c>
      <c r="M271" s="6">
        <f t="shared" si="172"/>
        <v>2.254653306640507</v>
      </c>
      <c r="N271" s="6">
        <f t="shared" si="172"/>
        <v>2.4233155264518351</v>
      </c>
      <c r="O271" s="6">
        <f t="shared" si="172"/>
        <v>0.94425238817166512</v>
      </c>
      <c r="P271" s="6">
        <f t="shared" si="172"/>
        <v>0.85005009414705746</v>
      </c>
      <c r="Q271" s="6">
        <f t="shared" si="172"/>
        <v>4.9536347742773863</v>
      </c>
      <c r="R271" s="6">
        <f t="shared" si="172"/>
        <v>1.4657598499061912</v>
      </c>
      <c r="S271" s="6">
        <f t="shared" si="172"/>
        <v>0.58865081233812111</v>
      </c>
      <c r="T271" s="6">
        <f t="shared" si="172"/>
        <v>1.3268882872017624</v>
      </c>
      <c r="U271" s="6">
        <f t="shared" si="172"/>
        <v>0.39419087136929459</v>
      </c>
      <c r="V271" s="6">
        <f t="shared" si="172"/>
        <v>0.99617974617974625</v>
      </c>
      <c r="W271" s="6">
        <f t="shared" si="172"/>
        <v>2.13302069200259</v>
      </c>
      <c r="X271" s="6">
        <f t="shared" si="172"/>
        <v>0.7623056955410199</v>
      </c>
      <c r="Y271" s="6">
        <f t="shared" si="172"/>
        <v>0.91298042141564073</v>
      </c>
      <c r="Z271" s="6">
        <f t="shared" si="172"/>
        <v>0</v>
      </c>
      <c r="AA271" s="6">
        <f t="shared" si="172"/>
        <v>1.2256658338206368</v>
      </c>
      <c r="AB271" s="6">
        <f t="shared" si="172"/>
        <v>1.6846198990570835</v>
      </c>
      <c r="AC271" s="6">
        <f t="shared" ref="AC271" si="173">AC268/AC269</f>
        <v>1.5260102776582007</v>
      </c>
      <c r="AE271" s="49">
        <f t="shared" si="164"/>
        <v>0.7114126384799494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182" t="s">
        <v>130</v>
      </c>
      <c r="B272" s="7">
        <v>12</v>
      </c>
      <c r="C272" s="7"/>
      <c r="D272" s="7"/>
      <c r="E272" s="7">
        <f>SUM(I272:AC272)</f>
        <v>0</v>
      </c>
      <c r="F272" s="2">
        <f t="shared" si="159"/>
        <v>0</v>
      </c>
      <c r="G272" s="2" t="e">
        <f t="shared" si="162"/>
        <v>#DIV/0!</v>
      </c>
      <c r="H272" s="218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30"/>
      <c r="U272" s="111"/>
      <c r="V272" s="111"/>
      <c r="W272" s="111"/>
      <c r="X272" s="111"/>
      <c r="Y272" s="111"/>
      <c r="Z272" s="111"/>
      <c r="AA272" s="111"/>
      <c r="AB272" s="111"/>
      <c r="AC272" s="111"/>
      <c r="AE272" s="49" t="e">
        <f t="shared" si="164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7"/>
      <c r="E273" s="7">
        <f>E272*0.7</f>
        <v>0</v>
      </c>
      <c r="F273" s="2">
        <f t="shared" si="159"/>
        <v>0</v>
      </c>
      <c r="G273" s="2" t="e">
        <f t="shared" si="162"/>
        <v>#DIV/0!</v>
      </c>
      <c r="H273" s="21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130"/>
      <c r="U273" s="4"/>
      <c r="V273" s="4"/>
      <c r="W273" s="4"/>
      <c r="X273" s="4"/>
      <c r="Y273" s="4"/>
      <c r="Z273" s="4"/>
      <c r="AA273" s="4"/>
      <c r="AB273" s="4"/>
      <c r="AC273" s="4"/>
      <c r="AE273" s="49" t="e">
        <f t="shared" si="164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7"/>
      <c r="E274" s="7">
        <f>SUM(I274:AC274)</f>
        <v>5182</v>
      </c>
      <c r="F274" s="2"/>
      <c r="G274" s="2" t="e">
        <f t="shared" si="162"/>
        <v>#DIV/0!</v>
      </c>
      <c r="H274" s="218">
        <v>5</v>
      </c>
      <c r="I274" s="130"/>
      <c r="J274" s="130">
        <v>2000</v>
      </c>
      <c r="K274" s="130"/>
      <c r="L274" s="130">
        <v>1000</v>
      </c>
      <c r="M274" s="130">
        <v>838</v>
      </c>
      <c r="N274" s="130"/>
      <c r="O274" s="130"/>
      <c r="P274" s="130"/>
      <c r="Q274" s="130">
        <v>775</v>
      </c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>
        <v>569</v>
      </c>
      <c r="AB274" s="130"/>
      <c r="AC274" s="130"/>
      <c r="AE274" s="49">
        <f t="shared" si="164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7"/>
      <c r="E275" s="7">
        <f>E274*0.2</f>
        <v>1036.4000000000001</v>
      </c>
      <c r="F275" s="2" t="e">
        <f t="shared" si="159"/>
        <v>#DIV/0!</v>
      </c>
      <c r="G275" s="2" t="e">
        <f t="shared" si="162"/>
        <v>#DIV/0!</v>
      </c>
      <c r="H275" s="21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130"/>
      <c r="U275" s="4"/>
      <c r="V275" s="4"/>
      <c r="W275" s="4"/>
      <c r="X275" s="4"/>
      <c r="Y275" s="4"/>
      <c r="Z275" s="4"/>
      <c r="AA275" s="4"/>
      <c r="AB275" s="4"/>
      <c r="AC275" s="4"/>
      <c r="AE275" s="49">
        <f t="shared" si="164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7"/>
      <c r="E276" s="7">
        <f>SUM(I276:AC276)</f>
        <v>0</v>
      </c>
      <c r="F276" s="2" t="e">
        <f t="shared" si="159"/>
        <v>#VALUE!</v>
      </c>
      <c r="G276" s="2" t="e">
        <f t="shared" si="162"/>
        <v>#DIV/0!</v>
      </c>
      <c r="H276" s="218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E276" s="49" t="e">
        <f t="shared" si="164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196510.8</v>
      </c>
      <c r="C277" s="7"/>
      <c r="D277" s="7"/>
      <c r="E277" s="7">
        <f>E275+E273+E270+E266+E262</f>
        <v>213902.948</v>
      </c>
      <c r="F277" s="5">
        <f t="shared" ref="F277:F288" si="174">E277/B277</f>
        <v>1.0885047946474189</v>
      </c>
      <c r="G277" s="2" t="e">
        <f t="shared" si="162"/>
        <v>#DIV/0!</v>
      </c>
      <c r="H277" s="218">
        <v>21</v>
      </c>
      <c r="I277" s="4">
        <f>I275+I273+I270+I266+I262</f>
        <v>922.05000000000007</v>
      </c>
      <c r="J277" s="4">
        <f t="shared" ref="J277:Y277" si="175">J275+J273+J270+J266+J262</f>
        <v>6312.5999999999995</v>
      </c>
      <c r="K277" s="4">
        <f t="shared" si="175"/>
        <v>18768</v>
      </c>
      <c r="L277" s="4">
        <f t="shared" si="175"/>
        <v>11875.38</v>
      </c>
      <c r="M277" s="4">
        <f t="shared" si="175"/>
        <v>7781.4</v>
      </c>
      <c r="N277" s="4">
        <f t="shared" si="175"/>
        <v>6654</v>
      </c>
      <c r="O277" s="4">
        <f t="shared" si="175"/>
        <v>4200.7000000000007</v>
      </c>
      <c r="P277" s="4">
        <f t="shared" si="175"/>
        <v>16728.400000000001</v>
      </c>
      <c r="Q277" s="4">
        <f t="shared" si="175"/>
        <v>10949.7</v>
      </c>
      <c r="R277" s="4">
        <f t="shared" si="175"/>
        <v>9667.85</v>
      </c>
      <c r="S277" s="4">
        <f t="shared" si="175"/>
        <v>5061.75</v>
      </c>
      <c r="T277" s="4">
        <f t="shared" si="175"/>
        <v>14148.77</v>
      </c>
      <c r="U277" s="4">
        <f t="shared" si="175"/>
        <v>5017.5</v>
      </c>
      <c r="V277" s="4">
        <f t="shared" si="175"/>
        <v>2541.2650000000003</v>
      </c>
      <c r="W277" s="4">
        <f t="shared" si="175"/>
        <v>7775.2000000000007</v>
      </c>
      <c r="X277" s="4">
        <f t="shared" si="175"/>
        <v>33844.172999999995</v>
      </c>
      <c r="Y277" s="4">
        <f t="shared" si="175"/>
        <v>4256</v>
      </c>
      <c r="Z277" s="4">
        <f>Z275+Z273+Z270+Z266+Z262</f>
        <v>594</v>
      </c>
      <c r="AA277" s="4">
        <f>AA275+AA273+AA270+AA266+AA262</f>
        <v>7758.4699999999993</v>
      </c>
      <c r="AB277" s="4">
        <f>AB275+AB273+AB270+AB266+AB262</f>
        <v>22915.84</v>
      </c>
      <c r="AC277" s="4">
        <f>AC275+AC273+AC270+AC266+AC262</f>
        <v>15093.5</v>
      </c>
      <c r="AD277" s="65">
        <f t="shared" ref="AD277" si="176">AD275+AD273+AD270+AD266+AD262</f>
        <v>0</v>
      </c>
      <c r="AE277" s="49">
        <f t="shared" si="164"/>
        <v>0.15822209706057905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7"/>
      <c r="E278" s="7">
        <f>SUM(I278:AC278)</f>
        <v>74465.899999999994</v>
      </c>
      <c r="F278" s="5">
        <f t="shared" si="174"/>
        <v>1.0108859144222415</v>
      </c>
      <c r="G278" s="2" t="e">
        <f t="shared" si="162"/>
        <v>#DIV/0!</v>
      </c>
      <c r="H278" s="218"/>
      <c r="I278" s="4">
        <v>323.5</v>
      </c>
      <c r="J278" s="4">
        <v>2186.1</v>
      </c>
      <c r="K278" s="4">
        <v>6718.2999999999993</v>
      </c>
      <c r="L278" s="4">
        <v>7270.4999999999991</v>
      </c>
      <c r="M278" s="4">
        <v>2681.3999999999996</v>
      </c>
      <c r="N278" s="4">
        <v>2652.8</v>
      </c>
      <c r="O278" s="4">
        <v>1003.3</v>
      </c>
      <c r="P278" s="4">
        <v>6033.8</v>
      </c>
      <c r="Q278" s="4">
        <v>3181</v>
      </c>
      <c r="R278" s="4">
        <v>3148.8</v>
      </c>
      <c r="S278" s="4">
        <v>2123.5</v>
      </c>
      <c r="T278" s="130">
        <v>4305.8999999999996</v>
      </c>
      <c r="U278" s="4">
        <v>2075.6</v>
      </c>
      <c r="V278" s="4">
        <v>1263.5999999999999</v>
      </c>
      <c r="W278" s="4">
        <v>2488.6</v>
      </c>
      <c r="X278" s="4">
        <v>10397.5</v>
      </c>
      <c r="Y278" s="4">
        <v>1318.2999999999997</v>
      </c>
      <c r="Z278" s="4">
        <v>284</v>
      </c>
      <c r="AA278" s="4">
        <v>2170.5</v>
      </c>
      <c r="AB278" s="4">
        <v>7667.7</v>
      </c>
      <c r="AC278" s="4">
        <v>5171.2</v>
      </c>
      <c r="AE278" s="49">
        <f t="shared" si="164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182" t="s">
        <v>145</v>
      </c>
      <c r="B279" s="181">
        <f>B277/B278*10</f>
        <v>26.676639878366636</v>
      </c>
      <c r="C279" s="181"/>
      <c r="D279" s="181"/>
      <c r="E279" s="181">
        <f>E277/E278*10</f>
        <v>28.724953032193262</v>
      </c>
      <c r="F279" s="5">
        <f>E279/B279</f>
        <v>1.0767830267667144</v>
      </c>
      <c r="G279" s="2" t="e">
        <f t="shared" si="162"/>
        <v>#DIV/0!</v>
      </c>
      <c r="H279" s="218">
        <v>21</v>
      </c>
      <c r="I279" s="9">
        <f>I277/I278*10</f>
        <v>28.502318392581145</v>
      </c>
      <c r="J279" s="9">
        <f>J277/J278*10</f>
        <v>28.876080691642652</v>
      </c>
      <c r="K279" s="9">
        <f t="shared" ref="K279:Z279" si="177">K277/K278*10</f>
        <v>27.935638479972617</v>
      </c>
      <c r="L279" s="9">
        <f>L277/L278*10</f>
        <v>16.333649680214567</v>
      </c>
      <c r="M279" s="9">
        <f t="shared" si="177"/>
        <v>29.019914969791905</v>
      </c>
      <c r="N279" s="9">
        <f t="shared" si="177"/>
        <v>25.082931242460795</v>
      </c>
      <c r="O279" s="9">
        <f t="shared" si="177"/>
        <v>41.868832851589765</v>
      </c>
      <c r="P279" s="9">
        <f t="shared" si="177"/>
        <v>27.72448539891942</v>
      </c>
      <c r="Q279" s="9">
        <f>Q277/Q278*10</f>
        <v>34.422194278528771</v>
      </c>
      <c r="R279" s="9">
        <f t="shared" si="177"/>
        <v>30.703283790650406</v>
      </c>
      <c r="S279" s="9">
        <f>S277/S278*10</f>
        <v>23.836825994819876</v>
      </c>
      <c r="T279" s="9">
        <f t="shared" si="177"/>
        <v>32.859030632388119</v>
      </c>
      <c r="U279" s="9">
        <f t="shared" si="177"/>
        <v>24.173732896511851</v>
      </c>
      <c r="V279" s="9">
        <f t="shared" si="177"/>
        <v>20.111308958531183</v>
      </c>
      <c r="W279" s="9">
        <f t="shared" si="177"/>
        <v>31.243269308044688</v>
      </c>
      <c r="X279" s="9">
        <f>X277/X278*10</f>
        <v>32.550298629478235</v>
      </c>
      <c r="Y279" s="9">
        <f t="shared" si="177"/>
        <v>32.284002123947516</v>
      </c>
      <c r="Z279" s="9">
        <f t="shared" si="177"/>
        <v>20.91549295774648</v>
      </c>
      <c r="AA279" s="9">
        <f>AA277/AA278*10</f>
        <v>35.74508177839207</v>
      </c>
      <c r="AB279" s="9">
        <f>AB277/AB278*10</f>
        <v>29.8861979472332</v>
      </c>
      <c r="AC279" s="9">
        <f t="shared" ref="AC279:AD279" si="178">AC277/AC278*10</f>
        <v>29.187616027227726</v>
      </c>
      <c r="AD279" s="66" t="e">
        <f t="shared" si="178"/>
        <v>#DIV/0!</v>
      </c>
      <c r="AE279" s="49">
        <f t="shared" si="164"/>
        <v>1.1331715179132842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74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74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74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74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74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74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74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74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74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41"/>
      <c r="B290" s="241"/>
      <c r="C290" s="241"/>
      <c r="D290" s="241"/>
      <c r="E290" s="241"/>
      <c r="F290" s="241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1"/>
    </row>
    <row r="291" spans="1:46" ht="20.25" hidden="1" customHeight="1" x14ac:dyDescent="0.25">
      <c r="A291" s="239"/>
      <c r="B291" s="240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0"/>
      <c r="N291" s="240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79">I20-I315</f>
        <v>-1735</v>
      </c>
      <c r="J316" s="94">
        <f t="shared" si="179"/>
        <v>968.59999999999991</v>
      </c>
      <c r="K316" s="94">
        <f t="shared" si="179"/>
        <v>-362</v>
      </c>
      <c r="L316" s="94">
        <f t="shared" si="179"/>
        <v>-1368</v>
      </c>
      <c r="M316" s="94">
        <f t="shared" si="179"/>
        <v>-681</v>
      </c>
      <c r="N316" s="94">
        <f t="shared" si="179"/>
        <v>883.80000000000018</v>
      </c>
      <c r="O316" s="94">
        <f t="shared" si="179"/>
        <v>-335</v>
      </c>
      <c r="P316" s="94">
        <f t="shared" si="179"/>
        <v>-248</v>
      </c>
      <c r="Q316" s="94">
        <f t="shared" si="179"/>
        <v>0</v>
      </c>
      <c r="R316" s="94">
        <f t="shared" si="179"/>
        <v>-73</v>
      </c>
      <c r="S316" s="94">
        <f t="shared" si="179"/>
        <v>449</v>
      </c>
      <c r="T316" s="94">
        <f t="shared" si="179"/>
        <v>-343</v>
      </c>
      <c r="U316" s="94">
        <f t="shared" si="179"/>
        <v>-170</v>
      </c>
      <c r="V316" s="94">
        <f t="shared" si="179"/>
        <v>-80</v>
      </c>
      <c r="W316" s="94">
        <f t="shared" si="179"/>
        <v>-50</v>
      </c>
      <c r="X316" s="94">
        <f t="shared" si="179"/>
        <v>334.5</v>
      </c>
      <c r="Y316" s="94">
        <f t="shared" si="179"/>
        <v>-70</v>
      </c>
      <c r="Z316" s="94">
        <f t="shared" si="179"/>
        <v>-589</v>
      </c>
      <c r="AA316" s="94">
        <f t="shared" si="179"/>
        <v>-419</v>
      </c>
      <c r="AB316" s="94">
        <f t="shared" si="179"/>
        <v>-277</v>
      </c>
      <c r="AC316" s="94">
        <f t="shared" si="179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0">H42/$E42</f>
        <v>1.0547209308866485E-4</v>
      </c>
      <c r="I320" s="96">
        <f t="shared" si="180"/>
        <v>9.7179977579646484E-2</v>
      </c>
      <c r="J320" s="96">
        <f t="shared" si="180"/>
        <v>3.0365917848288938E-2</v>
      </c>
      <c r="K320" s="96">
        <f t="shared" si="180"/>
        <v>6.4171230427393006E-2</v>
      </c>
      <c r="L320" s="96">
        <f t="shared" si="180"/>
        <v>7.0274548880790405E-2</v>
      </c>
      <c r="M320" s="96">
        <f t="shared" si="180"/>
        <v>3.7779099248235096E-2</v>
      </c>
      <c r="N320" s="96">
        <f t="shared" si="180"/>
        <v>5.9893081432491828E-2</v>
      </c>
      <c r="O320" s="96">
        <f t="shared" si="180"/>
        <v>3.1495975988524633E-2</v>
      </c>
      <c r="P320" s="96">
        <f t="shared" si="180"/>
        <v>4.7341902354940714E-2</v>
      </c>
      <c r="Q320" s="96">
        <f t="shared" si="180"/>
        <v>4.3384187623804145E-2</v>
      </c>
      <c r="R320" s="96">
        <f t="shared" si="180"/>
        <v>2.074435171829107E-2</v>
      </c>
      <c r="S320" s="96">
        <f t="shared" si="180"/>
        <v>2.0215484508660765E-2</v>
      </c>
      <c r="T320" s="96">
        <f t="shared" si="180"/>
        <v>4.4027065143582671E-2</v>
      </c>
      <c r="U320" s="96">
        <f t="shared" si="180"/>
        <v>5.5794737243903707E-2</v>
      </c>
      <c r="V320" s="96">
        <f t="shared" si="180"/>
        <v>5.3810857397712152E-2</v>
      </c>
      <c r="W320" s="96">
        <f t="shared" si="180"/>
        <v>5.673896360107842E-2</v>
      </c>
      <c r="X320" s="96">
        <f t="shared" si="180"/>
        <v>3.8292396767933265E-2</v>
      </c>
      <c r="Y320" s="96">
        <f t="shared" si="180"/>
        <v>3.7450126767410927E-2</v>
      </c>
      <c r="Z320" s="96">
        <f t="shared" si="180"/>
        <v>1.8944796910973515E-2</v>
      </c>
      <c r="AA320" s="96">
        <f t="shared" si="180"/>
        <v>3.9617327156351828E-2</v>
      </c>
      <c r="AB320" s="96">
        <f t="shared" si="180"/>
        <v>9.008823493958959E-2</v>
      </c>
      <c r="AC320" s="96">
        <f t="shared" si="180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hidden="1" x14ac:dyDescent="0.25">
      <c r="E323" s="16">
        <f>E322/6000</f>
        <v>3.8731999999999971</v>
      </c>
      <c r="AR323" s="15"/>
      <c r="AS323" s="15"/>
    </row>
    <row r="324" spans="1:45" hidden="1" x14ac:dyDescent="0.25"/>
    <row r="325" spans="1:45" hidden="1" x14ac:dyDescent="0.25">
      <c r="A325" s="15"/>
      <c r="B325" s="15"/>
      <c r="C325" s="15"/>
      <c r="D325" s="15"/>
      <c r="I325" s="96">
        <f t="shared" ref="I325:AD325" si="181">I64/$E64</f>
        <v>0.10321524366879159</v>
      </c>
      <c r="J325" s="96">
        <f t="shared" si="181"/>
        <v>1.3272024244957676E-2</v>
      </c>
      <c r="K325" s="96">
        <f t="shared" si="181"/>
        <v>0.11293412756470547</v>
      </c>
      <c r="L325" s="96">
        <f t="shared" si="181"/>
        <v>4.159264290939492E-2</v>
      </c>
      <c r="M325" s="96">
        <f t="shared" si="181"/>
        <v>2.3739854390915107E-2</v>
      </c>
      <c r="N325" s="96">
        <f t="shared" si="181"/>
        <v>3.6837705089351032E-2</v>
      </c>
      <c r="O325" s="96">
        <f t="shared" si="181"/>
        <v>2.0204131396523495E-2</v>
      </c>
      <c r="P325" s="96">
        <f t="shared" si="181"/>
        <v>5.1328944159960983E-2</v>
      </c>
      <c r="Q325" s="96">
        <f>Q64/$E64</f>
        <v>3.4416692792698642E-2</v>
      </c>
      <c r="R325" s="96">
        <f t="shared" si="181"/>
        <v>2.5516424565437002E-2</v>
      </c>
      <c r="S325" s="96">
        <f t="shared" si="181"/>
        <v>3.9937994217438252E-2</v>
      </c>
      <c r="T325" s="96">
        <f t="shared" si="181"/>
        <v>4.6713345177134498E-2</v>
      </c>
      <c r="U325" s="96">
        <f t="shared" si="181"/>
        <v>3.7516981920785869E-2</v>
      </c>
      <c r="V325" s="96">
        <f t="shared" si="181"/>
        <v>4.1157209043090538E-2</v>
      </c>
      <c r="W325" s="96">
        <f t="shared" si="181"/>
        <v>4.8803427735395546E-2</v>
      </c>
      <c r="X325" s="96">
        <f t="shared" si="181"/>
        <v>8.7853136865572862E-2</v>
      </c>
      <c r="Y325" s="96">
        <f t="shared" si="181"/>
        <v>2.0482809070958303E-2</v>
      </c>
      <c r="Z325" s="96">
        <f t="shared" si="181"/>
        <v>1.6232974535827498E-2</v>
      </c>
      <c r="AA325" s="96">
        <f t="shared" si="181"/>
        <v>5.8835824015048596E-2</v>
      </c>
      <c r="AB325" s="96">
        <f t="shared" si="181"/>
        <v>9.0744417737833982E-2</v>
      </c>
      <c r="AC325" s="96">
        <f t="shared" si="181"/>
        <v>4.8664088898178144E-2</v>
      </c>
      <c r="AD325" s="96">
        <f t="shared" si="181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hidden="1" x14ac:dyDescent="0.25">
      <c r="A326" s="15"/>
      <c r="B326" s="15"/>
      <c r="C326" s="15"/>
      <c r="D326" s="15"/>
      <c r="K326" s="96">
        <f t="shared" ref="K326:AC326" si="182">K70/$E70</f>
        <v>0.16670005208124675</v>
      </c>
      <c r="L326" s="96">
        <f t="shared" si="182"/>
        <v>4.0423059973558752E-2</v>
      </c>
      <c r="M326" s="96">
        <f t="shared" si="182"/>
        <v>1.5544249028484435E-2</v>
      </c>
      <c r="N326" s="96">
        <f t="shared" si="182"/>
        <v>5.1680621769961139E-2</v>
      </c>
      <c r="O326" s="96">
        <f t="shared" si="182"/>
        <v>1.846881134569929E-2</v>
      </c>
      <c r="P326" s="96">
        <f t="shared" si="182"/>
        <v>5.7008933936941626E-2</v>
      </c>
      <c r="Q326" s="96">
        <f t="shared" si="182"/>
        <v>6.6904370818476827E-3</v>
      </c>
      <c r="R326" s="96">
        <f t="shared" si="182"/>
        <v>2.5920435879972756E-2</v>
      </c>
      <c r="S326" s="96">
        <f t="shared" si="182"/>
        <v>3.8620247586234523E-2</v>
      </c>
      <c r="T326" s="96">
        <f t="shared" si="182"/>
        <v>3.1929810504386841E-2</v>
      </c>
      <c r="U326" s="96">
        <f t="shared" si="182"/>
        <v>6.3779496013781495E-2</v>
      </c>
      <c r="V326" s="96">
        <f t="shared" si="182"/>
        <v>7.2232682985457319E-2</v>
      </c>
      <c r="W326" s="96">
        <f t="shared" si="182"/>
        <v>2.2394936100316495E-2</v>
      </c>
      <c r="X326" s="96">
        <f t="shared" si="182"/>
        <v>8.1767557389527665E-2</v>
      </c>
      <c r="Y326" s="96">
        <f t="shared" si="182"/>
        <v>2.0952686190457114E-2</v>
      </c>
      <c r="Z326" s="96">
        <f t="shared" si="182"/>
        <v>4.8475621970273629E-3</v>
      </c>
      <c r="AA326" s="96">
        <f t="shared" si="182"/>
        <v>8.7977244501422219E-2</v>
      </c>
      <c r="AB326" s="96">
        <f t="shared" si="182"/>
        <v>0.13981811626136773</v>
      </c>
      <c r="AC326" s="96">
        <f t="shared" si="182"/>
        <v>4.7273747045390807E-2</v>
      </c>
      <c r="AR326" s="15"/>
      <c r="AS326" s="15"/>
    </row>
    <row r="327" spans="1:45" hidden="1" x14ac:dyDescent="0.25"/>
    <row r="328" spans="1:45" hidden="1" x14ac:dyDescent="0.25"/>
    <row r="329" spans="1:45" hidden="1" x14ac:dyDescent="0.25"/>
    <row r="330" spans="1:45" hidden="1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83">I42+I55+I59+I61+I63++I64</f>
        <v>33938</v>
      </c>
      <c r="J330" s="94">
        <f t="shared" si="183"/>
        <v>8108.5</v>
      </c>
      <c r="K330" s="94">
        <f t="shared" si="183"/>
        <v>22125.7</v>
      </c>
      <c r="L330" s="94">
        <f t="shared" si="183"/>
        <v>18826.900000000001</v>
      </c>
      <c r="M330" s="94">
        <f t="shared" si="183"/>
        <v>10489.119999999999</v>
      </c>
      <c r="N330" s="94">
        <f t="shared" si="183"/>
        <v>19735</v>
      </c>
      <c r="O330" s="94">
        <f t="shared" si="183"/>
        <v>8710</v>
      </c>
      <c r="P330" s="94">
        <f t="shared" si="183"/>
        <v>14997</v>
      </c>
      <c r="Q330" s="94">
        <f t="shared" si="183"/>
        <v>11719</v>
      </c>
      <c r="R330" s="94">
        <f t="shared" si="183"/>
        <v>6399.3</v>
      </c>
      <c r="S330" s="94">
        <f t="shared" si="183"/>
        <v>8781</v>
      </c>
      <c r="T330" s="94">
        <f t="shared" si="183"/>
        <v>12337</v>
      </c>
      <c r="U330" s="94">
        <f t="shared" si="183"/>
        <v>17312</v>
      </c>
      <c r="V330" s="94">
        <f t="shared" si="183"/>
        <v>16261.1</v>
      </c>
      <c r="W330" s="94">
        <f t="shared" si="183"/>
        <v>16703.5</v>
      </c>
      <c r="X330" s="94">
        <f t="shared" si="183"/>
        <v>13765.2</v>
      </c>
      <c r="Y330" s="94">
        <f t="shared" si="183"/>
        <v>11357.5</v>
      </c>
      <c r="Z330" s="94">
        <f t="shared" si="183"/>
        <v>5257</v>
      </c>
      <c r="AA330" s="94">
        <f t="shared" si="183"/>
        <v>12934</v>
      </c>
      <c r="AB330" s="94">
        <f t="shared" si="183"/>
        <v>26009</v>
      </c>
      <c r="AC330" s="94">
        <f t="shared" si="183"/>
        <v>12000</v>
      </c>
      <c r="AR330" s="15"/>
      <c r="AS330" s="15"/>
    </row>
    <row r="331" spans="1:45" hidden="1" x14ac:dyDescent="0.25"/>
    <row r="332" spans="1:45" hidden="1" x14ac:dyDescent="0.25"/>
    <row r="333" spans="1:45" hidden="1" x14ac:dyDescent="0.25"/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hidden="1" x14ac:dyDescent="0.25">
      <c r="I349" s="15">
        <v>7600</v>
      </c>
      <c r="O349" s="15">
        <v>20878.400000000001</v>
      </c>
    </row>
    <row r="350" spans="9:43" hidden="1" x14ac:dyDescent="0.25">
      <c r="I350" s="15">
        <v>3300</v>
      </c>
      <c r="O350" s="15">
        <v>8042.7</v>
      </c>
    </row>
    <row r="351" spans="9:43" hidden="1" x14ac:dyDescent="0.25">
      <c r="I351" s="15">
        <v>2100</v>
      </c>
      <c r="O351" s="15">
        <v>9553.4</v>
      </c>
    </row>
    <row r="352" spans="9:43" hidden="1" x14ac:dyDescent="0.25">
      <c r="I352" s="15">
        <v>5800</v>
      </c>
      <c r="O352" s="15">
        <v>21259.200000000001</v>
      </c>
    </row>
    <row r="353" spans="9:15" hidden="1" x14ac:dyDescent="0.25">
      <c r="I353" s="15">
        <v>2600</v>
      </c>
      <c r="O353" s="15">
        <v>7601.6</v>
      </c>
    </row>
    <row r="354" spans="9:15" hidden="1" x14ac:dyDescent="0.25">
      <c r="I354" s="15">
        <v>6300</v>
      </c>
      <c r="O354" s="15">
        <v>16899.099999999999</v>
      </c>
    </row>
    <row r="355" spans="9:15" hidden="1" x14ac:dyDescent="0.25">
      <c r="I355" s="15">
        <v>3100</v>
      </c>
      <c r="O355" s="15">
        <v>20781.900000000001</v>
      </c>
    </row>
    <row r="356" spans="9:15" hidden="1" x14ac:dyDescent="0.25">
      <c r="I356" s="15">
        <v>3000</v>
      </c>
      <c r="O356" s="15">
        <v>12496.2</v>
      </c>
    </row>
    <row r="357" spans="9:15" hidden="1" x14ac:dyDescent="0.25">
      <c r="I357" s="15">
        <v>4300</v>
      </c>
      <c r="O357" s="15">
        <v>7543.5</v>
      </c>
    </row>
    <row r="358" spans="9:15" hidden="1" x14ac:dyDescent="0.25">
      <c r="I358" s="15">
        <v>2200</v>
      </c>
      <c r="O358" s="15">
        <v>3416.2</v>
      </c>
    </row>
    <row r="359" spans="9:15" hidden="1" x14ac:dyDescent="0.25">
      <c r="I359" s="15">
        <v>4000</v>
      </c>
      <c r="O359" s="15">
        <v>3232.7</v>
      </c>
    </row>
    <row r="360" spans="9:15" hidden="1" x14ac:dyDescent="0.25">
      <c r="I360" s="15">
        <v>4900</v>
      </c>
      <c r="O360" s="15">
        <v>17127.2</v>
      </c>
    </row>
    <row r="361" spans="9:15" hidden="1" x14ac:dyDescent="0.25">
      <c r="I361" s="15">
        <v>5100</v>
      </c>
      <c r="O361" s="15">
        <v>21845.3</v>
      </c>
    </row>
    <row r="362" spans="9:15" hidden="1" x14ac:dyDescent="0.25">
      <c r="I362" s="15">
        <v>4900</v>
      </c>
      <c r="O362" s="15">
        <v>21793.599999999999</v>
      </c>
    </row>
    <row r="363" spans="9:15" hidden="1" x14ac:dyDescent="0.25">
      <c r="I363" s="15">
        <v>7500</v>
      </c>
      <c r="O363" s="15">
        <v>33536.5</v>
      </c>
    </row>
    <row r="364" spans="9:15" hidden="1" x14ac:dyDescent="0.25">
      <c r="I364" s="15">
        <v>3400</v>
      </c>
      <c r="O364" s="15">
        <v>11541.9</v>
      </c>
    </row>
    <row r="365" spans="9:15" hidden="1" x14ac:dyDescent="0.25">
      <c r="I365" s="15">
        <v>2000</v>
      </c>
      <c r="O365" s="15">
        <v>7634.8</v>
      </c>
    </row>
    <row r="366" spans="9:15" hidden="1" x14ac:dyDescent="0.25">
      <c r="I366" s="15">
        <v>2000</v>
      </c>
      <c r="O366" s="15">
        <v>5680.8</v>
      </c>
    </row>
    <row r="367" spans="9:15" hidden="1" x14ac:dyDescent="0.25">
      <c r="I367" s="15">
        <v>6000</v>
      </c>
      <c r="O367" s="15">
        <v>13855.7</v>
      </c>
    </row>
    <row r="368" spans="9:15" hidden="1" x14ac:dyDescent="0.25">
      <c r="I368" s="15">
        <v>5600</v>
      </c>
      <c r="O368" s="15">
        <v>26026.899999999998</v>
      </c>
    </row>
    <row r="369" spans="9:15" hidden="1" x14ac:dyDescent="0.25">
      <c r="I369" s="15">
        <v>2300</v>
      </c>
      <c r="O369" s="15">
        <v>9504.1</v>
      </c>
    </row>
    <row r="370" spans="9:15" hidden="1" x14ac:dyDescent="0.25"/>
    <row r="371" spans="9:15" hidden="1" x14ac:dyDescent="0.25"/>
    <row r="372" spans="9:15" hidden="1" x14ac:dyDescent="0.25"/>
    <row r="373" spans="9:15" hidden="1" x14ac:dyDescent="0.25"/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2024-10-03T10:20:15Z</cp:lastPrinted>
  <dcterms:created xsi:type="dcterms:W3CDTF">2017-06-08T05:54:08Z</dcterms:created>
  <dcterms:modified xsi:type="dcterms:W3CDTF">2024-10-03T10:20:18Z</dcterms:modified>
</cp:coreProperties>
</file>