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ПРЕМОНТ МКД по годам\для краткоср.плана 2027-2029\Для капремонта 2027-2029\По новым пределкам 21.05.2026\Исправлен 29.05.2026\"/>
    </mc:Choice>
  </mc:AlternateContent>
  <bookViews>
    <workbookView xWindow="360" yWindow="15" windowWidth="20955" windowHeight="9720" activeTab="2"/>
  </bookViews>
  <sheets>
    <sheet name="перечень" sheetId="1" r:id="rId1"/>
    <sheet name="реестр" sheetId="2" r:id="rId2"/>
    <sheet name="приложение 3" sheetId="3" r:id="rId3"/>
  </sheets>
  <definedNames>
    <definedName name="_xlnm.Print_Area" localSheetId="0">перечень!$A$1:$W$56</definedName>
  </definedNames>
  <calcPr calcId="152511"/>
</workbook>
</file>

<file path=xl/calcChain.xml><?xml version="1.0" encoding="utf-8"?>
<calcChain xmlns="http://schemas.openxmlformats.org/spreadsheetml/2006/main">
  <c r="O28" i="3" l="1"/>
  <c r="N28" i="3"/>
  <c r="J28" i="3"/>
  <c r="D28" i="3"/>
  <c r="N21" i="3"/>
  <c r="I21" i="3"/>
  <c r="E21" i="3"/>
  <c r="O20" i="3"/>
  <c r="O21" i="3" s="1"/>
  <c r="J20" i="3"/>
  <c r="J21" i="3" s="1"/>
  <c r="N14" i="3"/>
  <c r="N29" i="3" s="1"/>
  <c r="J14" i="3"/>
  <c r="I14" i="3"/>
  <c r="I29" i="3" s="1"/>
  <c r="E14" i="3"/>
  <c r="E29" i="3" s="1"/>
  <c r="D14" i="3"/>
  <c r="O13" i="3"/>
  <c r="O14" i="3" s="1"/>
  <c r="R22" i="2"/>
  <c r="G22" i="2"/>
  <c r="F22" i="2"/>
  <c r="R21" i="2"/>
  <c r="Q21" i="2"/>
  <c r="D21" i="2"/>
  <c r="C21" i="2" s="1"/>
  <c r="C22" i="2" s="1"/>
  <c r="R19" i="2"/>
  <c r="Q19" i="2"/>
  <c r="Q22" i="2" s="1"/>
  <c r="R17" i="2"/>
  <c r="K17" i="2"/>
  <c r="K23" i="2" s="1"/>
  <c r="J17" i="2"/>
  <c r="J23" i="2" s="1"/>
  <c r="R16" i="2"/>
  <c r="Q16" i="2"/>
  <c r="D16" i="2"/>
  <c r="C16" i="2" s="1"/>
  <c r="R15" i="2"/>
  <c r="Q15" i="2"/>
  <c r="D15" i="2"/>
  <c r="C15" i="2" s="1"/>
  <c r="R14" i="2"/>
  <c r="Q14" i="2"/>
  <c r="Q17" i="2" s="1"/>
  <c r="R12" i="2"/>
  <c r="R23" i="2" s="1"/>
  <c r="F12" i="2"/>
  <c r="F23" i="2" s="1"/>
  <c r="R11" i="2"/>
  <c r="Q11" i="2"/>
  <c r="G11" i="2"/>
  <c r="C11" i="2" s="1"/>
  <c r="R10" i="2"/>
  <c r="Q10" i="2"/>
  <c r="D10" i="2"/>
  <c r="C10" i="2" s="1"/>
  <c r="R9" i="2"/>
  <c r="Q9" i="2"/>
  <c r="D9" i="2"/>
  <c r="C9" i="2" s="1"/>
  <c r="R8" i="2"/>
  <c r="Q8" i="2"/>
  <c r="Q12" i="2" s="1"/>
  <c r="D8" i="2"/>
  <c r="C8" i="2" s="1"/>
  <c r="S25" i="1"/>
  <c r="R25" i="1"/>
  <c r="N25" i="1"/>
  <c r="L25" i="1"/>
  <c r="K25" i="1"/>
  <c r="J25" i="1"/>
  <c r="I25" i="1"/>
  <c r="S24" i="1"/>
  <c r="S23" i="1"/>
  <c r="S22" i="1"/>
  <c r="R20" i="1"/>
  <c r="L20" i="1"/>
  <c r="K20" i="1"/>
  <c r="J20" i="1"/>
  <c r="I20" i="1"/>
  <c r="N19" i="1"/>
  <c r="S19" i="1" s="1"/>
  <c r="N18" i="1"/>
  <c r="S18" i="1" s="1"/>
  <c r="N17" i="1"/>
  <c r="S17" i="1" s="1"/>
  <c r="R15" i="1"/>
  <c r="R26" i="1" s="1"/>
  <c r="L15" i="1"/>
  <c r="L26" i="1" s="1"/>
  <c r="K15" i="1"/>
  <c r="K26" i="1" s="1"/>
  <c r="J15" i="1"/>
  <c r="J26" i="1" s="1"/>
  <c r="I15" i="1"/>
  <c r="I26" i="1" s="1"/>
  <c r="N14" i="1"/>
  <c r="S14" i="1" s="1"/>
  <c r="S13" i="1"/>
  <c r="N13" i="1"/>
  <c r="N12" i="1"/>
  <c r="N11" i="1"/>
  <c r="N15" i="1" s="1"/>
  <c r="S15" i="1" l="1"/>
  <c r="C12" i="2"/>
  <c r="C17" i="2"/>
  <c r="Q23" i="2"/>
  <c r="O29" i="3"/>
  <c r="J29" i="3"/>
  <c r="N20" i="1"/>
  <c r="S20" i="1" s="1"/>
  <c r="D12" i="2"/>
  <c r="D17" i="2"/>
  <c r="D22" i="2"/>
  <c r="S11" i="1"/>
  <c r="G12" i="2"/>
  <c r="G23" i="2" s="1"/>
  <c r="C23" i="2" l="1"/>
  <c r="N26" i="1"/>
  <c r="D23" i="2"/>
</calcChain>
</file>

<file path=xl/sharedStrings.xml><?xml version="1.0" encoding="utf-8"?>
<sst xmlns="http://schemas.openxmlformats.org/spreadsheetml/2006/main" count="237" uniqueCount="128">
  <si>
    <t xml:space="preserve">                                                             МУНИЦИПАЛЬНЫЙ  КРАТКОСРОЧНЫЙ  П Л А 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реализации  в 2027-2029 годах Республиканской программы капитального ремонта общего имущества в многоквартирных домах, расположенных на территории Чувашской Республики, на 2014–2055 годы   в  Яльчикском муниципального округа</t>
  </si>
  <si>
    <t xml:space="preserve">Таблица № 1.  Перечень многоквартирных домов, расположенных на территории  Яльчикского муниципального округа Чувашской Республики, в отношении которых в 2027-2029годах планируется   проведение  капитального ремонта общего имущества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</si>
  <si>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 
пп</t>
  </si>
  <si>
    <t>Адрес многоквартирного дома</t>
  </si>
  <si>
    <t>Год</t>
  </si>
  <si>
    <t>Мате-
риал стен</t>
  </si>
  <si>
    <t>Коли-чество этажей в много-
квар-
тир-
ном доме</t>
  </si>
  <si>
    <t>Коли-чество подъез-
дов в много-
квартир-
ном доме</t>
  </si>
  <si>
    <t>Общая площадь многоквартирного дома</t>
  </si>
  <si>
    <t>Площадь помещений многоквартирного дома</t>
  </si>
  <si>
    <t>Количество жителей, зарегистриро-
ванных в много-квартир-
ном доме 
на дату утверждения Республикан-
ской программы капитального ремонта общего имущества в многоквартир-
ных домах, расположенных на территории Чувашской Республики,                                                                                                  на 2014–
2043 годы</t>
  </si>
  <si>
    <t>Вид ремонта общего имущества 
в много-
квартирном доме</t>
  </si>
  <si>
    <t>Стоимость капитального ремонта общего имущества в многоквартирном доме</t>
  </si>
  <si>
    <t>Удельная стоимость капиталь-
ного ремонта одного квадратного метра общей площади помещений много-квартирного дома</t>
  </si>
  <si>
    <t>Предель-
ная стоимость проведения капиталь-
ного ремонта одного квадрат-
ного метра общей площади помещений в много-квартир-
ном доме</t>
  </si>
  <si>
    <t>Способ формиро-
вания фонда капиталь-
ного ремонта</t>
  </si>
  <si>
    <t>Мини-
мальный размер фонда капиталь-
ного ремонта  (для домов, выбрав-
ших спец-
счет)</t>
  </si>
  <si>
    <t>Год  проведения капиталь-ного ремонта общего имущества в много-квартирных домах</t>
  </si>
  <si>
    <t>ввода в экс-
плуата-
цию многоквар-
тирного дома</t>
  </si>
  <si>
    <t>завер-шения послед-него 
капи-таль-
ного ремон-
та в много-
квартир-
ном доме</t>
  </si>
  <si>
    <t>всего</t>
  </si>
  <si>
    <t>в том числе жилых помещений, находящих-
ся в собствен-ности 
граждан</t>
  </si>
  <si>
    <t>за счет средств государственной корпорации – Фонда содействия реформирова-нию жилищно-коммунального хозяйства</t>
  </si>
  <si>
    <t>за счет средств государственной и муниципальной поддержки</t>
  </si>
  <si>
    <t xml:space="preserve">за счет средств собствен-
ников помещений 
в многоквар-тирном доме </t>
  </si>
  <si>
    <t xml:space="preserve">за счет средств республикан-
ского бюджета Чувашской Республики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</si>
  <si>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</si>
  <si>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</si>
  <si>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</si>
  <si>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</si>
  <si>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</si>
  <si>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</si>
  <si>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</si>
  <si>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2027год.</t>
  </si>
  <si>
    <t>с. Яльчики, ул. Октябрьская, д. 18</t>
  </si>
  <si>
    <t>кирпич</t>
  </si>
  <si>
    <t>ремонт  системы холодного водоснабжения</t>
  </si>
  <si>
    <t>на счете рег. оператора</t>
  </si>
  <si>
    <t>с.Яльчики, ул.Комсомольская, д.4</t>
  </si>
  <si>
    <t>2010                  2012</t>
  </si>
  <si>
    <t>ремонт  системы холодного водоснабжения, водоотведения</t>
  </si>
  <si>
    <t>с. Яльчики, ул. Октябрьская, д. 24</t>
  </si>
  <si>
    <t>с. Янтиково, ул. Больничная, д. 2</t>
  </si>
  <si>
    <t>ремонт  крыши                      ( со сплошным утепленнием)</t>
  </si>
  <si>
    <t>Итого за 2027 год: 4 дома</t>
  </si>
  <si>
    <t xml:space="preserve">              2028год.</t>
  </si>
  <si>
    <t>1.</t>
  </si>
  <si>
    <t>с. Яльчики, ул. Комсомольская, д. 12</t>
  </si>
  <si>
    <t>ремонт системы электроснабже-
ния,ремонт подваль-
ных помещений</t>
  </si>
  <si>
    <t>с. Яльчики, ул. Комсомольская, д. 3</t>
  </si>
  <si>
    <t>2009, 2016</t>
  </si>
  <si>
    <t>ремонт системы электроснабже-
ния</t>
  </si>
  <si>
    <t>с. Яльчики, ул. Советская, д. 17</t>
  </si>
  <si>
    <t>ремонт системы водоотведения</t>
  </si>
  <si>
    <t>Итого за 2028 год: 3 дома</t>
  </si>
  <si>
    <t xml:space="preserve">          2029 год.</t>
  </si>
  <si>
    <t>с. Яльчики, ул. Беляева, д. 7</t>
  </si>
  <si>
    <t>ремонт системы холодного водоснаб-жения, ремонт крыши ( скатная со сплошным утеплением)</t>
  </si>
  <si>
    <t xml:space="preserve"> на счете рег. оператора</t>
  </si>
  <si>
    <t>с. Яльчики, ул. Кооперативная, д. 77</t>
  </si>
  <si>
    <t>ремонт системы холодного водоснаб-жения, ремонт системы водоотведения</t>
  </si>
  <si>
    <t>с. Яльчики, ул. Юбилейная, д. 5</t>
  </si>
  <si>
    <t>ремонт системы электроснабжения</t>
  </si>
  <si>
    <t>Итого за 2029 год: 3 дома</t>
  </si>
  <si>
    <t>Всего за 2027-2029 годы: 10  домов</t>
  </si>
  <si>
    <t xml:space="preserve">Таблица № 2.  Реестр многоквартирных домов, расположенных на территории  Яльчикского  муниципального округа Чувашской Республики, в отношении которых планируется   проведение  капитального ремонта общего имущества, по видам капитального ремонта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</si>
  <si>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Адрес многоквартирного дома 
</t>
  </si>
  <si>
    <t>Cтоимость капиталь-
ного 
ремонта общего имущества в много-
квартирном доме – всего</t>
  </si>
  <si>
    <t>Ремонт  внутри-
домо-
вых 
инже-
нер-
ных систем</t>
  </si>
  <si>
    <t>Замена коллек-
тивных (обще-
домо-
вых) ПУ и УУ</t>
  </si>
  <si>
    <t>Ремонт крыши</t>
  </si>
  <si>
    <t>Ремонт или замена лифтового оборудования, признанного непригодным для эксплуатации, ремонт лифтовых шахт</t>
  </si>
  <si>
    <t>Ремонт подвальных помещений, относящихся к общему имуществу в многоквартирном доме</t>
  </si>
  <si>
    <t xml:space="preserve">Утепление и ремонт фасадов многоквартирного дома </t>
  </si>
  <si>
    <t>Ремонт фундамента   многоквартирного дома</t>
  </si>
  <si>
    <t>Энергетическое обследование многоквартирного дома</t>
  </si>
  <si>
    <t>Разработка проектной документации</t>
  </si>
  <si>
    <t>Услуги по строительному контролю</t>
  </si>
  <si>
    <t>№</t>
  </si>
  <si>
    <t>улица, № дома</t>
  </si>
  <si>
    <t>ед.</t>
  </si>
  <si>
    <t>куб. метров</t>
  </si>
  <si>
    <t>2027 год</t>
  </si>
  <si>
    <t>с. Яльчики, ул. Комсомольская, д. 4</t>
  </si>
  <si>
    <t xml:space="preserve">Итого: 4 дома </t>
  </si>
  <si>
    <t>2028 год</t>
  </si>
  <si>
    <t>Итого: 3 дома</t>
  </si>
  <si>
    <t>2029 год</t>
  </si>
  <si>
    <t>Итого за 2027-2029 годы: 10 домов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</si>
  <si>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Яльчикского муниципального округа, в 2027–2029 годах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</si>
  <si>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</si>
  <si>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</si>
  <si>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</si>
  <si>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Количество многоквартирных домов</t>
  </si>
  <si>
    <t>Стоимость капитального ремонта общего имущества
 в многоквартирных домах</t>
  </si>
  <si>
    <t>I квартал 2027 г.</t>
  </si>
  <si>
    <t>II квартал 2027 г.</t>
  </si>
  <si>
    <t>III квартал 2027 г.</t>
  </si>
  <si>
    <t>IV квартал 2027 г.</t>
  </si>
  <si>
    <t>I квартал 
2027 г.</t>
  </si>
  <si>
    <t>II квартал                  2027 г.</t>
  </si>
  <si>
    <t>III квартал                 2027 г.</t>
  </si>
  <si>
    <t>IV квартал 
2027 г.</t>
  </si>
  <si>
    <t>кв. м</t>
  </si>
  <si>
    <t>Яльчикский муниципальный округ</t>
  </si>
  <si>
    <t>Итого</t>
  </si>
  <si>
    <t>Количество жителей, зарегистри-рованных в многоквар-тирных домах на дату утверждения краткосроч-ного плана</t>
  </si>
  <si>
    <t>I квартал 2028 г.</t>
  </si>
  <si>
    <t>II квартал 2028 г.</t>
  </si>
  <si>
    <t>III квартал 2028 г.</t>
  </si>
  <si>
    <t>IV квартал 2028 г.</t>
  </si>
  <si>
    <t>I квартал 
2028 г.</t>
  </si>
  <si>
    <t>II квартал                  2028 г.</t>
  </si>
  <si>
    <t>III квартал                 2028 г.</t>
  </si>
  <si>
    <t>IV квартал 
2028 г.</t>
  </si>
  <si>
    <t>I квартал 2029 г.</t>
  </si>
  <si>
    <t>II квартал 2029 г.</t>
  </si>
  <si>
    <t>III квартал 2029 г.</t>
  </si>
  <si>
    <t>IV квартал 2029 г.</t>
  </si>
  <si>
    <t>I квартал 
2029 г.</t>
  </si>
  <si>
    <t>II квартал                  2029 г.</t>
  </si>
  <si>
    <t>III квартал                 2029 г.</t>
  </si>
  <si>
    <t>IV квартал 
2029 г.</t>
  </si>
  <si>
    <r>
      <t>Всего  за 2027</t>
    </r>
    <r>
      <rPr>
        <b/>
        <sz val="13"/>
        <rFont val="Arial Cyr"/>
      </rPr>
      <t>–</t>
    </r>
    <r>
      <rPr>
        <b/>
        <sz val="13"/>
        <rFont val="Times New Roman"/>
      </rPr>
      <t>2029 годы</t>
    </r>
  </si>
  <si>
    <t>_______________________</t>
  </si>
  <si>
    <t xml:space="preserve">Приложение №1
к постановлению администрации Яльчикского   муниципального округа  Чувашской Республики    от    30 июня 2026 г № 378
</t>
  </si>
  <si>
    <r>
      <rPr>
        <sz val="10"/>
        <rFont val="Times New Roman"/>
      </rPr>
      <t>Приложение №2
к постановлению администрации Яльчикского   муниципального округа  Чувашской Республики    от    30 июня   2026 г №378</t>
    </r>
    <r>
      <rPr>
        <sz val="10"/>
        <color theme="1"/>
        <rFont val="Arial Cyr"/>
      </rPr>
      <t xml:space="preserve">
</t>
    </r>
  </si>
  <si>
    <t xml:space="preserve">Приложение №3
к постановлению администрации Яльчикского   муниципального округа  Чувашской Республики    от   30 июня 2026 г № 378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</si>
</sst>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41" x14ac:knownFonts="1">
    <font>
      <sz val="10"/>
      <color theme="1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3"/>
      <name val="Times New Roman"/>
    </font>
    <font>
      <sz val="12"/>
      <name val="Times New Roman"/>
    </font>
    <font>
      <i/>
      <sz val="13"/>
      <name val="Times New Roman"/>
    </font>
    <font>
      <i/>
      <sz val="12"/>
      <name val="Times New Roman"/>
    </font>
    <font>
      <b/>
      <sz val="12"/>
      <name val="Times New Roman"/>
    </font>
    <font>
      <b/>
      <sz val="11"/>
      <name val="Arial Cyr"/>
    </font>
    <font>
      <b/>
      <sz val="11"/>
      <name val="Times New Roman"/>
    </font>
    <font>
      <sz val="10"/>
      <color theme="1"/>
      <name val="Times New Roman"/>
    </font>
    <font>
      <sz val="10"/>
      <color indexed="2"/>
      <name val="Times New Roman"/>
    </font>
    <font>
      <sz val="14"/>
      <name val="Times New Roman"/>
    </font>
    <font>
      <sz val="11"/>
      <name val="Times New Roman"/>
    </font>
    <font>
      <sz val="8"/>
      <name val="Times New Roman"/>
    </font>
    <font>
      <b/>
      <sz val="10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name val="Arial Cyr"/>
    </font>
    <font>
      <sz val="10"/>
      <color indexed="2"/>
      <name val="Arial Cyr"/>
    </font>
    <font>
      <sz val="7.5"/>
      <name val="Times New Roman"/>
    </font>
    <font>
      <b/>
      <sz val="13"/>
      <name val="Times New Roman"/>
    </font>
    <font>
      <sz val="10"/>
      <color theme="1"/>
      <name val="Arial Cyr"/>
    </font>
    <font>
      <b/>
      <sz val="13"/>
      <name val="Arial Cy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9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164" fontId="1" fillId="0" borderId="0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13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165" fontId="1" fillId="0" borderId="0"/>
    <xf numFmtId="0" fontId="18" fillId="4" borderId="0"/>
  </cellStyleXfs>
  <cellXfs count="130">
    <xf numFmtId="0" fontId="0" fillId="0" borderId="0" xfId="0"/>
    <xf numFmtId="4" fontId="0" fillId="0" borderId="0" xfId="0" applyNumberFormat="1" applyAlignment="1">
      <alignment horizontal="center" vertical="top"/>
    </xf>
    <xf numFmtId="4" fontId="19" fillId="0" borderId="0" xfId="0" applyNumberFormat="1" applyFont="1" applyAlignment="1">
      <alignment horizontal="center" vertical="top" wrapText="1"/>
    </xf>
    <xf numFmtId="4" fontId="0" fillId="0" borderId="0" xfId="0" applyNumberFormat="1" applyAlignment="1">
      <alignment horizontal="center" vertical="top" wrapText="1"/>
    </xf>
    <xf numFmtId="4" fontId="20" fillId="0" borderId="0" xfId="0" applyNumberFormat="1" applyFont="1" applyAlignment="1">
      <alignment horizontal="center" vertical="top" wrapText="1"/>
    </xf>
    <xf numFmtId="4" fontId="21" fillId="0" borderId="0" xfId="0" applyNumberFormat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4" fontId="19" fillId="0" borderId="11" xfId="0" applyNumberFormat="1" applyFont="1" applyBorder="1" applyAlignment="1">
      <alignment horizontal="center" vertical="top" wrapText="1"/>
    </xf>
    <xf numFmtId="4" fontId="19" fillId="0" borderId="12" xfId="0" applyNumberFormat="1" applyFont="1" applyBorder="1" applyAlignment="1">
      <alignment horizontal="center" vertical="top" wrapText="1"/>
    </xf>
    <xf numFmtId="4" fontId="19" fillId="0" borderId="13" xfId="0" applyNumberFormat="1" applyFont="1" applyBorder="1" applyAlignment="1">
      <alignment horizontal="center" vertical="top" wrapText="1"/>
    </xf>
    <xf numFmtId="4" fontId="19" fillId="0" borderId="14" xfId="0" applyNumberFormat="1" applyFont="1" applyBorder="1" applyAlignment="1">
      <alignment horizontal="center" vertical="top" wrapText="1"/>
    </xf>
    <xf numFmtId="4" fontId="19" fillId="0" borderId="15" xfId="0" applyNumberFormat="1" applyFont="1" applyBorder="1" applyAlignment="1">
      <alignment horizontal="center" vertical="top" wrapText="1"/>
    </xf>
    <xf numFmtId="4" fontId="19" fillId="0" borderId="16" xfId="0" applyNumberFormat="1" applyFont="1" applyBorder="1" applyAlignment="1">
      <alignment horizontal="center" vertical="top" wrapText="1"/>
    </xf>
    <xf numFmtId="4" fontId="19" fillId="0" borderId="17" xfId="0" applyNumberFormat="1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4" fontId="0" fillId="0" borderId="19" xfId="0" applyNumberFormat="1" applyBorder="1" applyAlignment="1">
      <alignment horizontal="center" vertical="top" wrapText="1"/>
    </xf>
    <xf numFmtId="4" fontId="19" fillId="0" borderId="20" xfId="0" applyNumberFormat="1" applyFont="1" applyBorder="1" applyAlignment="1">
      <alignment horizontal="center" vertical="top" wrapText="1"/>
    </xf>
    <xf numFmtId="4" fontId="19" fillId="0" borderId="19" xfId="0" applyNumberFormat="1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4" fontId="0" fillId="0" borderId="12" xfId="0" applyNumberFormat="1" applyBorder="1" applyAlignment="1">
      <alignment horizontal="center" vertical="top" wrapText="1"/>
    </xf>
    <xf numFmtId="4" fontId="0" fillId="0" borderId="13" xfId="0" applyNumberForma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4" fontId="19" fillId="24" borderId="13" xfId="0" applyNumberFormat="1" applyFont="1" applyFill="1" applyBorder="1" applyAlignment="1">
      <alignment horizontal="center" vertical="top" wrapText="1"/>
    </xf>
    <xf numFmtId="3" fontId="19" fillId="0" borderId="13" xfId="0" applyNumberFormat="1" applyFont="1" applyBorder="1" applyAlignment="1">
      <alignment horizontal="center" vertical="top" wrapText="1"/>
    </xf>
    <xf numFmtId="4" fontId="25" fillId="0" borderId="0" xfId="0" applyNumberFormat="1" applyFont="1" applyAlignment="1">
      <alignment horizontal="center" vertical="top"/>
    </xf>
    <xf numFmtId="4" fontId="26" fillId="0" borderId="12" xfId="0" applyNumberFormat="1" applyFont="1" applyBorder="1" applyAlignment="1">
      <alignment horizontal="center" vertical="top" wrapText="1"/>
    </xf>
    <xf numFmtId="4" fontId="26" fillId="24" borderId="12" xfId="0" applyNumberFormat="1" applyFont="1" applyFill="1" applyBorder="1" applyAlignment="1">
      <alignment horizontal="center" vertical="top" wrapText="1"/>
    </xf>
    <xf numFmtId="3" fontId="26" fillId="0" borderId="12" xfId="0" applyNumberFormat="1" applyFont="1" applyBorder="1" applyAlignment="1">
      <alignment horizontal="center" vertical="top" wrapText="1"/>
    </xf>
    <xf numFmtId="4" fontId="27" fillId="24" borderId="12" xfId="0" applyNumberFormat="1" applyFont="1" applyFill="1" applyBorder="1" applyAlignment="1">
      <alignment horizontal="center" vertical="top" wrapText="1"/>
    </xf>
    <xf numFmtId="4" fontId="19" fillId="24" borderId="12" xfId="0" applyNumberFormat="1" applyFont="1" applyFill="1" applyBorder="1" applyAlignment="1">
      <alignment horizontal="center" vertical="top" wrapText="1"/>
    </xf>
    <xf numFmtId="3" fontId="26" fillId="24" borderId="12" xfId="0" applyNumberFormat="1" applyFont="1" applyFill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4" fontId="19" fillId="24" borderId="20" xfId="0" applyNumberFormat="1" applyFont="1" applyFill="1" applyBorder="1" applyAlignment="1">
      <alignment horizontal="center" vertical="top" wrapText="1"/>
    </xf>
    <xf numFmtId="3" fontId="19" fillId="24" borderId="20" xfId="0" applyNumberFormat="1" applyFont="1" applyFill="1" applyBorder="1" applyAlignment="1">
      <alignment horizontal="center" vertical="top" wrapText="1"/>
    </xf>
    <xf numFmtId="4" fontId="27" fillId="24" borderId="20" xfId="0" applyNumberFormat="1" applyFont="1" applyFill="1" applyBorder="1" applyAlignment="1">
      <alignment horizontal="center" vertical="top" wrapText="1"/>
    </xf>
    <xf numFmtId="4" fontId="27" fillId="24" borderId="22" xfId="0" applyNumberFormat="1" applyFont="1" applyFill="1" applyBorder="1" applyAlignment="1">
      <alignment horizontal="center" vertical="top" wrapText="1"/>
    </xf>
    <xf numFmtId="4" fontId="19" fillId="0" borderId="23" xfId="0" applyNumberFormat="1" applyFont="1" applyBorder="1" applyAlignment="1">
      <alignment horizontal="center" vertical="top" wrapText="1"/>
    </xf>
    <xf numFmtId="3" fontId="19" fillId="24" borderId="12" xfId="0" applyNumberFormat="1" applyFont="1" applyFill="1" applyBorder="1" applyAlignment="1">
      <alignment horizontal="center" vertical="top" wrapText="1"/>
    </xf>
    <xf numFmtId="4" fontId="27" fillId="24" borderId="16" xfId="0" applyNumberFormat="1" applyFont="1" applyFill="1" applyBorder="1" applyAlignment="1">
      <alignment horizontal="center" vertical="top" wrapText="1"/>
    </xf>
    <xf numFmtId="3" fontId="19" fillId="24" borderId="13" xfId="0" applyNumberFormat="1" applyFont="1" applyFill="1" applyBorder="1" applyAlignment="1">
      <alignment horizontal="center" vertical="top" wrapText="1"/>
    </xf>
    <xf numFmtId="4" fontId="27" fillId="24" borderId="13" xfId="0" applyNumberFormat="1" applyFont="1" applyFill="1" applyBorder="1" applyAlignment="1">
      <alignment horizontal="center" vertical="top" wrapText="1"/>
    </xf>
    <xf numFmtId="4" fontId="27" fillId="24" borderId="24" xfId="0" applyNumberFormat="1" applyFont="1" applyFill="1" applyBorder="1" applyAlignment="1">
      <alignment horizontal="center" vertical="top" wrapText="1"/>
    </xf>
    <xf numFmtId="4" fontId="26" fillId="0" borderId="24" xfId="0" applyNumberFormat="1" applyFont="1" applyBorder="1" applyAlignment="1">
      <alignment horizontal="center" vertical="top" wrapText="1"/>
    </xf>
    <xf numFmtId="4" fontId="26" fillId="0" borderId="13" xfId="0" applyNumberFormat="1" applyFont="1" applyBorder="1" applyAlignment="1">
      <alignment horizontal="center" vertical="top" wrapText="1"/>
    </xf>
    <xf numFmtId="4" fontId="26" fillId="0" borderId="11" xfId="0" applyNumberFormat="1" applyFont="1" applyBorder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4" fontId="26" fillId="0" borderId="20" xfId="0" applyNumberFormat="1" applyFont="1" applyBorder="1" applyAlignment="1">
      <alignment horizontal="center" vertical="top" wrapText="1"/>
    </xf>
    <xf numFmtId="4" fontId="0" fillId="0" borderId="23" xfId="0" applyNumberFormat="1" applyBorder="1" applyAlignment="1">
      <alignment horizontal="center" vertical="top"/>
    </xf>
    <xf numFmtId="4" fontId="26" fillId="0" borderId="23" xfId="0" applyNumberFormat="1" applyFont="1" applyBorder="1" applyAlignment="1">
      <alignment horizontal="left" vertical="top" wrapText="1"/>
    </xf>
    <xf numFmtId="4" fontId="26" fillId="0" borderId="15" xfId="0" applyNumberFormat="1" applyFont="1" applyBorder="1" applyAlignment="1">
      <alignment horizontal="center" vertical="top" wrapText="1"/>
    </xf>
    <xf numFmtId="4" fontId="28" fillId="0" borderId="0" xfId="0" applyNumberFormat="1" applyFont="1" applyAlignment="1">
      <alignment horizontal="center" vertical="top" wrapText="1"/>
    </xf>
    <xf numFmtId="4" fontId="20" fillId="0" borderId="0" xfId="0" applyNumberFormat="1" applyFont="1" applyAlignment="1">
      <alignment horizontal="center" vertical="top"/>
    </xf>
    <xf numFmtId="4" fontId="31" fillId="0" borderId="0" xfId="0" applyNumberFormat="1" applyFont="1" applyAlignment="1">
      <alignment horizontal="center" vertical="top" wrapText="1"/>
    </xf>
    <xf numFmtId="4" fontId="0" fillId="0" borderId="10" xfId="0" applyNumberFormat="1" applyBorder="1" applyAlignment="1">
      <alignment horizontal="center" vertical="top"/>
    </xf>
    <xf numFmtId="4" fontId="29" fillId="0" borderId="10" xfId="0" applyNumberFormat="1" applyFont="1" applyBorder="1" applyAlignment="1">
      <alignment horizontal="center" vertical="top" wrapText="1"/>
    </xf>
    <xf numFmtId="4" fontId="0" fillId="0" borderId="12" xfId="0" applyNumberFormat="1" applyBorder="1" applyAlignment="1">
      <alignment horizontal="center" vertical="top"/>
    </xf>
    <xf numFmtId="0" fontId="0" fillId="0" borderId="12" xfId="0" applyBorder="1"/>
    <xf numFmtId="0" fontId="19" fillId="24" borderId="12" xfId="0" applyFont="1" applyFill="1" applyBorder="1" applyAlignment="1">
      <alignment horizontal="center" vertical="top" wrapText="1"/>
    </xf>
    <xf numFmtId="4" fontId="19" fillId="24" borderId="13" xfId="0" applyNumberFormat="1" applyFont="1" applyFill="1" applyBorder="1" applyAlignment="1">
      <alignment horizontal="left" vertical="top" wrapText="1"/>
    </xf>
    <xf numFmtId="4" fontId="33" fillId="24" borderId="12" xfId="0" applyNumberFormat="1" applyFont="1" applyFill="1" applyBorder="1" applyAlignment="1">
      <alignment horizontal="center" vertical="top" wrapText="1"/>
    </xf>
    <xf numFmtId="4" fontId="26" fillId="24" borderId="12" xfId="0" applyNumberFormat="1" applyFont="1" applyFill="1" applyBorder="1" applyAlignment="1">
      <alignment horizontal="left" vertical="top" wrapText="1"/>
    </xf>
    <xf numFmtId="4" fontId="32" fillId="24" borderId="12" xfId="0" applyNumberFormat="1" applyFont="1" applyFill="1" applyBorder="1" applyAlignment="1">
      <alignment horizontal="center" vertical="top" wrapText="1"/>
    </xf>
    <xf numFmtId="4" fontId="34" fillId="24" borderId="12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0" fontId="36" fillId="24" borderId="12" xfId="0" applyFont="1" applyFill="1" applyBorder="1"/>
    <xf numFmtId="4" fontId="25" fillId="24" borderId="12" xfId="0" applyNumberFormat="1" applyFont="1" applyFill="1" applyBorder="1" applyAlignment="1">
      <alignment horizontal="center" vertical="top"/>
    </xf>
    <xf numFmtId="4" fontId="26" fillId="24" borderId="12" xfId="0" applyNumberFormat="1" applyFont="1" applyFill="1" applyBorder="1" applyAlignment="1">
      <alignment horizontal="left" vertical="top"/>
    </xf>
    <xf numFmtId="4" fontId="32" fillId="24" borderId="12" xfId="0" applyNumberFormat="1" applyFont="1" applyFill="1" applyBorder="1" applyAlignment="1">
      <alignment horizontal="center" vertical="top"/>
    </xf>
    <xf numFmtId="4" fontId="34" fillId="24" borderId="12" xfId="0" applyNumberFormat="1" applyFont="1" applyFill="1" applyBorder="1" applyAlignment="1">
      <alignment horizontal="center" vertical="top"/>
    </xf>
    <xf numFmtId="4" fontId="36" fillId="24" borderId="12" xfId="0" applyNumberFormat="1" applyFont="1" applyFill="1" applyBorder="1"/>
    <xf numFmtId="4" fontId="19" fillId="24" borderId="19" xfId="0" applyNumberFormat="1" applyFont="1" applyFill="1" applyBorder="1" applyAlignment="1">
      <alignment horizontal="left" vertical="top" wrapText="1"/>
    </xf>
    <xf numFmtId="4" fontId="19" fillId="24" borderId="15" xfId="0" applyNumberFormat="1" applyFont="1" applyFill="1" applyBorder="1" applyAlignment="1">
      <alignment horizontal="left" vertical="top" wrapText="1"/>
    </xf>
    <xf numFmtId="0" fontId="37" fillId="0" borderId="0" xfId="0" applyFont="1" applyAlignment="1">
      <alignment horizontal="center" vertical="top"/>
    </xf>
    <xf numFmtId="0" fontId="37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38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vertical="top" wrapText="1"/>
    </xf>
    <xf numFmtId="4" fontId="20" fillId="0" borderId="12" xfId="0" applyNumberFormat="1" applyFont="1" applyBorder="1" applyAlignment="1">
      <alignment horizontal="center" vertical="top" wrapText="1"/>
    </xf>
    <xf numFmtId="3" fontId="20" fillId="0" borderId="12" xfId="0" applyNumberFormat="1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/>
    </xf>
    <xf numFmtId="2" fontId="20" fillId="0" borderId="12" xfId="0" applyNumberFormat="1" applyFont="1" applyBorder="1" applyAlignment="1">
      <alignment horizontal="center" vertical="top" wrapText="1"/>
    </xf>
    <xf numFmtId="0" fontId="38" fillId="0" borderId="12" xfId="0" applyFont="1" applyBorder="1" applyAlignment="1">
      <alignment horizontal="left" vertical="top" wrapText="1"/>
    </xf>
    <xf numFmtId="4" fontId="38" fillId="0" borderId="12" xfId="0" applyNumberFormat="1" applyFont="1" applyBorder="1" applyAlignment="1">
      <alignment horizontal="center" vertical="top" wrapText="1"/>
    </xf>
    <xf numFmtId="3" fontId="38" fillId="0" borderId="12" xfId="0" applyNumberFormat="1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/>
    <xf numFmtId="4" fontId="19" fillId="0" borderId="0" xfId="0" applyNumberFormat="1" applyFont="1" applyAlignment="1">
      <alignment horizontal="center" vertical="top" wrapText="1"/>
    </xf>
    <xf numFmtId="4" fontId="20" fillId="0" borderId="0" xfId="0" applyNumberFormat="1" applyFont="1" applyAlignment="1">
      <alignment horizontal="center" vertical="top" wrapText="1"/>
    </xf>
    <xf numFmtId="4" fontId="22" fillId="0" borderId="10" xfId="0" applyNumberFormat="1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top" wrapText="1"/>
    </xf>
    <xf numFmtId="4" fontId="19" fillId="0" borderId="12" xfId="0" applyNumberFormat="1" applyFont="1" applyBorder="1" applyAlignment="1">
      <alignment horizontal="center" vertical="top" wrapText="1"/>
    </xf>
    <xf numFmtId="4" fontId="19" fillId="0" borderId="13" xfId="0" applyNumberFormat="1" applyFont="1" applyBorder="1" applyAlignment="1">
      <alignment horizontal="center" vertical="top" wrapText="1"/>
    </xf>
    <xf numFmtId="4" fontId="19" fillId="0" borderId="18" xfId="0" applyNumberFormat="1" applyFont="1" applyBorder="1" applyAlignment="1">
      <alignment horizontal="center" vertical="top" wrapText="1"/>
    </xf>
    <xf numFmtId="4" fontId="19" fillId="0" borderId="20" xfId="0" applyNumberFormat="1" applyFont="1" applyBorder="1" applyAlignment="1">
      <alignment horizontal="center" vertical="top" wrapText="1"/>
    </xf>
    <xf numFmtId="4" fontId="19" fillId="0" borderId="13" xfId="0" applyNumberFormat="1" applyFont="1" applyFill="1" applyBorder="1" applyAlignment="1">
      <alignment horizontal="center" vertical="top" wrapText="1"/>
    </xf>
    <xf numFmtId="4" fontId="19" fillId="0" borderId="18" xfId="0" applyNumberFormat="1" applyFont="1" applyFill="1" applyBorder="1" applyAlignment="1">
      <alignment horizontal="center" vertical="top" wrapText="1"/>
    </xf>
    <xf numFmtId="4" fontId="19" fillId="0" borderId="20" xfId="0" applyNumberFormat="1" applyFont="1" applyFill="1" applyBorder="1" applyAlignment="1">
      <alignment horizontal="center" vertical="top" wrapText="1"/>
    </xf>
    <xf numFmtId="4" fontId="19" fillId="0" borderId="14" xfId="0" applyNumberFormat="1" applyFont="1" applyBorder="1" applyAlignment="1">
      <alignment horizontal="center" vertical="top" wrapText="1"/>
    </xf>
    <xf numFmtId="4" fontId="19" fillId="0" borderId="15" xfId="0" applyNumberFormat="1" applyFont="1" applyBorder="1" applyAlignment="1">
      <alignment horizontal="center" vertical="top" wrapText="1"/>
    </xf>
    <xf numFmtId="4" fontId="19" fillId="0" borderId="16" xfId="0" applyNumberFormat="1" applyFont="1" applyBorder="1" applyAlignment="1">
      <alignment horizontal="center" vertical="top" wrapText="1"/>
    </xf>
    <xf numFmtId="4" fontId="19" fillId="0" borderId="12" xfId="0" quotePrefix="1" applyNumberFormat="1" applyFont="1" applyBorder="1" applyAlignment="1">
      <alignment horizontal="center" vertical="top" wrapText="1"/>
    </xf>
    <xf numFmtId="4" fontId="0" fillId="0" borderId="18" xfId="0" applyNumberFormat="1" applyBorder="1" applyAlignment="1">
      <alignment horizontal="center" vertical="top" wrapText="1"/>
    </xf>
    <xf numFmtId="4" fontId="0" fillId="0" borderId="20" xfId="0" applyNumberFormat="1" applyBorder="1" applyAlignment="1">
      <alignment horizontal="center" vertical="top" wrapText="1"/>
    </xf>
    <xf numFmtId="4" fontId="19" fillId="0" borderId="11" xfId="0" applyNumberFormat="1" applyFont="1" applyBorder="1" applyAlignment="1">
      <alignment horizontal="center" vertical="top" wrapText="1"/>
    </xf>
    <xf numFmtId="4" fontId="19" fillId="0" borderId="19" xfId="0" applyNumberFormat="1" applyFont="1" applyBorder="1" applyAlignment="1">
      <alignment horizontal="center" vertical="top" wrapText="1"/>
    </xf>
    <xf numFmtId="4" fontId="24" fillId="0" borderId="16" xfId="0" applyNumberFormat="1" applyFont="1" applyBorder="1" applyAlignment="1">
      <alignment horizontal="center" vertical="top" wrapText="1"/>
    </xf>
    <xf numFmtId="4" fontId="24" fillId="0" borderId="14" xfId="0" applyNumberFormat="1" applyFont="1" applyBorder="1" applyAlignment="1">
      <alignment horizontal="center" vertical="top" wrapText="1"/>
    </xf>
    <xf numFmtId="4" fontId="24" fillId="0" borderId="15" xfId="0" applyNumberFormat="1" applyFont="1" applyBorder="1" applyAlignment="1">
      <alignment horizontal="center" vertical="top" wrapText="1"/>
    </xf>
    <xf numFmtId="4" fontId="24" fillId="0" borderId="21" xfId="0" applyNumberFormat="1" applyFont="1" applyBorder="1" applyAlignment="1">
      <alignment horizontal="center" vertical="top" wrapText="1"/>
    </xf>
    <xf numFmtId="4" fontId="29" fillId="0" borderId="0" xfId="0" applyNumberFormat="1" applyFont="1" applyAlignment="1">
      <alignment horizontal="center" vertical="top" wrapText="1"/>
    </xf>
    <xf numFmtId="4" fontId="30" fillId="0" borderId="0" xfId="0" applyNumberFormat="1" applyFont="1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4" fontId="32" fillId="0" borderId="12" xfId="0" applyNumberFormat="1" applyFont="1" applyBorder="1" applyAlignment="1">
      <alignment horizontal="center" vertical="top" wrapText="1"/>
    </xf>
    <xf numFmtId="4" fontId="32" fillId="24" borderId="16" xfId="0" applyNumberFormat="1" applyFont="1" applyFill="1" applyBorder="1" applyAlignment="1">
      <alignment horizontal="center" vertical="top"/>
    </xf>
    <xf numFmtId="4" fontId="35" fillId="24" borderId="14" xfId="0" applyNumberFormat="1" applyFont="1" applyFill="1" applyBorder="1" applyAlignment="1">
      <alignment horizontal="center" vertical="top"/>
    </xf>
    <xf numFmtId="4" fontId="32" fillId="24" borderId="16" xfId="0" applyNumberFormat="1" applyFont="1" applyFill="1" applyBorder="1" applyAlignment="1">
      <alignment horizontal="center" vertical="top" wrapText="1"/>
    </xf>
    <xf numFmtId="4" fontId="32" fillId="24" borderId="14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4" fontId="22" fillId="0" borderId="0" xfId="0" applyNumberFormat="1" applyFont="1" applyAlignment="1">
      <alignment horizontal="center" vertical="top" wrapText="1"/>
    </xf>
    <xf numFmtId="4" fontId="13" fillId="0" borderId="12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38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0" fontId="37" fillId="0" borderId="0" xfId="0" applyFont="1" applyAlignment="1">
      <alignment horizontal="center" vertical="top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Денежный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38"/>
    <cellStyle name="Обычный 3" xfId="39"/>
    <cellStyle name="Обычный 4" xfId="40"/>
    <cellStyle name="Обычный 5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73"/>
  <sheetViews>
    <sheetView view="pageBreakPreview" topLeftCell="D1" zoomScale="93" workbookViewId="0">
      <selection activeCell="P1" sqref="P1:T1"/>
    </sheetView>
  </sheetViews>
  <sheetFormatPr defaultRowHeight="12.75" customHeight="1" x14ac:dyDescent="0.2"/>
  <cols>
    <col min="1" max="2" width="4.5703125" style="1" customWidth="1"/>
    <col min="3" max="3" width="31.5703125" style="1" customWidth="1"/>
    <col min="4" max="4" width="14" style="1" customWidth="1"/>
    <col min="5" max="5" width="15.140625" style="1" customWidth="1"/>
    <col min="6" max="6" width="10.7109375" style="1" customWidth="1"/>
    <col min="7" max="7" width="11.140625" style="1" customWidth="1"/>
    <col min="8" max="8" width="15.85546875" style="1" customWidth="1"/>
    <col min="9" max="9" width="12.28515625" style="1" customWidth="1"/>
    <col min="10" max="10" width="12.140625" style="1" customWidth="1"/>
    <col min="11" max="11" width="12" style="1" customWidth="1"/>
    <col min="12" max="12" width="14.7109375" style="1" customWidth="1"/>
    <col min="13" max="13" width="19.42578125" style="1" customWidth="1"/>
    <col min="14" max="14" width="19.140625" style="1" customWidth="1"/>
    <col min="15" max="15" width="13.7109375" style="1" customWidth="1"/>
    <col min="16" max="16" width="13" style="1" customWidth="1"/>
    <col min="17" max="17" width="12.7109375" style="1" customWidth="1"/>
    <col min="18" max="18" width="18.5703125" style="1" customWidth="1"/>
    <col min="19" max="19" width="10" style="1" customWidth="1"/>
    <col min="20" max="22" width="10.140625" style="1" customWidth="1"/>
    <col min="23" max="258" width="9.140625" style="1" customWidth="1"/>
  </cols>
  <sheetData>
    <row r="1" spans="1:23" ht="132.75" customHeight="1" x14ac:dyDescent="0.2">
      <c r="P1" s="90" t="s">
        <v>125</v>
      </c>
      <c r="Q1" s="90"/>
      <c r="R1" s="90"/>
      <c r="S1" s="90"/>
      <c r="T1" s="90"/>
    </row>
    <row r="2" spans="1:23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3" ht="66" customHeight="1" x14ac:dyDescent="0.2">
      <c r="A3" s="91" t="s">
        <v>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4"/>
    </row>
    <row r="4" spans="1:23" ht="60" customHeight="1" x14ac:dyDescent="0.2">
      <c r="A4" s="5"/>
      <c r="B4" s="5"/>
      <c r="C4" s="92" t="s">
        <v>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6"/>
    </row>
    <row r="5" spans="1:23" ht="31.5" customHeight="1" x14ac:dyDescent="0.2">
      <c r="A5" s="7" t="s">
        <v>2</v>
      </c>
      <c r="B5" s="7"/>
      <c r="C5" s="94" t="s">
        <v>3</v>
      </c>
      <c r="D5" s="94" t="s">
        <v>4</v>
      </c>
      <c r="E5" s="94"/>
      <c r="F5" s="95" t="s">
        <v>5</v>
      </c>
      <c r="G5" s="94" t="s">
        <v>6</v>
      </c>
      <c r="H5" s="94" t="s">
        <v>7</v>
      </c>
      <c r="I5" s="98" t="s">
        <v>8</v>
      </c>
      <c r="J5" s="101" t="s">
        <v>9</v>
      </c>
      <c r="K5" s="102"/>
      <c r="L5" s="95" t="s">
        <v>10</v>
      </c>
      <c r="M5" s="95" t="s">
        <v>11</v>
      </c>
      <c r="N5" s="103" t="s">
        <v>12</v>
      </c>
      <c r="O5" s="101"/>
      <c r="P5" s="101"/>
      <c r="Q5" s="101"/>
      <c r="R5" s="102"/>
      <c r="S5" s="95" t="s">
        <v>13</v>
      </c>
      <c r="T5" s="95" t="s">
        <v>14</v>
      </c>
      <c r="U5" s="95" t="s">
        <v>15</v>
      </c>
      <c r="V5" s="95" t="s">
        <v>16</v>
      </c>
      <c r="W5" s="104" t="s">
        <v>17</v>
      </c>
    </row>
    <row r="6" spans="1:23" ht="45" customHeight="1" x14ac:dyDescent="0.2">
      <c r="A6" s="13"/>
      <c r="B6" s="13"/>
      <c r="C6" s="94"/>
      <c r="D6" s="95" t="s">
        <v>18</v>
      </c>
      <c r="E6" s="95" t="s">
        <v>19</v>
      </c>
      <c r="F6" s="96"/>
      <c r="G6" s="94"/>
      <c r="H6" s="94"/>
      <c r="I6" s="99"/>
      <c r="J6" s="102" t="s">
        <v>20</v>
      </c>
      <c r="K6" s="94" t="s">
        <v>21</v>
      </c>
      <c r="L6" s="96"/>
      <c r="M6" s="96"/>
      <c r="N6" s="95" t="s">
        <v>20</v>
      </c>
      <c r="O6" s="95" t="s">
        <v>22</v>
      </c>
      <c r="P6" s="103" t="s">
        <v>23</v>
      </c>
      <c r="Q6" s="102"/>
      <c r="R6" s="107" t="s">
        <v>24</v>
      </c>
      <c r="S6" s="96"/>
      <c r="T6" s="96"/>
      <c r="U6" s="96"/>
      <c r="V6" s="96"/>
      <c r="W6" s="94"/>
    </row>
    <row r="7" spans="1:23" ht="213" customHeight="1" x14ac:dyDescent="0.2">
      <c r="A7" s="14"/>
      <c r="B7" s="15"/>
      <c r="C7" s="94"/>
      <c r="D7" s="105"/>
      <c r="E7" s="96"/>
      <c r="F7" s="97"/>
      <c r="G7" s="94"/>
      <c r="H7" s="94"/>
      <c r="I7" s="100"/>
      <c r="J7" s="102"/>
      <c r="K7" s="94"/>
      <c r="L7" s="97"/>
      <c r="M7" s="97"/>
      <c r="N7" s="106"/>
      <c r="O7" s="97"/>
      <c r="P7" s="8" t="s">
        <v>25</v>
      </c>
      <c r="Q7" s="8" t="s">
        <v>26</v>
      </c>
      <c r="R7" s="108"/>
      <c r="S7" s="97"/>
      <c r="T7" s="97"/>
      <c r="U7" s="97"/>
      <c r="V7" s="97"/>
      <c r="W7" s="94"/>
    </row>
    <row r="8" spans="1:23" ht="30" customHeight="1" x14ac:dyDescent="0.2">
      <c r="A8" s="18"/>
      <c r="B8" s="11"/>
      <c r="C8" s="19"/>
      <c r="D8" s="19"/>
      <c r="E8" s="19"/>
      <c r="F8" s="19"/>
      <c r="G8" s="19"/>
      <c r="H8" s="19"/>
      <c r="I8" s="20"/>
      <c r="J8" s="9" t="s">
        <v>27</v>
      </c>
      <c r="K8" s="9" t="s">
        <v>27</v>
      </c>
      <c r="L8" s="8" t="s">
        <v>28</v>
      </c>
      <c r="M8" s="9"/>
      <c r="N8" s="9" t="s">
        <v>29</v>
      </c>
      <c r="O8" s="8" t="s">
        <v>29</v>
      </c>
      <c r="P8" s="8" t="s">
        <v>29</v>
      </c>
      <c r="Q8" s="9" t="s">
        <v>29</v>
      </c>
      <c r="R8" s="9" t="s">
        <v>29</v>
      </c>
      <c r="S8" s="9" t="s">
        <v>30</v>
      </c>
      <c r="T8" s="9" t="s">
        <v>31</v>
      </c>
      <c r="U8" s="8"/>
      <c r="V8" s="8" t="s">
        <v>29</v>
      </c>
      <c r="W8" s="8"/>
    </row>
    <row r="9" spans="1:23" x14ac:dyDescent="0.2">
      <c r="A9" s="18">
        <v>1</v>
      </c>
      <c r="B9" s="18"/>
      <c r="C9" s="21">
        <v>2</v>
      </c>
      <c r="D9" s="21">
        <v>3</v>
      </c>
      <c r="E9" s="21">
        <v>4</v>
      </c>
      <c r="F9" s="21">
        <v>5</v>
      </c>
      <c r="G9" s="21">
        <v>6</v>
      </c>
      <c r="H9" s="21">
        <v>7</v>
      </c>
      <c r="I9" s="21">
        <v>8</v>
      </c>
      <c r="J9" s="21">
        <v>9</v>
      </c>
      <c r="K9" s="21">
        <v>10</v>
      </c>
      <c r="L9" s="21">
        <v>11</v>
      </c>
      <c r="M9" s="21">
        <v>12</v>
      </c>
      <c r="N9" s="21">
        <v>13</v>
      </c>
      <c r="O9" s="21">
        <v>14</v>
      </c>
      <c r="P9" s="21">
        <v>15</v>
      </c>
      <c r="Q9" s="21">
        <v>16</v>
      </c>
      <c r="R9" s="21">
        <v>17</v>
      </c>
      <c r="S9" s="21">
        <v>18</v>
      </c>
      <c r="T9" s="21">
        <v>19</v>
      </c>
      <c r="U9" s="21" t="s">
        <v>32</v>
      </c>
      <c r="V9" s="21">
        <v>21</v>
      </c>
      <c r="W9" s="21">
        <v>22</v>
      </c>
    </row>
    <row r="10" spans="1:23" ht="15.75" x14ac:dyDescent="0.2">
      <c r="A10" s="18"/>
      <c r="B10" s="10"/>
      <c r="C10" s="109" t="s">
        <v>33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1"/>
    </row>
    <row r="11" spans="1:23" ht="75.75" customHeight="1" x14ac:dyDescent="0.2">
      <c r="A11" s="22">
        <v>1</v>
      </c>
      <c r="B11" s="9"/>
      <c r="C11" s="9" t="s">
        <v>34</v>
      </c>
      <c r="D11" s="23">
        <v>1963</v>
      </c>
      <c r="E11" s="23">
        <v>2009</v>
      </c>
      <c r="F11" s="9" t="s">
        <v>35</v>
      </c>
      <c r="G11" s="23">
        <v>2</v>
      </c>
      <c r="H11" s="23">
        <v>2</v>
      </c>
      <c r="I11" s="24">
        <v>404.7</v>
      </c>
      <c r="J11" s="9">
        <v>352.3</v>
      </c>
      <c r="K11" s="9">
        <v>352.3</v>
      </c>
      <c r="L11" s="25">
        <v>29</v>
      </c>
      <c r="M11" s="9" t="s">
        <v>36</v>
      </c>
      <c r="N11" s="24">
        <f>O11+P11+Q11+R11</f>
        <v>253342.2</v>
      </c>
      <c r="O11" s="24"/>
      <c r="P11" s="24"/>
      <c r="Q11" s="24"/>
      <c r="R11" s="24">
        <v>253342.2</v>
      </c>
      <c r="S11" s="9">
        <f>N11/J11</f>
        <v>719.10928186204944</v>
      </c>
      <c r="T11" s="9">
        <v>25803.63</v>
      </c>
      <c r="U11" s="9" t="s">
        <v>37</v>
      </c>
      <c r="V11" s="9">
        <v>13.03</v>
      </c>
      <c r="W11" s="23">
        <v>2027</v>
      </c>
    </row>
    <row r="12" spans="1:23" ht="75.75" customHeight="1" x14ac:dyDescent="0.2">
      <c r="A12" s="22">
        <v>2</v>
      </c>
      <c r="B12" s="9"/>
      <c r="C12" s="9" t="s">
        <v>38</v>
      </c>
      <c r="D12" s="23">
        <v>1974</v>
      </c>
      <c r="E12" s="23" t="s">
        <v>39</v>
      </c>
      <c r="F12" s="9" t="s">
        <v>35</v>
      </c>
      <c r="G12" s="23">
        <v>2</v>
      </c>
      <c r="H12" s="23">
        <v>2</v>
      </c>
      <c r="I12" s="24">
        <v>733.5</v>
      </c>
      <c r="J12" s="9">
        <v>322.10000000000002</v>
      </c>
      <c r="K12" s="9">
        <v>322.10000000000002</v>
      </c>
      <c r="L12" s="25">
        <v>18</v>
      </c>
      <c r="M12" s="9" t="s">
        <v>40</v>
      </c>
      <c r="N12" s="24">
        <f>O12+P12+Q12+R12</f>
        <v>1099516.5</v>
      </c>
      <c r="O12" s="24"/>
      <c r="P12" s="24"/>
      <c r="Q12" s="24"/>
      <c r="R12" s="24">
        <v>1099516.5</v>
      </c>
      <c r="S12" s="9">
        <v>862.35</v>
      </c>
      <c r="T12" s="9">
        <v>25803.63</v>
      </c>
      <c r="U12" s="9" t="s">
        <v>37</v>
      </c>
      <c r="V12" s="9">
        <v>13.03</v>
      </c>
      <c r="W12" s="23">
        <v>2027</v>
      </c>
    </row>
    <row r="13" spans="1:23" ht="87.75" customHeight="1" x14ac:dyDescent="0.2">
      <c r="A13" s="22">
        <v>3</v>
      </c>
      <c r="B13" s="9"/>
      <c r="C13" s="9" t="s">
        <v>41</v>
      </c>
      <c r="D13" s="23">
        <v>1958</v>
      </c>
      <c r="E13" s="23">
        <v>2009</v>
      </c>
      <c r="F13" s="9" t="s">
        <v>35</v>
      </c>
      <c r="G13" s="23">
        <v>2</v>
      </c>
      <c r="H13" s="23">
        <v>1</v>
      </c>
      <c r="I13" s="24">
        <v>235.9</v>
      </c>
      <c r="J13" s="9">
        <v>216.9</v>
      </c>
      <c r="K13" s="9">
        <v>216.9</v>
      </c>
      <c r="L13" s="25">
        <v>8</v>
      </c>
      <c r="M13" s="9" t="s">
        <v>36</v>
      </c>
      <c r="N13" s="24">
        <f>O13+P13+Q13+R13</f>
        <v>147673.4</v>
      </c>
      <c r="O13" s="24"/>
      <c r="P13" s="24"/>
      <c r="Q13" s="24"/>
      <c r="R13" s="24">
        <v>147673.4</v>
      </c>
      <c r="S13" s="9">
        <f t="shared" ref="S13:S25" si="0">N13/J13</f>
        <v>680.83633010603955</v>
      </c>
      <c r="T13" s="9">
        <v>25803.63</v>
      </c>
      <c r="U13" s="9" t="s">
        <v>37</v>
      </c>
      <c r="V13" s="9">
        <v>13.03</v>
      </c>
      <c r="W13" s="23">
        <v>2027</v>
      </c>
    </row>
    <row r="14" spans="1:23" ht="87.75" customHeight="1" x14ac:dyDescent="0.2">
      <c r="A14" s="22">
        <v>4</v>
      </c>
      <c r="B14" s="9"/>
      <c r="C14" s="9" t="s">
        <v>42</v>
      </c>
      <c r="D14" s="23">
        <v>1975</v>
      </c>
      <c r="E14" s="9"/>
      <c r="F14" s="9" t="s">
        <v>35</v>
      </c>
      <c r="G14" s="23">
        <v>2</v>
      </c>
      <c r="H14" s="23">
        <v>2</v>
      </c>
      <c r="I14" s="24">
        <v>598.79999999999995</v>
      </c>
      <c r="J14" s="9">
        <v>476.4</v>
      </c>
      <c r="K14" s="9">
        <v>258.3</v>
      </c>
      <c r="L14" s="25">
        <v>10</v>
      </c>
      <c r="M14" s="9" t="s">
        <v>43</v>
      </c>
      <c r="N14" s="24">
        <f>O14+P14+Q14+R14</f>
        <v>5265520</v>
      </c>
      <c r="O14" s="24"/>
      <c r="P14" s="24"/>
      <c r="Q14" s="24"/>
      <c r="R14" s="24">
        <v>5265520</v>
      </c>
      <c r="S14" s="9">
        <f t="shared" si="0"/>
        <v>11052.728799328295</v>
      </c>
      <c r="T14" s="9">
        <v>25803.63</v>
      </c>
      <c r="U14" s="9" t="s">
        <v>37</v>
      </c>
      <c r="V14" s="9">
        <v>13.03</v>
      </c>
      <c r="W14" s="23">
        <v>2027</v>
      </c>
    </row>
    <row r="15" spans="1:23" s="26" customFormat="1" ht="42.75" customHeight="1" x14ac:dyDescent="0.2">
      <c r="A15" s="27"/>
      <c r="B15" s="27"/>
      <c r="C15" s="27" t="s">
        <v>44</v>
      </c>
      <c r="D15" s="27"/>
      <c r="E15" s="27"/>
      <c r="F15" s="27"/>
      <c r="G15" s="27"/>
      <c r="H15" s="27"/>
      <c r="I15" s="28">
        <f>SUM(I11:I14)</f>
        <v>1972.9</v>
      </c>
      <c r="J15" s="27">
        <f>SUM(J11:J14)</f>
        <v>1367.7</v>
      </c>
      <c r="K15" s="27">
        <f>SUM(K11:K14)</f>
        <v>1149.6000000000001</v>
      </c>
      <c r="L15" s="29">
        <f>SUM(L11:L14)</f>
        <v>65</v>
      </c>
      <c r="M15" s="27"/>
      <c r="N15" s="28">
        <f>SUM(N11:N14)</f>
        <v>6766052.0999999996</v>
      </c>
      <c r="O15" s="28"/>
      <c r="P15" s="28"/>
      <c r="Q15" s="28"/>
      <c r="R15" s="28">
        <f>SUM(R11:R14)</f>
        <v>6766052.0999999996</v>
      </c>
      <c r="S15" s="27">
        <f t="shared" si="0"/>
        <v>4947.0293924106163</v>
      </c>
      <c r="T15" s="27"/>
      <c r="U15" s="27"/>
      <c r="V15" s="27"/>
      <c r="W15" s="27"/>
    </row>
    <row r="16" spans="1:23" ht="29.25" customHeight="1" x14ac:dyDescent="0.2">
      <c r="A16" s="109" t="s">
        <v>45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1"/>
    </row>
    <row r="17" spans="1:23" ht="62.25" customHeight="1" x14ac:dyDescent="0.2">
      <c r="A17" s="9" t="s">
        <v>46</v>
      </c>
      <c r="B17" s="9"/>
      <c r="C17" s="9" t="s">
        <v>47</v>
      </c>
      <c r="D17" s="23">
        <v>1983</v>
      </c>
      <c r="E17" s="23">
        <v>2009</v>
      </c>
      <c r="F17" s="9" t="s">
        <v>35</v>
      </c>
      <c r="G17" s="23">
        <v>2</v>
      </c>
      <c r="H17" s="23">
        <v>3</v>
      </c>
      <c r="I17" s="24">
        <v>932.6</v>
      </c>
      <c r="J17" s="9">
        <v>828.8</v>
      </c>
      <c r="K17" s="9">
        <v>788.85</v>
      </c>
      <c r="L17" s="25">
        <v>49</v>
      </c>
      <c r="M17" s="8" t="s">
        <v>48</v>
      </c>
      <c r="N17" s="30">
        <f>O17+P17+Q17+R17</f>
        <v>1684757.8</v>
      </c>
      <c r="O17" s="31"/>
      <c r="P17" s="31"/>
      <c r="Q17" s="31"/>
      <c r="R17" s="31">
        <v>1684757.8</v>
      </c>
      <c r="S17" s="8">
        <f t="shared" si="0"/>
        <v>2032.767615830116</v>
      </c>
      <c r="T17" s="8">
        <v>25803.63</v>
      </c>
      <c r="U17" s="8" t="s">
        <v>37</v>
      </c>
      <c r="V17" s="8">
        <v>13.03</v>
      </c>
      <c r="W17" s="21">
        <v>2028</v>
      </c>
    </row>
    <row r="18" spans="1:23" ht="62.25" customHeight="1" x14ac:dyDescent="0.2">
      <c r="A18" s="23">
        <v>2</v>
      </c>
      <c r="B18" s="9"/>
      <c r="C18" s="9" t="s">
        <v>49</v>
      </c>
      <c r="D18" s="23">
        <v>1977</v>
      </c>
      <c r="E18" s="9" t="s">
        <v>50</v>
      </c>
      <c r="F18" s="9" t="s">
        <v>35</v>
      </c>
      <c r="G18" s="23">
        <v>3</v>
      </c>
      <c r="H18" s="23">
        <v>3</v>
      </c>
      <c r="I18" s="24">
        <v>1439.6</v>
      </c>
      <c r="J18" s="9">
        <v>1283.7</v>
      </c>
      <c r="K18" s="9">
        <v>1283.7</v>
      </c>
      <c r="L18" s="25">
        <v>46</v>
      </c>
      <c r="M18" s="8" t="s">
        <v>51</v>
      </c>
      <c r="N18" s="30">
        <f>O18+P18+Q18+R18</f>
        <v>1760630.8</v>
      </c>
      <c r="O18" s="31"/>
      <c r="P18" s="31"/>
      <c r="Q18" s="31"/>
      <c r="R18" s="30">
        <v>1760630.8</v>
      </c>
      <c r="S18" s="8">
        <f t="shared" si="0"/>
        <v>1371.5282386850511</v>
      </c>
      <c r="T18" s="8">
        <v>25803.63</v>
      </c>
      <c r="U18" s="8" t="s">
        <v>37</v>
      </c>
      <c r="V18" s="8">
        <v>13.03</v>
      </c>
      <c r="W18" s="21">
        <v>2028</v>
      </c>
    </row>
    <row r="19" spans="1:23" ht="62.25" customHeight="1" x14ac:dyDescent="0.2">
      <c r="A19" s="23">
        <v>3</v>
      </c>
      <c r="B19" s="9"/>
      <c r="C19" s="9" t="s">
        <v>52</v>
      </c>
      <c r="D19" s="23">
        <v>1979</v>
      </c>
      <c r="E19" s="9"/>
      <c r="F19" s="9" t="s">
        <v>35</v>
      </c>
      <c r="G19" s="23">
        <v>2</v>
      </c>
      <c r="H19" s="23">
        <v>2</v>
      </c>
      <c r="I19" s="24">
        <v>1167.9000000000001</v>
      </c>
      <c r="J19" s="9">
        <v>982</v>
      </c>
      <c r="K19" s="9">
        <v>982</v>
      </c>
      <c r="L19" s="25">
        <v>47</v>
      </c>
      <c r="M19" s="8" t="s">
        <v>53</v>
      </c>
      <c r="N19" s="30">
        <f>O19+P19+Q19+R19</f>
        <v>1019576.7</v>
      </c>
      <c r="O19" s="31"/>
      <c r="P19" s="31"/>
      <c r="Q19" s="31"/>
      <c r="R19" s="31">
        <v>1019576.7</v>
      </c>
      <c r="S19" s="8">
        <f t="shared" si="0"/>
        <v>1038.2654786150713</v>
      </c>
      <c r="T19" s="8">
        <v>25803.63</v>
      </c>
      <c r="U19" s="8" t="s">
        <v>37</v>
      </c>
      <c r="V19" s="8">
        <v>13.03</v>
      </c>
      <c r="W19" s="21">
        <v>2028</v>
      </c>
    </row>
    <row r="20" spans="1:23" s="26" customFormat="1" ht="62.25" customHeight="1" x14ac:dyDescent="0.2">
      <c r="A20" s="27"/>
      <c r="B20" s="27"/>
      <c r="C20" s="27" t="s">
        <v>54</v>
      </c>
      <c r="D20" s="27"/>
      <c r="E20" s="27"/>
      <c r="F20" s="27"/>
      <c r="G20" s="27"/>
      <c r="H20" s="27"/>
      <c r="I20" s="28">
        <f>SUM(SUM(I17:I19))</f>
        <v>3540.1</v>
      </c>
      <c r="J20" s="28">
        <f>SUM(SUM(J17:J19))</f>
        <v>3094.5</v>
      </c>
      <c r="K20" s="28">
        <f>SUM(SUM(K17:K19))</f>
        <v>3054.55</v>
      </c>
      <c r="L20" s="32">
        <f>SUM(SUM(L17:L19))</f>
        <v>142</v>
      </c>
      <c r="M20" s="28"/>
      <c r="N20" s="28">
        <f>SUM(SUM(N17:N19))</f>
        <v>4464965.3</v>
      </c>
      <c r="O20" s="28"/>
      <c r="P20" s="28"/>
      <c r="Q20" s="28"/>
      <c r="R20" s="28">
        <f>SUM(SUM(R17:R19))</f>
        <v>4464965.3</v>
      </c>
      <c r="S20" s="27">
        <f t="shared" si="0"/>
        <v>1442.87132008402</v>
      </c>
      <c r="T20" s="27"/>
      <c r="U20" s="27"/>
      <c r="V20" s="27"/>
      <c r="W20" s="27"/>
    </row>
    <row r="21" spans="1:23" ht="38.25" customHeight="1" x14ac:dyDescent="0.2">
      <c r="A21" s="110" t="s">
        <v>55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2"/>
      <c r="T21" s="110"/>
      <c r="U21" s="110"/>
      <c r="V21" s="110"/>
      <c r="W21" s="111"/>
    </row>
    <row r="22" spans="1:23" ht="83.25" customHeight="1" x14ac:dyDescent="0.2">
      <c r="A22" s="33">
        <v>1</v>
      </c>
      <c r="B22" s="16"/>
      <c r="C22" s="17" t="s">
        <v>56</v>
      </c>
      <c r="D22" s="33">
        <v>1981</v>
      </c>
      <c r="E22" s="33">
        <v>2009</v>
      </c>
      <c r="F22" s="16" t="s">
        <v>35</v>
      </c>
      <c r="G22" s="33">
        <v>3</v>
      </c>
      <c r="H22" s="33">
        <v>1</v>
      </c>
      <c r="I22" s="34">
        <v>691.4</v>
      </c>
      <c r="J22" s="34">
        <v>455.2</v>
      </c>
      <c r="K22" s="34">
        <v>455.2</v>
      </c>
      <c r="L22" s="35">
        <v>20</v>
      </c>
      <c r="M22" s="34" t="s">
        <v>57</v>
      </c>
      <c r="N22" s="36">
        <v>2191586.4</v>
      </c>
      <c r="O22" s="36"/>
      <c r="P22" s="36"/>
      <c r="Q22" s="36"/>
      <c r="R22" s="37">
        <v>2191586.4</v>
      </c>
      <c r="S22" s="38">
        <f t="shared" si="0"/>
        <v>4814.5571177504389</v>
      </c>
      <c r="T22" s="17">
        <v>25803.63</v>
      </c>
      <c r="U22" s="16" t="s">
        <v>58</v>
      </c>
      <c r="V22" s="16">
        <v>13.03</v>
      </c>
      <c r="W22" s="33">
        <v>2029</v>
      </c>
    </row>
    <row r="23" spans="1:23" ht="75.75" customHeight="1" x14ac:dyDescent="0.2">
      <c r="A23" s="21">
        <v>2</v>
      </c>
      <c r="B23" s="8"/>
      <c r="C23" s="11" t="s">
        <v>59</v>
      </c>
      <c r="D23" s="21">
        <v>1998</v>
      </c>
      <c r="E23" s="21">
        <v>2022</v>
      </c>
      <c r="F23" s="8" t="s">
        <v>35</v>
      </c>
      <c r="G23" s="21">
        <v>4</v>
      </c>
      <c r="H23" s="21">
        <v>1</v>
      </c>
      <c r="I23" s="31">
        <v>2115.1999999999998</v>
      </c>
      <c r="J23" s="31">
        <v>643.70000000000005</v>
      </c>
      <c r="K23" s="31">
        <v>643.70000000000005</v>
      </c>
      <c r="L23" s="39">
        <v>31</v>
      </c>
      <c r="M23" s="31" t="s">
        <v>60</v>
      </c>
      <c r="N23" s="36">
        <v>3170684.8</v>
      </c>
      <c r="O23" s="30"/>
      <c r="P23" s="30"/>
      <c r="Q23" s="30"/>
      <c r="R23" s="40">
        <v>3170684.8</v>
      </c>
      <c r="S23" s="38">
        <f t="shared" si="0"/>
        <v>4925.7181917042089</v>
      </c>
      <c r="T23" s="11">
        <v>25803.63</v>
      </c>
      <c r="U23" s="8" t="s">
        <v>58</v>
      </c>
      <c r="V23" s="8">
        <v>13.03</v>
      </c>
      <c r="W23" s="21">
        <v>2029</v>
      </c>
    </row>
    <row r="24" spans="1:23" ht="48" customHeight="1" x14ac:dyDescent="0.2">
      <c r="A24" s="23">
        <v>3</v>
      </c>
      <c r="B24" s="9"/>
      <c r="C24" s="9" t="s">
        <v>61</v>
      </c>
      <c r="D24" s="23">
        <v>1983</v>
      </c>
      <c r="E24" s="23">
        <v>2009</v>
      </c>
      <c r="F24" s="9" t="s">
        <v>35</v>
      </c>
      <c r="G24" s="23">
        <v>2</v>
      </c>
      <c r="H24" s="23">
        <v>1</v>
      </c>
      <c r="I24" s="24">
        <v>816.8</v>
      </c>
      <c r="J24" s="24">
        <v>413.9</v>
      </c>
      <c r="K24" s="24">
        <v>413.9</v>
      </c>
      <c r="L24" s="41">
        <v>33</v>
      </c>
      <c r="M24" s="24" t="s">
        <v>62</v>
      </c>
      <c r="N24" s="36">
        <v>998946.4</v>
      </c>
      <c r="O24" s="42"/>
      <c r="P24" s="42"/>
      <c r="Q24" s="42"/>
      <c r="R24" s="43">
        <v>998946.4</v>
      </c>
      <c r="S24" s="38">
        <f t="shared" si="0"/>
        <v>2413.4969799468472</v>
      </c>
      <c r="T24" s="7">
        <v>25803.63</v>
      </c>
      <c r="U24" s="9" t="s">
        <v>58</v>
      </c>
      <c r="V24" s="9">
        <v>13.03</v>
      </c>
      <c r="W24" s="23">
        <v>2029</v>
      </c>
    </row>
    <row r="25" spans="1:23" s="26" customFormat="1" ht="61.5" customHeight="1" x14ac:dyDescent="0.2">
      <c r="A25" s="44"/>
      <c r="B25" s="45"/>
      <c r="C25" s="46" t="s">
        <v>63</v>
      </c>
      <c r="D25" s="27"/>
      <c r="E25" s="47"/>
      <c r="F25" s="27"/>
      <c r="G25" s="27"/>
      <c r="H25" s="27"/>
      <c r="I25" s="28">
        <f>I22+I23+I24</f>
        <v>3623.3999999999996</v>
      </c>
      <c r="J25" s="28">
        <f>J22+J23+J24</f>
        <v>1512.8000000000002</v>
      </c>
      <c r="K25" s="28">
        <f>K22+K23+K24</f>
        <v>1512.8000000000002</v>
      </c>
      <c r="L25" s="32">
        <f>L22+L23+L24</f>
        <v>84</v>
      </c>
      <c r="M25" s="28"/>
      <c r="N25" s="28">
        <f>N22+N23+N24</f>
        <v>6361217.5999999996</v>
      </c>
      <c r="O25" s="28"/>
      <c r="P25" s="28"/>
      <c r="Q25" s="28"/>
      <c r="R25" s="28">
        <f>R22+R23+R24</f>
        <v>6361217.5999999996</v>
      </c>
      <c r="S25" s="48">
        <f t="shared" si="0"/>
        <v>4204.9296668429397</v>
      </c>
      <c r="T25" s="27"/>
      <c r="U25" s="27"/>
      <c r="V25" s="27"/>
      <c r="W25" s="27"/>
    </row>
    <row r="26" spans="1:23" ht="42.75" customHeight="1" x14ac:dyDescent="0.2">
      <c r="A26" s="49"/>
      <c r="B26" s="49"/>
      <c r="C26" s="50" t="s">
        <v>64</v>
      </c>
      <c r="D26" s="51"/>
      <c r="E26" s="47"/>
      <c r="F26" s="27"/>
      <c r="G26" s="27"/>
      <c r="H26" s="27"/>
      <c r="I26" s="28">
        <f>I15+I20+I25</f>
        <v>9136.4</v>
      </c>
      <c r="J26" s="28">
        <f>J15+J20+J25</f>
        <v>5975</v>
      </c>
      <c r="K26" s="28">
        <f>K15+K20+K25</f>
        <v>5716.9500000000007</v>
      </c>
      <c r="L26" s="32">
        <f>L15+L20+L25</f>
        <v>291</v>
      </c>
      <c r="M26" s="28"/>
      <c r="N26" s="28">
        <f>N15+N20+N25</f>
        <v>17592235</v>
      </c>
      <c r="O26" s="28"/>
      <c r="P26" s="28"/>
      <c r="Q26" s="28"/>
      <c r="R26" s="28">
        <f>R15+R20+R25</f>
        <v>17592235</v>
      </c>
      <c r="S26" s="48"/>
      <c r="T26" s="27"/>
      <c r="U26" s="27"/>
      <c r="V26" s="27"/>
      <c r="W26" s="27"/>
    </row>
    <row r="27" spans="1:23" ht="15" customHeight="1" x14ac:dyDescent="0.2">
      <c r="C27" s="2"/>
      <c r="J27" s="2"/>
      <c r="K27" s="2"/>
      <c r="L27" s="2"/>
      <c r="M27" s="2"/>
      <c r="N27" s="2"/>
      <c r="O27" s="2"/>
      <c r="P27" s="2"/>
      <c r="Q27" s="2"/>
      <c r="R27" s="2"/>
    </row>
    <row r="28" spans="1:23" ht="40.5" customHeight="1" x14ac:dyDescent="0.2"/>
    <row r="29" spans="1:23" ht="15" customHeight="1" x14ac:dyDescent="0.2"/>
    <row r="30" spans="1:23" ht="133.5" customHeight="1" x14ac:dyDescent="0.2"/>
    <row r="31" spans="1:23" ht="15" customHeight="1" x14ac:dyDescent="0.2"/>
    <row r="32" spans="1:2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s="26" customFormat="1" ht="15" customHeight="1" x14ac:dyDescent="0.2"/>
    <row r="39" ht="15" customHeight="1" x14ac:dyDescent="0.2"/>
    <row r="40" ht="15" customHeight="1" x14ac:dyDescent="0.2"/>
    <row r="41" ht="15" customHeight="1" x14ac:dyDescent="0.2"/>
    <row r="42" s="26" customFormat="1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30" customHeight="1" x14ac:dyDescent="0.2"/>
    <row r="49" spans="1:21" s="26" customFormat="1" ht="15" customHeight="1" x14ac:dyDescent="0.2"/>
    <row r="50" spans="1:21" s="26" customFormat="1" ht="21" customHeight="1" x14ac:dyDescent="0.2"/>
    <row r="51" spans="1:21" ht="36.6" customHeight="1" x14ac:dyDescent="0.2">
      <c r="C51" s="2"/>
      <c r="D51" s="2"/>
      <c r="E51" s="5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21" ht="45.75" customHeight="1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21" ht="15" customHeight="1" x14ac:dyDescent="0.2">
      <c r="C53" s="2"/>
      <c r="D53" s="2"/>
      <c r="E53" s="2"/>
      <c r="F53" s="2"/>
      <c r="G53" s="113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2"/>
    </row>
    <row r="54" spans="1:21" ht="15" customHeight="1" x14ac:dyDescent="0.2">
      <c r="C54" s="2"/>
      <c r="D54" s="2"/>
      <c r="E54" s="2"/>
      <c r="F54" s="2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2"/>
    </row>
    <row r="55" spans="1:21" ht="15" x14ac:dyDescent="0.2">
      <c r="A55" s="114"/>
      <c r="B55" s="114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</row>
    <row r="56" spans="1:21" ht="16.5" x14ac:dyDescent="0.2">
      <c r="A56" s="53"/>
      <c r="B56" s="53"/>
      <c r="C56" s="5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21" ht="2.25" customHeight="1" x14ac:dyDescent="0.2">
      <c r="A57" s="53"/>
      <c r="B57" s="53"/>
    </row>
    <row r="58" spans="1:21" ht="16.5" hidden="1" x14ac:dyDescent="0.2">
      <c r="A58" s="53"/>
      <c r="B58" s="53"/>
    </row>
    <row r="59" spans="1:21" ht="16.5" hidden="1" x14ac:dyDescent="0.2">
      <c r="A59" s="53"/>
      <c r="B59" s="53"/>
    </row>
    <row r="60" spans="1:21" ht="16.5" hidden="1" x14ac:dyDescent="0.2">
      <c r="A60" s="53"/>
      <c r="B60" s="53"/>
    </row>
    <row r="61" spans="1:21" ht="16.5" hidden="1" x14ac:dyDescent="0.2">
      <c r="A61" s="53"/>
      <c r="B61" s="53"/>
    </row>
    <row r="62" spans="1:21" ht="16.5" hidden="1" x14ac:dyDescent="0.2">
      <c r="A62" s="53"/>
      <c r="B62" s="53"/>
    </row>
    <row r="63" spans="1:21" ht="16.5" hidden="1" x14ac:dyDescent="0.2">
      <c r="A63" s="53"/>
      <c r="B63" s="53"/>
    </row>
    <row r="64" spans="1:21" ht="16.5" hidden="1" x14ac:dyDescent="0.2">
      <c r="A64" s="53"/>
      <c r="B64" s="53"/>
    </row>
    <row r="65" spans="1:13" ht="16.5" hidden="1" x14ac:dyDescent="0.2">
      <c r="A65" s="53"/>
      <c r="B65" s="53"/>
    </row>
    <row r="66" spans="1:13" ht="16.5" hidden="1" x14ac:dyDescent="0.2">
      <c r="A66" s="53"/>
      <c r="B66" s="53"/>
    </row>
    <row r="67" spans="1:13" ht="16.5" hidden="1" x14ac:dyDescent="0.2">
      <c r="A67" s="53"/>
      <c r="B67" s="53"/>
    </row>
    <row r="68" spans="1:13" ht="16.5" hidden="1" x14ac:dyDescent="0.2">
      <c r="A68" s="53"/>
      <c r="B68" s="53"/>
    </row>
    <row r="69" spans="1:13" ht="16.5" hidden="1" x14ac:dyDescent="0.2">
      <c r="A69" s="53"/>
      <c r="B69" s="53"/>
    </row>
    <row r="70" spans="1:13" ht="16.5" hidden="1" x14ac:dyDescent="0.2">
      <c r="A70" s="53"/>
      <c r="B70" s="53"/>
    </row>
    <row r="71" spans="1:13" ht="16.5" hidden="1" x14ac:dyDescent="0.2">
      <c r="A71" s="53"/>
      <c r="B71" s="53"/>
    </row>
    <row r="72" spans="1:13" ht="16.5" hidden="1" x14ac:dyDescent="0.2">
      <c r="A72" s="53"/>
      <c r="B72" s="53"/>
    </row>
    <row r="73" spans="1:13" hidden="1" x14ac:dyDescent="0.2">
      <c r="M73" s="55"/>
    </row>
  </sheetData>
  <mergeCells count="31">
    <mergeCell ref="C10:W10"/>
    <mergeCell ref="A16:W16"/>
    <mergeCell ref="A21:W21"/>
    <mergeCell ref="G53:R54"/>
    <mergeCell ref="A55:U55"/>
    <mergeCell ref="V5:V7"/>
    <mergeCell ref="W5:W7"/>
    <mergeCell ref="D6:D7"/>
    <mergeCell ref="E6:E7"/>
    <mergeCell ref="J6:J7"/>
    <mergeCell ref="K6:K7"/>
    <mergeCell ref="N6:N7"/>
    <mergeCell ref="O6:O7"/>
    <mergeCell ref="P6:Q6"/>
    <mergeCell ref="R6:R7"/>
    <mergeCell ref="P1:T1"/>
    <mergeCell ref="A3:U3"/>
    <mergeCell ref="C4:U4"/>
    <mergeCell ref="C5:C7"/>
    <mergeCell ref="D5:E5"/>
    <mergeCell ref="F5:F7"/>
    <mergeCell ref="G5:G7"/>
    <mergeCell ref="H5:H7"/>
    <mergeCell ref="I5:I7"/>
    <mergeCell ref="J5:K5"/>
    <mergeCell ref="L5:L7"/>
    <mergeCell ref="M5:M7"/>
    <mergeCell ref="N5:R5"/>
    <mergeCell ref="S5:S7"/>
    <mergeCell ref="T5:T7"/>
    <mergeCell ref="U5:U7"/>
  </mergeCells>
  <pageMargins left="0.25" right="0.25" top="0.75" bottom="0.75" header="0.3" footer="0.3"/>
  <pageSetup paperSize="9" scale="47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topLeftCell="B1" workbookViewId="0">
      <selection activeCell="M1" sqref="M1:R1"/>
    </sheetView>
  </sheetViews>
  <sheetFormatPr defaultRowHeight="12.75" customHeight="1" x14ac:dyDescent="0.2"/>
  <cols>
    <col min="2" max="2" width="30.85546875" customWidth="1"/>
    <col min="3" max="3" width="14.5703125" customWidth="1"/>
    <col min="4" max="4" width="22.85546875" customWidth="1"/>
    <col min="7" max="7" width="15.85546875" customWidth="1"/>
    <col min="10" max="10" width="12.28515625" customWidth="1"/>
    <col min="11" max="11" width="17.5703125" customWidth="1"/>
    <col min="16" max="16" width="11.140625" customWidth="1"/>
    <col min="17" max="17" width="12.85546875" customWidth="1"/>
    <col min="18" max="18" width="14.140625" customWidth="1"/>
    <col min="19" max="19" width="11.7109375" bestFit="1" customWidth="1"/>
  </cols>
  <sheetData>
    <row r="1" spans="1:19" ht="65.25" customHeight="1" x14ac:dyDescent="0.2">
      <c r="M1" s="121" t="s">
        <v>126</v>
      </c>
      <c r="N1" s="121"/>
      <c r="O1" s="121"/>
      <c r="P1" s="121"/>
      <c r="Q1" s="121"/>
      <c r="R1" s="121"/>
    </row>
    <row r="2" spans="1:19" ht="51.75" customHeight="1" x14ac:dyDescent="0.2">
      <c r="A2" s="1"/>
      <c r="B2" s="122" t="s">
        <v>65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9" ht="18.75" x14ac:dyDescent="0.2">
      <c r="A3" s="1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"/>
      <c r="O3" s="1"/>
      <c r="P3" s="1"/>
    </row>
    <row r="4" spans="1:19" ht="102" x14ac:dyDescent="0.2">
      <c r="A4" s="57"/>
      <c r="B4" s="8" t="s">
        <v>66</v>
      </c>
      <c r="C4" s="12" t="s">
        <v>67</v>
      </c>
      <c r="D4" s="8" t="s">
        <v>68</v>
      </c>
      <c r="E4" s="8" t="s">
        <v>69</v>
      </c>
      <c r="F4" s="94" t="s">
        <v>70</v>
      </c>
      <c r="G4" s="94"/>
      <c r="H4" s="94" t="s">
        <v>71</v>
      </c>
      <c r="I4" s="94"/>
      <c r="J4" s="94" t="s">
        <v>72</v>
      </c>
      <c r="K4" s="123"/>
      <c r="L4" s="94" t="s">
        <v>73</v>
      </c>
      <c r="M4" s="94"/>
      <c r="N4" s="94" t="s">
        <v>74</v>
      </c>
      <c r="O4" s="94"/>
      <c r="P4" s="8" t="s">
        <v>75</v>
      </c>
      <c r="Q4" s="21" t="s">
        <v>76</v>
      </c>
      <c r="R4" s="21" t="s">
        <v>77</v>
      </c>
    </row>
    <row r="5" spans="1:19" ht="25.5" x14ac:dyDescent="0.2">
      <c r="A5" s="57" t="s">
        <v>78</v>
      </c>
      <c r="B5" s="8" t="s">
        <v>79</v>
      </c>
      <c r="C5" s="8" t="s">
        <v>29</v>
      </c>
      <c r="D5" s="8" t="s">
        <v>29</v>
      </c>
      <c r="E5" s="8" t="s">
        <v>29</v>
      </c>
      <c r="F5" s="8" t="s">
        <v>27</v>
      </c>
      <c r="G5" s="8" t="s">
        <v>29</v>
      </c>
      <c r="H5" s="8" t="s">
        <v>80</v>
      </c>
      <c r="I5" s="8" t="s">
        <v>29</v>
      </c>
      <c r="J5" s="8" t="s">
        <v>27</v>
      </c>
      <c r="K5" s="8" t="s">
        <v>29</v>
      </c>
      <c r="L5" s="8" t="s">
        <v>27</v>
      </c>
      <c r="M5" s="8" t="s">
        <v>29</v>
      </c>
      <c r="N5" s="8" t="s">
        <v>81</v>
      </c>
      <c r="O5" s="8" t="s">
        <v>29</v>
      </c>
      <c r="P5" s="8" t="s">
        <v>29</v>
      </c>
      <c r="Q5" s="21" t="s">
        <v>29</v>
      </c>
      <c r="R5" s="21" t="s">
        <v>29</v>
      </c>
    </row>
    <row r="6" spans="1:19" x14ac:dyDescent="0.2">
      <c r="A6" s="57"/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1">
        <v>16</v>
      </c>
      <c r="Q6" s="21">
        <v>17</v>
      </c>
      <c r="R6" s="21">
        <v>18</v>
      </c>
    </row>
    <row r="7" spans="1:19" x14ac:dyDescent="0.2">
      <c r="A7" s="116" t="s">
        <v>82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58"/>
      <c r="R7" s="58"/>
    </row>
    <row r="8" spans="1:19" x14ac:dyDescent="0.2">
      <c r="A8" s="59">
        <v>1</v>
      </c>
      <c r="B8" s="60" t="s">
        <v>34</v>
      </c>
      <c r="C8" s="31">
        <f t="shared" ref="C8:C9" si="0">D8+E8+G8+I8+K8+M8+O8+P8+Q8+R8</f>
        <v>253342.2</v>
      </c>
      <c r="D8" s="31">
        <f>перечень!R11-Q8-R8</f>
        <v>235253.56692000001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61">
        <f>перечень!R11*5/100</f>
        <v>12667.11</v>
      </c>
      <c r="R8" s="61">
        <f>перечень!R11*2.14/100</f>
        <v>5421.5230800000008</v>
      </c>
    </row>
    <row r="9" spans="1:19" x14ac:dyDescent="0.2">
      <c r="A9" s="59">
        <v>2</v>
      </c>
      <c r="B9" s="60" t="s">
        <v>83</v>
      </c>
      <c r="C9" s="31">
        <f t="shared" si="0"/>
        <v>1099516.5</v>
      </c>
      <c r="D9" s="31">
        <f>перечень!R12-Q9-R9</f>
        <v>1021011.0219000001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61">
        <f>перечень!R12*5/100</f>
        <v>54975.824999999997</v>
      </c>
      <c r="R9" s="61">
        <f>перечень!R12*2.14/100</f>
        <v>23529.6531</v>
      </c>
    </row>
    <row r="10" spans="1:19" x14ac:dyDescent="0.2">
      <c r="A10" s="59">
        <v>3</v>
      </c>
      <c r="B10" s="60" t="s">
        <v>41</v>
      </c>
      <c r="C10" s="31">
        <f t="shared" ref="C10:C11" si="1">D10+E10+G10+I10+K10+M10+O10+P10+Q10+R10</f>
        <v>147673.4</v>
      </c>
      <c r="D10" s="31">
        <f>перечень!R13-Q10-R10</f>
        <v>137129.51923999999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61">
        <f>перечень!R13*5/100</f>
        <v>7383.67</v>
      </c>
      <c r="R10" s="61">
        <f>перечень!R13*2.14/100</f>
        <v>3160.2107599999999</v>
      </c>
    </row>
    <row r="11" spans="1:19" x14ac:dyDescent="0.2">
      <c r="A11" s="59">
        <v>4</v>
      </c>
      <c r="B11" s="60" t="s">
        <v>42</v>
      </c>
      <c r="C11" s="31">
        <f t="shared" si="1"/>
        <v>5265520</v>
      </c>
      <c r="D11" s="31"/>
      <c r="E11" s="31"/>
      <c r="F11" s="31">
        <v>488</v>
      </c>
      <c r="G11" s="31">
        <f>перечень!R14-R11-Q11</f>
        <v>4889561.8720000004</v>
      </c>
      <c r="H11" s="31"/>
      <c r="I11" s="31"/>
      <c r="J11" s="31"/>
      <c r="K11" s="31"/>
      <c r="L11" s="31"/>
      <c r="M11" s="31"/>
      <c r="N11" s="31"/>
      <c r="O11" s="31"/>
      <c r="P11" s="31"/>
      <c r="Q11" s="61">
        <f>перечень!R14*5/100</f>
        <v>263276</v>
      </c>
      <c r="R11" s="61">
        <f>перечень!R14*2.14/100</f>
        <v>112682.12800000001</v>
      </c>
    </row>
    <row r="12" spans="1:19" ht="14.25" x14ac:dyDescent="0.2">
      <c r="A12" s="28"/>
      <c r="B12" s="62" t="s">
        <v>84</v>
      </c>
      <c r="C12" s="63">
        <f>SUM(C8:C11)</f>
        <v>6766052.0999999996</v>
      </c>
      <c r="D12" s="63">
        <f>SUM(D8:D11)</f>
        <v>1393394.1080600002</v>
      </c>
      <c r="E12" s="28"/>
      <c r="F12" s="63">
        <f>SUM(F11)</f>
        <v>488</v>
      </c>
      <c r="G12" s="63">
        <f>SUM(G11)</f>
        <v>4889561.8720000004</v>
      </c>
      <c r="H12" s="28"/>
      <c r="I12" s="28"/>
      <c r="J12" s="28"/>
      <c r="K12" s="28"/>
      <c r="L12" s="28"/>
      <c r="M12" s="28"/>
      <c r="N12" s="28"/>
      <c r="O12" s="28"/>
      <c r="P12" s="28"/>
      <c r="Q12" s="64">
        <f>SUM(Q8:Q11)</f>
        <v>338302.60499999998</v>
      </c>
      <c r="R12" s="64">
        <f>SUM(R8:R11)</f>
        <v>144793.51494000002</v>
      </c>
      <c r="S12" s="65"/>
    </row>
    <row r="13" spans="1:19" x14ac:dyDescent="0.2">
      <c r="A13" s="117" t="s">
        <v>85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66"/>
      <c r="R13" s="66"/>
    </row>
    <row r="14" spans="1:19" x14ac:dyDescent="0.2">
      <c r="A14" s="59">
        <v>1</v>
      </c>
      <c r="B14" s="60" t="s">
        <v>47</v>
      </c>
      <c r="C14" s="31">
        <v>1684757.8</v>
      </c>
      <c r="D14" s="31">
        <v>1059133.1100000001</v>
      </c>
      <c r="E14" s="31"/>
      <c r="F14" s="31"/>
      <c r="G14" s="31"/>
      <c r="H14" s="31"/>
      <c r="I14" s="31"/>
      <c r="J14" s="31">
        <v>303</v>
      </c>
      <c r="K14" s="31">
        <v>505332.98</v>
      </c>
      <c r="L14" s="31"/>
      <c r="M14" s="31"/>
      <c r="N14" s="31"/>
      <c r="O14" s="31"/>
      <c r="P14" s="31"/>
      <c r="Q14" s="61">
        <f>перечень!R17*5/100</f>
        <v>84237.89</v>
      </c>
      <c r="R14" s="61">
        <f>перечень!R17*2.14/100</f>
        <v>36053.816920000005</v>
      </c>
    </row>
    <row r="15" spans="1:19" x14ac:dyDescent="0.2">
      <c r="A15" s="59">
        <v>2</v>
      </c>
      <c r="B15" s="60" t="s">
        <v>49</v>
      </c>
      <c r="C15" s="31">
        <f t="shared" ref="C15:C16" si="2">D15+E15+G15+I15+K15+M15+O15+P15+Q15+R15</f>
        <v>1760630.8</v>
      </c>
      <c r="D15" s="31">
        <f>перечень!R18-Q15-R15</f>
        <v>1634921.76088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61">
        <f>перечень!R18*5/100</f>
        <v>88031.54</v>
      </c>
      <c r="R15" s="61">
        <f>перечень!R18*2.14/100</f>
        <v>37677.499120000008</v>
      </c>
    </row>
    <row r="16" spans="1:19" x14ac:dyDescent="0.2">
      <c r="A16" s="59">
        <v>3</v>
      </c>
      <c r="B16" s="60" t="s">
        <v>52</v>
      </c>
      <c r="C16" s="31">
        <f t="shared" si="2"/>
        <v>1019576.7</v>
      </c>
      <c r="D16" s="31">
        <f>перечень!R19-Q16-R16</f>
        <v>946778.92362000002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61">
        <f>перечень!R19*5/100</f>
        <v>50978.834999999999</v>
      </c>
      <c r="R16" s="61">
        <f>перечень!R19*2.14/100</f>
        <v>21818.941379999997</v>
      </c>
    </row>
    <row r="17" spans="1:19" ht="15" x14ac:dyDescent="0.2">
      <c r="A17" s="67"/>
      <c r="B17" s="68" t="s">
        <v>86</v>
      </c>
      <c r="C17" s="69">
        <f>SUM(C14:C16)</f>
        <v>4464965.3</v>
      </c>
      <c r="D17" s="69">
        <f>SUM(D14:D16)</f>
        <v>3640833.7945000003</v>
      </c>
      <c r="E17" s="69"/>
      <c r="F17" s="69"/>
      <c r="G17" s="69"/>
      <c r="H17" s="69"/>
      <c r="I17" s="69"/>
      <c r="J17" s="69">
        <f>SUM(J14:J16)</f>
        <v>303</v>
      </c>
      <c r="K17" s="69">
        <f>SUM(K14:K16)</f>
        <v>505332.98</v>
      </c>
      <c r="L17" s="69"/>
      <c r="M17" s="69"/>
      <c r="N17" s="69"/>
      <c r="O17" s="69"/>
      <c r="P17" s="69"/>
      <c r="Q17" s="70">
        <f>SUM(Q14:Q16)</f>
        <v>223248.26499999998</v>
      </c>
      <c r="R17" s="70">
        <f>SUM(R14:R16)</f>
        <v>95550.257420000009</v>
      </c>
      <c r="S17" s="65"/>
    </row>
    <row r="18" spans="1:19" x14ac:dyDescent="0.2">
      <c r="A18" s="119" t="s">
        <v>87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66"/>
      <c r="R18" s="71"/>
    </row>
    <row r="19" spans="1:19" x14ac:dyDescent="0.2">
      <c r="A19" s="59">
        <v>1</v>
      </c>
      <c r="B19" s="72" t="s">
        <v>56</v>
      </c>
      <c r="C19" s="24">
        <v>2191586.4</v>
      </c>
      <c r="D19" s="31">
        <v>401913.31</v>
      </c>
      <c r="E19" s="31"/>
      <c r="F19" s="31">
        <v>163</v>
      </c>
      <c r="G19" s="31">
        <v>1633193.82</v>
      </c>
      <c r="H19" s="31"/>
      <c r="I19" s="31"/>
      <c r="J19" s="31"/>
      <c r="K19" s="34"/>
      <c r="L19" s="31"/>
      <c r="M19" s="31"/>
      <c r="N19" s="31"/>
      <c r="O19" s="31"/>
      <c r="P19" s="31"/>
      <c r="Q19" s="61">
        <f>перечень!R22*5/100</f>
        <v>109579.32</v>
      </c>
      <c r="R19" s="61">
        <f>перечень!R22*2.14/100</f>
        <v>46899.948959999994</v>
      </c>
    </row>
    <row r="20" spans="1:19" x14ac:dyDescent="0.2">
      <c r="A20" s="59">
        <v>2</v>
      </c>
      <c r="B20" s="73" t="s">
        <v>59</v>
      </c>
      <c r="C20" s="24">
        <v>3170684.8</v>
      </c>
      <c r="D20" s="31">
        <v>2944297.91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61">
        <v>158534.24</v>
      </c>
      <c r="R20" s="61">
        <v>67852.649999999994</v>
      </c>
    </row>
    <row r="21" spans="1:19" x14ac:dyDescent="0.2">
      <c r="A21" s="59">
        <v>3</v>
      </c>
      <c r="B21" s="60" t="s">
        <v>61</v>
      </c>
      <c r="C21" s="24">
        <f>D21+E21+G21+I21+K21+M21+O21+P21+Q21+R21</f>
        <v>998946.4</v>
      </c>
      <c r="D21" s="31">
        <f>перечень!R24-R21-Q21</f>
        <v>927621.62704000005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61">
        <f>перечень!R24*5/100</f>
        <v>49947.32</v>
      </c>
      <c r="R21" s="61">
        <f>перечень!R24*2.14/100</f>
        <v>21377.452960000002</v>
      </c>
    </row>
    <row r="22" spans="1:19" ht="15" x14ac:dyDescent="0.2">
      <c r="A22" s="67"/>
      <c r="B22" s="62" t="s">
        <v>86</v>
      </c>
      <c r="C22" s="69">
        <f>SUM(C19:C21)</f>
        <v>6361217.5999999996</v>
      </c>
      <c r="D22" s="69">
        <f>SUM(D19:D21)</f>
        <v>4273832.8470400004</v>
      </c>
      <c r="E22" s="69"/>
      <c r="F22" s="69">
        <f>SUM(F19:F21)</f>
        <v>163</v>
      </c>
      <c r="G22" s="69">
        <f>SUM(G19:G21)</f>
        <v>1633193.82</v>
      </c>
      <c r="H22" s="69"/>
      <c r="I22" s="69"/>
      <c r="J22" s="69"/>
      <c r="K22" s="69"/>
      <c r="L22" s="69"/>
      <c r="M22" s="69"/>
      <c r="N22" s="69"/>
      <c r="O22" s="69"/>
      <c r="P22" s="69"/>
      <c r="Q22" s="70">
        <f>SUM(Q19:Q21)</f>
        <v>318060.88</v>
      </c>
      <c r="R22" s="70">
        <f>SUM(R19:R21)</f>
        <v>136130.05192</v>
      </c>
    </row>
    <row r="23" spans="1:19" ht="28.5" x14ac:dyDescent="0.2">
      <c r="A23" s="67"/>
      <c r="B23" s="62" t="s">
        <v>88</v>
      </c>
      <c r="C23" s="69">
        <f>C12+C17+C22</f>
        <v>17592235</v>
      </c>
      <c r="D23" s="69">
        <f>D12+D17+D22</f>
        <v>9308060.7496000007</v>
      </c>
      <c r="E23" s="69"/>
      <c r="F23" s="69">
        <f>F12+F17+F22</f>
        <v>651</v>
      </c>
      <c r="G23" s="69">
        <f>G12+G17+G22</f>
        <v>6522755.6920000007</v>
      </c>
      <c r="H23" s="69"/>
      <c r="I23" s="69"/>
      <c r="J23" s="69">
        <f>J12+J17+J22</f>
        <v>303</v>
      </c>
      <c r="K23" s="69">
        <f>K12+K17+K22</f>
        <v>505332.98</v>
      </c>
      <c r="L23" s="69"/>
      <c r="M23" s="69"/>
      <c r="N23" s="69"/>
      <c r="O23" s="69"/>
      <c r="P23" s="69"/>
      <c r="Q23" s="69">
        <f>Q12+Q17+Q22</f>
        <v>879611.75</v>
      </c>
      <c r="R23" s="69">
        <f>R12+R17+R22</f>
        <v>376473.82428000006</v>
      </c>
    </row>
    <row r="26" spans="1:19" x14ac:dyDescent="0.2">
      <c r="D26" s="65"/>
    </row>
    <row r="27" spans="1:19" ht="12.75" customHeight="1" x14ac:dyDescent="0.2">
      <c r="D27" s="65"/>
    </row>
  </sheetData>
  <mergeCells count="10">
    <mergeCell ref="A7:P7"/>
    <mergeCell ref="A13:P13"/>
    <mergeCell ref="A18:P18"/>
    <mergeCell ref="M1:R1"/>
    <mergeCell ref="B2:P2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83"/>
  <sheetViews>
    <sheetView tabSelected="1" zoomScale="80" workbookViewId="0">
      <selection activeCell="K4" sqref="K4:O4"/>
    </sheetView>
  </sheetViews>
  <sheetFormatPr defaultRowHeight="12.75" customHeight="1" x14ac:dyDescent="0.2"/>
  <cols>
    <col min="2" max="2" width="15.85546875" customWidth="1"/>
    <col min="3" max="3" width="17" customWidth="1"/>
    <col min="4" max="4" width="17.5703125" customWidth="1"/>
    <col min="5" max="5" width="15.42578125" customWidth="1"/>
    <col min="9" max="9" width="14.5703125" customWidth="1"/>
    <col min="10" max="10" width="14" customWidth="1"/>
    <col min="14" max="14" width="19" customWidth="1"/>
    <col min="15" max="15" width="16.42578125" customWidth="1"/>
  </cols>
  <sheetData>
    <row r="1" spans="2:15" ht="12" customHeight="1" x14ac:dyDescent="0.2"/>
    <row r="2" spans="2:15" hidden="1" x14ac:dyDescent="0.2"/>
    <row r="3" spans="2:15" hidden="1" x14ac:dyDescent="0.2"/>
    <row r="4" spans="2:15" ht="48.75" customHeight="1" x14ac:dyDescent="0.2">
      <c r="B4" s="74"/>
      <c r="C4" s="75"/>
      <c r="D4" s="75"/>
      <c r="E4" s="75"/>
      <c r="F4" s="75"/>
      <c r="G4" s="75"/>
      <c r="H4" s="75"/>
      <c r="I4" s="75"/>
      <c r="J4" s="76"/>
      <c r="K4" s="124" t="s">
        <v>127</v>
      </c>
      <c r="L4" s="124"/>
      <c r="M4" s="124"/>
      <c r="N4" s="124"/>
      <c r="O4" s="124"/>
    </row>
    <row r="5" spans="2:15" ht="5.25" hidden="1" customHeight="1" x14ac:dyDescent="0.2">
      <c r="B5" s="74"/>
      <c r="C5" s="75"/>
      <c r="D5" s="75"/>
      <c r="E5" s="75"/>
      <c r="F5" s="75"/>
      <c r="G5" s="75"/>
      <c r="H5" s="75"/>
      <c r="I5" s="75"/>
      <c r="J5" s="76"/>
      <c r="K5" s="76"/>
      <c r="L5" s="76"/>
      <c r="M5" s="76"/>
      <c r="N5" s="76"/>
      <c r="O5" s="76"/>
    </row>
    <row r="6" spans="2:15" ht="50.25" customHeight="1" x14ac:dyDescent="0.2">
      <c r="B6" s="125" t="s">
        <v>89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2:15" ht="11.25" customHeight="1" x14ac:dyDescent="0.2"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2:15" ht="25.5" customHeight="1" x14ac:dyDescent="0.2">
      <c r="B8" s="126" t="s">
        <v>82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</row>
    <row r="9" spans="2:15" ht="16.5" x14ac:dyDescent="0.2">
      <c r="B9" s="127" t="s">
        <v>2</v>
      </c>
      <c r="C9" s="127" t="s">
        <v>90</v>
      </c>
      <c r="D9" s="127" t="s">
        <v>91</v>
      </c>
      <c r="E9" s="127" t="s">
        <v>92</v>
      </c>
      <c r="F9" s="127" t="s">
        <v>93</v>
      </c>
      <c r="G9" s="127"/>
      <c r="H9" s="127"/>
      <c r="I9" s="127"/>
      <c r="J9" s="127"/>
      <c r="K9" s="127" t="s">
        <v>94</v>
      </c>
      <c r="L9" s="127"/>
      <c r="M9" s="127"/>
      <c r="N9" s="127"/>
      <c r="O9" s="127"/>
    </row>
    <row r="10" spans="2:15" ht="49.5" x14ac:dyDescent="0.2">
      <c r="B10" s="127"/>
      <c r="C10" s="127"/>
      <c r="D10" s="127"/>
      <c r="E10" s="127"/>
      <c r="F10" s="78" t="s">
        <v>95</v>
      </c>
      <c r="G10" s="78" t="s">
        <v>96</v>
      </c>
      <c r="H10" s="78" t="s">
        <v>97</v>
      </c>
      <c r="I10" s="78" t="s">
        <v>98</v>
      </c>
      <c r="J10" s="78" t="s">
        <v>20</v>
      </c>
      <c r="K10" s="78" t="s">
        <v>99</v>
      </c>
      <c r="L10" s="78" t="s">
        <v>100</v>
      </c>
      <c r="M10" s="78" t="s">
        <v>101</v>
      </c>
      <c r="N10" s="78" t="s">
        <v>102</v>
      </c>
      <c r="O10" s="78" t="s">
        <v>20</v>
      </c>
    </row>
    <row r="11" spans="2:15" ht="16.5" x14ac:dyDescent="0.2">
      <c r="B11" s="127"/>
      <c r="C11" s="127"/>
      <c r="D11" s="78" t="s">
        <v>103</v>
      </c>
      <c r="E11" s="78" t="s">
        <v>28</v>
      </c>
      <c r="F11" s="78" t="s">
        <v>80</v>
      </c>
      <c r="G11" s="78" t="s">
        <v>80</v>
      </c>
      <c r="H11" s="78" t="s">
        <v>80</v>
      </c>
      <c r="I11" s="78" t="s">
        <v>80</v>
      </c>
      <c r="J11" s="78" t="s">
        <v>80</v>
      </c>
      <c r="K11" s="78" t="s">
        <v>29</v>
      </c>
      <c r="L11" s="78" t="s">
        <v>29</v>
      </c>
      <c r="M11" s="78" t="s">
        <v>29</v>
      </c>
      <c r="N11" s="78" t="s">
        <v>29</v>
      </c>
      <c r="O11" s="78" t="s">
        <v>29</v>
      </c>
    </row>
    <row r="12" spans="2:15" ht="16.5" x14ac:dyDescent="0.2">
      <c r="B12" s="78">
        <v>1</v>
      </c>
      <c r="C12" s="78">
        <v>1</v>
      </c>
      <c r="D12" s="78">
        <v>2</v>
      </c>
      <c r="E12" s="78">
        <v>3</v>
      </c>
      <c r="F12" s="78">
        <v>4</v>
      </c>
      <c r="G12" s="78">
        <v>5</v>
      </c>
      <c r="H12" s="78">
        <v>6</v>
      </c>
      <c r="I12" s="78">
        <v>7</v>
      </c>
      <c r="J12" s="78">
        <v>8</v>
      </c>
      <c r="K12" s="78">
        <v>9</v>
      </c>
      <c r="L12" s="78">
        <v>10</v>
      </c>
      <c r="M12" s="78">
        <v>11</v>
      </c>
      <c r="N12" s="78">
        <v>12</v>
      </c>
      <c r="O12" s="78">
        <v>13</v>
      </c>
    </row>
    <row r="13" spans="2:15" ht="49.5" x14ac:dyDescent="0.2">
      <c r="B13" s="78">
        <v>1</v>
      </c>
      <c r="C13" s="79" t="s">
        <v>104</v>
      </c>
      <c r="D13" s="80">
        <v>1972.9</v>
      </c>
      <c r="E13" s="81">
        <v>65</v>
      </c>
      <c r="F13" s="82"/>
      <c r="G13" s="82"/>
      <c r="H13" s="78"/>
      <c r="I13" s="78">
        <v>4</v>
      </c>
      <c r="J13" s="78">
        <v>4</v>
      </c>
      <c r="K13" s="83"/>
      <c r="L13" s="83"/>
      <c r="M13" s="80"/>
      <c r="N13" s="80">
        <v>6766052.0999999996</v>
      </c>
      <c r="O13" s="80">
        <f>K13+L13+M13+N13</f>
        <v>6766052.0999999996</v>
      </c>
    </row>
    <row r="14" spans="2:15" ht="16.5" x14ac:dyDescent="0.2">
      <c r="B14" s="78"/>
      <c r="C14" s="84" t="s">
        <v>105</v>
      </c>
      <c r="D14" s="85">
        <f>D13</f>
        <v>1972.9</v>
      </c>
      <c r="E14" s="86">
        <f>E13</f>
        <v>65</v>
      </c>
      <c r="F14" s="85"/>
      <c r="G14" s="85"/>
      <c r="H14" s="85"/>
      <c r="I14" s="86">
        <f>I13</f>
        <v>4</v>
      </c>
      <c r="J14" s="86">
        <f>J13</f>
        <v>4</v>
      </c>
      <c r="K14" s="85"/>
      <c r="L14" s="85"/>
      <c r="M14" s="85"/>
      <c r="N14" s="85">
        <f>N13</f>
        <v>6766052.0999999996</v>
      </c>
      <c r="O14" s="85">
        <f>O13</f>
        <v>6766052.0999999996</v>
      </c>
    </row>
    <row r="15" spans="2:15" ht="25.5" customHeight="1" x14ac:dyDescent="0.2">
      <c r="B15" s="126" t="s">
        <v>85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</row>
    <row r="16" spans="2:15" ht="16.5" customHeight="1" x14ac:dyDescent="0.2">
      <c r="B16" s="127" t="s">
        <v>2</v>
      </c>
      <c r="C16" s="127" t="s">
        <v>90</v>
      </c>
      <c r="D16" s="127" t="s">
        <v>91</v>
      </c>
      <c r="E16" s="127" t="s">
        <v>106</v>
      </c>
      <c r="F16" s="127" t="s">
        <v>93</v>
      </c>
      <c r="G16" s="127"/>
      <c r="H16" s="127"/>
      <c r="I16" s="127"/>
      <c r="J16" s="127"/>
      <c r="K16" s="127" t="s">
        <v>94</v>
      </c>
      <c r="L16" s="127"/>
      <c r="M16" s="127"/>
      <c r="N16" s="127"/>
      <c r="O16" s="127"/>
    </row>
    <row r="17" spans="2:15" ht="49.5" x14ac:dyDescent="0.2">
      <c r="B17" s="127"/>
      <c r="C17" s="127"/>
      <c r="D17" s="127"/>
      <c r="E17" s="127"/>
      <c r="F17" s="78" t="s">
        <v>107</v>
      </c>
      <c r="G17" s="78" t="s">
        <v>108</v>
      </c>
      <c r="H17" s="78" t="s">
        <v>109</v>
      </c>
      <c r="I17" s="78" t="s">
        <v>110</v>
      </c>
      <c r="J17" s="78" t="s">
        <v>20</v>
      </c>
      <c r="K17" s="78" t="s">
        <v>111</v>
      </c>
      <c r="L17" s="78" t="s">
        <v>112</v>
      </c>
      <c r="M17" s="78" t="s">
        <v>113</v>
      </c>
      <c r="N17" s="78" t="s">
        <v>114</v>
      </c>
      <c r="O17" s="78" t="s">
        <v>20</v>
      </c>
    </row>
    <row r="18" spans="2:15" ht="16.5" x14ac:dyDescent="0.2">
      <c r="B18" s="127"/>
      <c r="C18" s="127"/>
      <c r="D18" s="78" t="s">
        <v>103</v>
      </c>
      <c r="E18" s="78" t="s">
        <v>28</v>
      </c>
      <c r="F18" s="78" t="s">
        <v>80</v>
      </c>
      <c r="G18" s="78" t="s">
        <v>80</v>
      </c>
      <c r="H18" s="78" t="s">
        <v>80</v>
      </c>
      <c r="I18" s="78" t="s">
        <v>80</v>
      </c>
      <c r="J18" s="78" t="s">
        <v>80</v>
      </c>
      <c r="K18" s="78" t="s">
        <v>29</v>
      </c>
      <c r="L18" s="78" t="s">
        <v>29</v>
      </c>
      <c r="M18" s="78" t="s">
        <v>29</v>
      </c>
      <c r="N18" s="78" t="s">
        <v>29</v>
      </c>
      <c r="O18" s="78" t="s">
        <v>29</v>
      </c>
    </row>
    <row r="19" spans="2:15" ht="16.5" x14ac:dyDescent="0.2">
      <c r="B19" s="78">
        <v>1</v>
      </c>
      <c r="C19" s="78">
        <v>1</v>
      </c>
      <c r="D19" s="78">
        <v>2</v>
      </c>
      <c r="E19" s="78">
        <v>3</v>
      </c>
      <c r="F19" s="78">
        <v>4</v>
      </c>
      <c r="G19" s="78">
        <v>5</v>
      </c>
      <c r="H19" s="78">
        <v>6</v>
      </c>
      <c r="I19" s="78">
        <v>7</v>
      </c>
      <c r="J19" s="78">
        <v>8</v>
      </c>
      <c r="K19" s="78">
        <v>9</v>
      </c>
      <c r="L19" s="78">
        <v>10</v>
      </c>
      <c r="M19" s="78">
        <v>11</v>
      </c>
      <c r="N19" s="78">
        <v>12</v>
      </c>
      <c r="O19" s="78">
        <v>13</v>
      </c>
    </row>
    <row r="20" spans="2:15" ht="49.5" x14ac:dyDescent="0.2">
      <c r="B20" s="78">
        <v>1</v>
      </c>
      <c r="C20" s="79" t="s">
        <v>104</v>
      </c>
      <c r="D20" s="80">
        <v>4273.6000000000004</v>
      </c>
      <c r="E20" s="81">
        <v>142</v>
      </c>
      <c r="F20" s="82"/>
      <c r="G20" s="82"/>
      <c r="H20" s="78"/>
      <c r="I20" s="78">
        <v>3</v>
      </c>
      <c r="J20" s="78">
        <f>F20+G20+H20+I20</f>
        <v>3</v>
      </c>
      <c r="K20" s="78"/>
      <c r="L20" s="83"/>
      <c r="M20" s="80"/>
      <c r="N20" s="80">
        <v>4464965.3</v>
      </c>
      <c r="O20" s="80">
        <f>K20+L20+M20+N20</f>
        <v>4464965.3</v>
      </c>
    </row>
    <row r="21" spans="2:15" ht="16.5" x14ac:dyDescent="0.2">
      <c r="B21" s="78"/>
      <c r="C21" s="84" t="s">
        <v>105</v>
      </c>
      <c r="D21" s="85">
        <v>3540.1</v>
      </c>
      <c r="E21" s="86">
        <f>E20</f>
        <v>142</v>
      </c>
      <c r="F21" s="85"/>
      <c r="G21" s="85"/>
      <c r="H21" s="85"/>
      <c r="I21" s="86">
        <f>I20</f>
        <v>3</v>
      </c>
      <c r="J21" s="86">
        <f>J20</f>
        <v>3</v>
      </c>
      <c r="K21" s="85"/>
      <c r="L21" s="85"/>
      <c r="M21" s="85"/>
      <c r="N21" s="85">
        <f>N20</f>
        <v>4464965.3</v>
      </c>
      <c r="O21" s="85">
        <f>O20</f>
        <v>4464965.3</v>
      </c>
    </row>
    <row r="22" spans="2:15" ht="21.75" customHeight="1" x14ac:dyDescent="0.2">
      <c r="B22" s="126" t="s">
        <v>87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2:15" ht="16.5" x14ac:dyDescent="0.2">
      <c r="B23" s="127" t="s">
        <v>2</v>
      </c>
      <c r="C23" s="127" t="s">
        <v>90</v>
      </c>
      <c r="D23" s="127" t="s">
        <v>91</v>
      </c>
      <c r="E23" s="127" t="s">
        <v>106</v>
      </c>
      <c r="F23" s="127" t="s">
        <v>93</v>
      </c>
      <c r="G23" s="127"/>
      <c r="H23" s="127"/>
      <c r="I23" s="127"/>
      <c r="J23" s="127"/>
      <c r="K23" s="127" t="s">
        <v>94</v>
      </c>
      <c r="L23" s="127"/>
      <c r="M23" s="127"/>
      <c r="N23" s="127"/>
      <c r="O23" s="127"/>
    </row>
    <row r="24" spans="2:15" ht="49.5" x14ac:dyDescent="0.2">
      <c r="B24" s="127"/>
      <c r="C24" s="127"/>
      <c r="D24" s="127"/>
      <c r="E24" s="127"/>
      <c r="F24" s="78" t="s">
        <v>115</v>
      </c>
      <c r="G24" s="78" t="s">
        <v>116</v>
      </c>
      <c r="H24" s="78" t="s">
        <v>117</v>
      </c>
      <c r="I24" s="78" t="s">
        <v>118</v>
      </c>
      <c r="J24" s="78" t="s">
        <v>20</v>
      </c>
      <c r="K24" s="78" t="s">
        <v>119</v>
      </c>
      <c r="L24" s="78" t="s">
        <v>120</v>
      </c>
      <c r="M24" s="78" t="s">
        <v>121</v>
      </c>
      <c r="N24" s="78" t="s">
        <v>122</v>
      </c>
      <c r="O24" s="78" t="s">
        <v>20</v>
      </c>
    </row>
    <row r="25" spans="2:15" ht="16.5" x14ac:dyDescent="0.2">
      <c r="B25" s="127"/>
      <c r="C25" s="127"/>
      <c r="D25" s="78" t="s">
        <v>27</v>
      </c>
      <c r="E25" s="78" t="s">
        <v>28</v>
      </c>
      <c r="F25" s="78" t="s">
        <v>80</v>
      </c>
      <c r="G25" s="78" t="s">
        <v>80</v>
      </c>
      <c r="H25" s="78" t="s">
        <v>80</v>
      </c>
      <c r="I25" s="78" t="s">
        <v>80</v>
      </c>
      <c r="J25" s="78" t="s">
        <v>80</v>
      </c>
      <c r="K25" s="78" t="s">
        <v>29</v>
      </c>
      <c r="L25" s="78" t="s">
        <v>29</v>
      </c>
      <c r="M25" s="78" t="s">
        <v>29</v>
      </c>
      <c r="N25" s="78" t="s">
        <v>29</v>
      </c>
      <c r="O25" s="78" t="s">
        <v>29</v>
      </c>
    </row>
    <row r="26" spans="2:15" ht="16.5" x14ac:dyDescent="0.2">
      <c r="B26" s="78">
        <v>1</v>
      </c>
      <c r="C26" s="78">
        <v>1</v>
      </c>
      <c r="D26" s="78">
        <v>2</v>
      </c>
      <c r="E26" s="78">
        <v>3</v>
      </c>
      <c r="F26" s="78">
        <v>4</v>
      </c>
      <c r="G26" s="78">
        <v>5</v>
      </c>
      <c r="H26" s="78">
        <v>6</v>
      </c>
      <c r="I26" s="78">
        <v>7</v>
      </c>
      <c r="J26" s="78">
        <v>8</v>
      </c>
      <c r="K26" s="78">
        <v>9</v>
      </c>
      <c r="L26" s="78">
        <v>10</v>
      </c>
      <c r="M26" s="78">
        <v>11</v>
      </c>
      <c r="N26" s="78">
        <v>12</v>
      </c>
      <c r="O26" s="78">
        <v>13</v>
      </c>
    </row>
    <row r="27" spans="2:15" ht="49.5" x14ac:dyDescent="0.2">
      <c r="B27" s="78">
        <v>1</v>
      </c>
      <c r="C27" s="79" t="s">
        <v>104</v>
      </c>
      <c r="D27" s="80">
        <v>3623.4</v>
      </c>
      <c r="E27" s="78">
        <v>84</v>
      </c>
      <c r="F27" s="82"/>
      <c r="G27" s="82"/>
      <c r="H27" s="78"/>
      <c r="I27" s="78">
        <v>3</v>
      </c>
      <c r="J27" s="78">
        <v>3</v>
      </c>
      <c r="K27" s="78"/>
      <c r="L27" s="83"/>
      <c r="M27" s="80"/>
      <c r="N27" s="80">
        <v>6361217.5999999996</v>
      </c>
      <c r="O27" s="80">
        <v>6361217.5999999996</v>
      </c>
    </row>
    <row r="28" spans="2:15" ht="16.5" x14ac:dyDescent="0.2">
      <c r="B28" s="78"/>
      <c r="C28" s="84" t="s">
        <v>105</v>
      </c>
      <c r="D28" s="85">
        <f>D27</f>
        <v>3623.4</v>
      </c>
      <c r="E28" s="86">
        <v>84</v>
      </c>
      <c r="F28" s="85"/>
      <c r="G28" s="85"/>
      <c r="H28" s="85"/>
      <c r="I28" s="86">
        <v>3</v>
      </c>
      <c r="J28" s="86">
        <f t="shared" ref="J28:O28" si="0">J27</f>
        <v>3</v>
      </c>
      <c r="K28" s="85"/>
      <c r="L28" s="85"/>
      <c r="M28" s="85"/>
      <c r="N28" s="85">
        <f t="shared" si="0"/>
        <v>6361217.5999999996</v>
      </c>
      <c r="O28" s="85">
        <f t="shared" si="0"/>
        <v>6361217.5999999996</v>
      </c>
    </row>
    <row r="29" spans="2:15" ht="49.5" x14ac:dyDescent="0.2">
      <c r="B29" s="87"/>
      <c r="C29" s="84" t="s">
        <v>123</v>
      </c>
      <c r="D29" s="85">
        <v>9136.4</v>
      </c>
      <c r="E29" s="86">
        <f t="shared" ref="E29:J29" si="1">E14+E21+E28</f>
        <v>291</v>
      </c>
      <c r="F29" s="85"/>
      <c r="G29" s="85"/>
      <c r="H29" s="85"/>
      <c r="I29" s="86">
        <f t="shared" si="1"/>
        <v>10</v>
      </c>
      <c r="J29" s="86">
        <f t="shared" si="1"/>
        <v>10</v>
      </c>
      <c r="K29" s="86"/>
      <c r="L29" s="86"/>
      <c r="M29" s="86"/>
      <c r="N29" s="85">
        <f>N14+N21+N28</f>
        <v>17592235</v>
      </c>
      <c r="O29" s="85">
        <f>O14+O21+O28</f>
        <v>17592235</v>
      </c>
    </row>
    <row r="30" spans="2:15" x14ac:dyDescent="0.2">
      <c r="B30" s="74"/>
      <c r="C30" s="75"/>
      <c r="D30" s="75"/>
      <c r="E30" s="75"/>
      <c r="F30" s="75"/>
      <c r="G30" s="75"/>
      <c r="H30" s="75"/>
      <c r="I30" s="75"/>
      <c r="J30" s="76"/>
      <c r="K30" s="76"/>
      <c r="L30" s="128"/>
      <c r="M30" s="128"/>
      <c r="N30" s="128"/>
      <c r="O30" s="76"/>
    </row>
    <row r="31" spans="2:15" x14ac:dyDescent="0.2">
      <c r="B31" s="74"/>
      <c r="C31" s="129" t="s">
        <v>124</v>
      </c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</row>
    <row r="32" spans="2:15" x14ac:dyDescent="0.2">
      <c r="B32" s="74"/>
      <c r="C32" s="75"/>
      <c r="D32" s="75"/>
      <c r="E32" s="75"/>
      <c r="F32" s="75"/>
      <c r="G32" s="75"/>
      <c r="H32" s="75"/>
      <c r="I32" s="75"/>
      <c r="J32" s="76"/>
      <c r="K32" s="76"/>
      <c r="M32" s="88"/>
      <c r="N32" s="88"/>
      <c r="O32" s="76"/>
    </row>
    <row r="33" spans="2:15" x14ac:dyDescent="0.2">
      <c r="B33" s="74"/>
      <c r="C33" s="75"/>
      <c r="D33" s="75"/>
      <c r="E33" s="75"/>
      <c r="F33" s="75"/>
      <c r="G33" s="75"/>
      <c r="H33" s="75"/>
      <c r="I33" s="75"/>
      <c r="J33" s="76"/>
      <c r="K33" s="76"/>
      <c r="L33" s="88"/>
      <c r="M33" s="88"/>
      <c r="N33" s="88"/>
      <c r="O33" s="76"/>
    </row>
    <row r="34" spans="2:15" x14ac:dyDescent="0.2">
      <c r="B34" s="74"/>
      <c r="C34" s="75"/>
      <c r="D34" s="75"/>
      <c r="E34" s="75"/>
      <c r="F34" s="75"/>
      <c r="G34" s="75"/>
      <c r="H34" s="75"/>
      <c r="I34" s="75"/>
      <c r="J34" s="76"/>
      <c r="K34" s="76"/>
      <c r="L34" s="88"/>
      <c r="M34" s="88"/>
      <c r="N34" s="88"/>
      <c r="O34" s="76"/>
    </row>
    <row r="35" spans="2:15" x14ac:dyDescent="0.2">
      <c r="B35" s="74"/>
      <c r="C35" s="75"/>
      <c r="D35" s="75"/>
      <c r="E35" s="75"/>
      <c r="F35" s="75"/>
      <c r="G35" s="75"/>
      <c r="H35" s="75"/>
      <c r="I35" s="75"/>
      <c r="J35" s="76"/>
      <c r="K35" s="76"/>
      <c r="L35" s="88"/>
      <c r="M35" s="88"/>
      <c r="N35" s="88"/>
      <c r="O35" s="76"/>
    </row>
    <row r="36" spans="2:15" x14ac:dyDescent="0.2">
      <c r="B36" s="74"/>
      <c r="C36" s="75"/>
      <c r="D36" s="75"/>
      <c r="E36" s="75"/>
      <c r="F36" s="75"/>
      <c r="G36" s="75"/>
      <c r="H36" s="75"/>
      <c r="I36" s="75"/>
      <c r="J36" s="76"/>
      <c r="K36" s="76"/>
      <c r="L36" s="88"/>
      <c r="M36" s="88"/>
      <c r="N36" s="88"/>
      <c r="O36" s="76"/>
    </row>
    <row r="37" spans="2:15" x14ac:dyDescent="0.2">
      <c r="B37" s="74"/>
      <c r="C37" s="75"/>
      <c r="D37" s="75"/>
      <c r="E37" s="75"/>
      <c r="F37" s="75"/>
      <c r="G37" s="75"/>
      <c r="H37" s="75"/>
      <c r="I37" s="75"/>
      <c r="J37" s="76"/>
      <c r="K37" s="76"/>
      <c r="L37" s="88"/>
      <c r="M37" s="88"/>
      <c r="N37" s="88"/>
      <c r="O37" s="76"/>
    </row>
    <row r="38" spans="2:15" x14ac:dyDescent="0.2">
      <c r="B38" s="74"/>
      <c r="C38" s="75"/>
      <c r="D38" s="75"/>
      <c r="E38" s="75"/>
      <c r="F38" s="75"/>
      <c r="G38" s="75"/>
      <c r="H38" s="75"/>
      <c r="I38" s="75"/>
      <c r="J38" s="76"/>
      <c r="K38" s="76"/>
      <c r="L38" s="88"/>
      <c r="M38" s="88"/>
      <c r="N38" s="88"/>
      <c r="O38" s="76"/>
    </row>
    <row r="39" spans="2:15" x14ac:dyDescent="0.2">
      <c r="B39" s="74"/>
      <c r="C39" s="75"/>
      <c r="D39" s="75"/>
      <c r="E39" s="75"/>
      <c r="F39" s="75"/>
      <c r="G39" s="75"/>
      <c r="H39" s="75"/>
      <c r="I39" s="75"/>
      <c r="J39" s="76"/>
      <c r="K39" s="76"/>
      <c r="L39" s="88"/>
      <c r="M39" s="88"/>
      <c r="N39" s="88"/>
      <c r="O39" s="76"/>
    </row>
    <row r="40" spans="2:15" x14ac:dyDescent="0.2">
      <c r="B40" s="74"/>
      <c r="C40" s="75"/>
      <c r="D40" s="75"/>
      <c r="E40" s="75"/>
      <c r="F40" s="75"/>
      <c r="G40" s="75"/>
      <c r="H40" s="75"/>
      <c r="I40" s="75"/>
      <c r="J40" s="76"/>
      <c r="K40" s="76"/>
      <c r="L40" s="88"/>
      <c r="M40" s="88"/>
      <c r="N40" s="88"/>
      <c r="O40" s="76"/>
    </row>
    <row r="41" spans="2:15" x14ac:dyDescent="0.2">
      <c r="B41" s="74"/>
      <c r="C41" s="75"/>
      <c r="D41" s="75"/>
      <c r="E41" s="75"/>
      <c r="F41" s="75"/>
      <c r="G41" s="75"/>
      <c r="H41" s="75"/>
      <c r="I41" s="75"/>
      <c r="J41" s="76"/>
      <c r="K41" s="76"/>
      <c r="L41" s="88"/>
      <c r="M41" s="88"/>
      <c r="N41" s="88"/>
      <c r="O41" s="76"/>
    </row>
    <row r="42" spans="2:15" x14ac:dyDescent="0.2">
      <c r="B42" s="74"/>
      <c r="C42" s="75"/>
      <c r="D42" s="75"/>
      <c r="E42" s="75"/>
      <c r="F42" s="75"/>
      <c r="G42" s="75"/>
      <c r="H42" s="75"/>
      <c r="I42" s="75"/>
      <c r="J42" s="76"/>
      <c r="K42" s="76"/>
      <c r="L42" s="88"/>
      <c r="M42" s="88"/>
      <c r="N42" s="88"/>
      <c r="O42" s="76"/>
    </row>
    <row r="43" spans="2:15" x14ac:dyDescent="0.2">
      <c r="B43" s="74"/>
      <c r="C43" s="75"/>
      <c r="D43" s="75"/>
      <c r="E43" s="75"/>
      <c r="F43" s="75"/>
      <c r="G43" s="75"/>
      <c r="H43" s="75"/>
      <c r="I43" s="75"/>
      <c r="J43" s="76"/>
      <c r="K43" s="76"/>
      <c r="L43" s="88"/>
      <c r="M43" s="88"/>
      <c r="N43" s="88"/>
      <c r="O43" s="76"/>
    </row>
    <row r="44" spans="2:15" x14ac:dyDescent="0.2">
      <c r="B44" s="74"/>
      <c r="C44" s="75"/>
      <c r="D44" s="75"/>
      <c r="E44" s="75"/>
      <c r="F44" s="75"/>
      <c r="G44" s="75"/>
      <c r="H44" s="75"/>
      <c r="I44" s="75"/>
      <c r="J44" s="76"/>
      <c r="K44" s="76"/>
      <c r="L44" s="88"/>
      <c r="M44" s="88"/>
      <c r="N44" s="88"/>
      <c r="O44" s="76"/>
    </row>
    <row r="45" spans="2:15" x14ac:dyDescent="0.2">
      <c r="B45" s="74"/>
      <c r="C45" s="75"/>
      <c r="D45" s="75"/>
      <c r="E45" s="75"/>
      <c r="F45" s="75"/>
      <c r="G45" s="75"/>
      <c r="H45" s="75"/>
      <c r="I45" s="75"/>
      <c r="J45" s="76"/>
      <c r="K45" s="76"/>
      <c r="L45" s="88"/>
      <c r="M45" s="88"/>
      <c r="N45" s="88"/>
      <c r="O45" s="76"/>
    </row>
    <row r="46" spans="2:15" x14ac:dyDescent="0.2">
      <c r="B46" s="74"/>
      <c r="C46" s="75"/>
      <c r="D46" s="75"/>
      <c r="E46" s="75"/>
      <c r="F46" s="75"/>
      <c r="G46" s="75"/>
      <c r="H46" s="75"/>
      <c r="I46" s="75"/>
      <c r="J46" s="76"/>
      <c r="K46" s="76"/>
      <c r="L46" s="88"/>
      <c r="M46" s="88"/>
      <c r="N46" s="88"/>
      <c r="O46" s="76"/>
    </row>
    <row r="47" spans="2:15" x14ac:dyDescent="0.2">
      <c r="B47" s="74"/>
      <c r="C47" s="75"/>
      <c r="D47" s="75"/>
      <c r="E47" s="75"/>
      <c r="F47" s="75"/>
      <c r="G47" s="75"/>
      <c r="H47" s="75"/>
      <c r="I47" s="75"/>
      <c r="J47" s="76"/>
      <c r="K47" s="76"/>
      <c r="L47" s="88"/>
      <c r="M47" s="88"/>
      <c r="N47" s="88"/>
      <c r="O47" s="76"/>
    </row>
    <row r="48" spans="2:15" x14ac:dyDescent="0.2">
      <c r="B48" s="74"/>
      <c r="C48" s="75"/>
      <c r="D48" s="75"/>
      <c r="E48" s="75"/>
      <c r="F48" s="75"/>
      <c r="G48" s="75"/>
      <c r="H48" s="75"/>
      <c r="I48" s="75"/>
      <c r="J48" s="76"/>
      <c r="K48" s="76"/>
      <c r="L48" s="88"/>
      <c r="M48" s="88"/>
      <c r="N48" s="88"/>
      <c r="O48" s="76"/>
    </row>
    <row r="49" spans="2:15" x14ac:dyDescent="0.2">
      <c r="B49" s="74"/>
      <c r="C49" s="75"/>
      <c r="D49" s="75"/>
      <c r="E49" s="75"/>
      <c r="F49" s="75"/>
      <c r="G49" s="75"/>
      <c r="H49" s="75"/>
      <c r="I49" s="75"/>
      <c r="J49" s="76"/>
      <c r="K49" s="76"/>
      <c r="L49" s="88"/>
      <c r="M49" s="88"/>
      <c r="N49" s="88"/>
      <c r="O49" s="76"/>
    </row>
    <row r="50" spans="2:15" x14ac:dyDescent="0.2">
      <c r="B50" s="74"/>
      <c r="C50" s="75"/>
      <c r="D50" s="75"/>
      <c r="E50" s="75"/>
      <c r="F50" s="75"/>
      <c r="G50" s="75"/>
      <c r="H50" s="75"/>
      <c r="I50" s="75"/>
      <c r="J50" s="76"/>
      <c r="K50" s="76"/>
      <c r="L50" s="88"/>
      <c r="M50" s="88"/>
      <c r="N50" s="88"/>
      <c r="O50" s="76"/>
    </row>
    <row r="51" spans="2:15" x14ac:dyDescent="0.2">
      <c r="B51" s="74"/>
      <c r="C51" s="75"/>
      <c r="D51" s="75"/>
      <c r="E51" s="75"/>
      <c r="F51" s="75"/>
      <c r="G51" s="75"/>
      <c r="H51" s="75"/>
      <c r="I51" s="75"/>
      <c r="J51" s="76"/>
      <c r="K51" s="76"/>
      <c r="L51" s="88"/>
      <c r="M51" s="88"/>
      <c r="N51" s="88"/>
      <c r="O51" s="76"/>
    </row>
    <row r="52" spans="2:15" x14ac:dyDescent="0.2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2:15" x14ac:dyDescent="0.2"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</row>
    <row r="54" spans="2:15" x14ac:dyDescent="0.2"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</row>
    <row r="55" spans="2:15" x14ac:dyDescent="0.2"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</row>
    <row r="56" spans="2:15" x14ac:dyDescent="0.2"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</row>
    <row r="57" spans="2:15" x14ac:dyDescent="0.2"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</row>
    <row r="58" spans="2:15" x14ac:dyDescent="0.2"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</row>
    <row r="59" spans="2:15" x14ac:dyDescent="0.2"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</row>
    <row r="60" spans="2:15" x14ac:dyDescent="0.2"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</row>
    <row r="61" spans="2:15" x14ac:dyDescent="0.2"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</row>
    <row r="62" spans="2:15" x14ac:dyDescent="0.2"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</row>
    <row r="63" spans="2:15" x14ac:dyDescent="0.2"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</row>
    <row r="64" spans="2:15" x14ac:dyDescent="0.2"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2:15" x14ac:dyDescent="0.2"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</row>
    <row r="66" spans="2:15" x14ac:dyDescent="0.2"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</row>
    <row r="67" spans="2:15" x14ac:dyDescent="0.2"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</row>
    <row r="68" spans="2:15" x14ac:dyDescent="0.2"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</row>
    <row r="69" spans="2:15" x14ac:dyDescent="0.2"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</row>
    <row r="70" spans="2:15" x14ac:dyDescent="0.2"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</row>
    <row r="71" spans="2:15" x14ac:dyDescent="0.2">
      <c r="B71" s="74"/>
      <c r="C71" s="75"/>
      <c r="D71" s="75"/>
      <c r="E71" s="75"/>
      <c r="F71" s="75"/>
      <c r="G71" s="75"/>
      <c r="H71" s="75"/>
      <c r="I71" s="75"/>
      <c r="J71" s="76"/>
      <c r="K71" s="76"/>
      <c r="L71" s="76"/>
      <c r="M71" s="76"/>
      <c r="N71" s="76"/>
      <c r="O71" s="76"/>
    </row>
    <row r="72" spans="2:15" x14ac:dyDescent="0.2">
      <c r="B72" s="74"/>
      <c r="C72" s="75"/>
      <c r="D72" s="75"/>
      <c r="E72" s="75"/>
      <c r="F72" s="75"/>
      <c r="G72" s="75"/>
      <c r="H72" s="75"/>
      <c r="I72" s="75"/>
      <c r="J72" s="76"/>
      <c r="K72" s="76"/>
      <c r="L72" s="76"/>
      <c r="M72" s="76"/>
      <c r="N72" s="76"/>
      <c r="O72" s="76"/>
    </row>
    <row r="73" spans="2:15" x14ac:dyDescent="0.2">
      <c r="B73" s="74"/>
      <c r="C73" s="75"/>
      <c r="D73" s="75"/>
      <c r="E73" s="75"/>
      <c r="F73" s="75"/>
      <c r="G73" s="75"/>
      <c r="H73" s="75"/>
      <c r="I73" s="75"/>
      <c r="J73" s="76"/>
      <c r="K73" s="76"/>
      <c r="L73" s="76"/>
      <c r="M73" s="76"/>
      <c r="N73" s="76"/>
      <c r="O73" s="76"/>
    </row>
    <row r="74" spans="2:15" x14ac:dyDescent="0.2">
      <c r="B74" s="74"/>
      <c r="C74" s="75"/>
      <c r="D74" s="75"/>
      <c r="E74" s="75"/>
      <c r="F74" s="75"/>
      <c r="G74" s="75"/>
      <c r="H74" s="75"/>
      <c r="I74" s="75"/>
      <c r="J74" s="76"/>
      <c r="K74" s="76"/>
      <c r="L74" s="76"/>
      <c r="M74" s="76"/>
      <c r="N74" s="76"/>
      <c r="O74" s="76"/>
    </row>
    <row r="75" spans="2:15" x14ac:dyDescent="0.2">
      <c r="B75" s="74"/>
      <c r="C75" s="75"/>
      <c r="D75" s="75"/>
      <c r="E75" s="75"/>
      <c r="F75" s="75"/>
      <c r="G75" s="75"/>
      <c r="H75" s="75"/>
      <c r="I75" s="75"/>
      <c r="J75" s="76"/>
      <c r="K75" s="76"/>
      <c r="L75" s="76"/>
      <c r="M75" s="76"/>
      <c r="N75" s="76"/>
      <c r="O75" s="76"/>
    </row>
    <row r="76" spans="2:15" x14ac:dyDescent="0.2">
      <c r="B76" s="74"/>
      <c r="C76" s="75"/>
      <c r="D76" s="75"/>
      <c r="E76" s="75"/>
      <c r="F76" s="75"/>
      <c r="G76" s="75"/>
      <c r="H76" s="75"/>
      <c r="I76" s="75"/>
      <c r="J76" s="76"/>
      <c r="K76" s="76"/>
      <c r="L76" s="76"/>
      <c r="M76" s="76"/>
      <c r="N76" s="76"/>
      <c r="O76" s="76"/>
    </row>
    <row r="77" spans="2:15" x14ac:dyDescent="0.2">
      <c r="B77" s="74"/>
      <c r="C77" s="75"/>
      <c r="D77" s="75"/>
      <c r="E77" s="75"/>
      <c r="F77" s="75"/>
      <c r="G77" s="75"/>
      <c r="H77" s="75"/>
      <c r="I77" s="75"/>
      <c r="J77" s="76"/>
      <c r="K77" s="76"/>
      <c r="L77" s="76"/>
      <c r="M77" s="76"/>
      <c r="N77" s="76"/>
      <c r="O77" s="76"/>
    </row>
    <row r="78" spans="2:15" x14ac:dyDescent="0.2">
      <c r="B78" s="74"/>
      <c r="C78" s="75"/>
      <c r="D78" s="75"/>
      <c r="E78" s="75"/>
      <c r="F78" s="75"/>
      <c r="G78" s="75"/>
      <c r="H78" s="75"/>
      <c r="I78" s="75"/>
      <c r="J78" s="76"/>
      <c r="K78" s="76"/>
      <c r="L78" s="76"/>
      <c r="M78" s="76"/>
      <c r="N78" s="76"/>
      <c r="O78" s="76"/>
    </row>
    <row r="79" spans="2:15" x14ac:dyDescent="0.2">
      <c r="B79" s="74"/>
      <c r="C79" s="75"/>
      <c r="D79" s="75"/>
      <c r="E79" s="75"/>
      <c r="F79" s="75"/>
      <c r="G79" s="75"/>
      <c r="H79" s="75"/>
      <c r="I79" s="75"/>
      <c r="J79" s="76"/>
      <c r="K79" s="76"/>
      <c r="L79" s="76"/>
      <c r="M79" s="76"/>
      <c r="N79" s="76"/>
      <c r="O79" s="76"/>
    </row>
    <row r="80" spans="2:15" x14ac:dyDescent="0.2">
      <c r="B80" s="74"/>
      <c r="C80" s="75"/>
      <c r="D80" s="75"/>
      <c r="E80" s="75"/>
      <c r="F80" s="75"/>
      <c r="G80" s="75"/>
      <c r="H80" s="75"/>
      <c r="I80" s="75"/>
      <c r="J80" s="76"/>
      <c r="K80" s="76"/>
      <c r="L80" s="76"/>
      <c r="M80" s="76"/>
      <c r="N80" s="76"/>
      <c r="O80" s="76"/>
    </row>
    <row r="81" spans="2:15" x14ac:dyDescent="0.2">
      <c r="B81" s="74"/>
      <c r="C81" s="75"/>
      <c r="D81" s="75"/>
      <c r="E81" s="75"/>
      <c r="F81" s="75"/>
      <c r="G81" s="75"/>
      <c r="H81" s="75"/>
      <c r="I81" s="75"/>
      <c r="J81" s="76"/>
      <c r="K81" s="76"/>
      <c r="L81" s="76"/>
      <c r="M81" s="76"/>
      <c r="N81" s="76"/>
      <c r="O81" s="76"/>
    </row>
    <row r="82" spans="2:15" x14ac:dyDescent="0.2">
      <c r="B82" s="74"/>
      <c r="C82" s="75"/>
      <c r="D82" s="75"/>
      <c r="E82" s="75"/>
      <c r="F82" s="75"/>
      <c r="G82" s="75"/>
      <c r="H82" s="75"/>
      <c r="I82" s="75"/>
      <c r="J82" s="76"/>
      <c r="K82" s="76"/>
      <c r="L82" s="76"/>
      <c r="M82" s="76"/>
      <c r="N82" s="76"/>
      <c r="O82" s="76"/>
    </row>
    <row r="83" spans="2:15" x14ac:dyDescent="0.2">
      <c r="B83" s="74"/>
      <c r="C83" s="75"/>
      <c r="D83" s="75"/>
      <c r="E83" s="75"/>
      <c r="F83" s="75"/>
      <c r="G83" s="75"/>
      <c r="H83" s="75"/>
      <c r="I83" s="75"/>
      <c r="J83" s="76"/>
      <c r="K83" s="76"/>
      <c r="L83" s="76"/>
      <c r="M83" s="76"/>
      <c r="N83" s="76"/>
      <c r="O83" s="76"/>
    </row>
  </sheetData>
  <mergeCells count="25">
    <mergeCell ref="L30:N30"/>
    <mergeCell ref="C31:O31"/>
    <mergeCell ref="B22:O22"/>
    <mergeCell ref="B23:B25"/>
    <mergeCell ref="C23:C25"/>
    <mergeCell ref="D23:D24"/>
    <mergeCell ref="E23:E24"/>
    <mergeCell ref="F23:J23"/>
    <mergeCell ref="K23:O23"/>
    <mergeCell ref="B15:O15"/>
    <mergeCell ref="B16:B18"/>
    <mergeCell ref="C16:C18"/>
    <mergeCell ref="D16:D17"/>
    <mergeCell ref="E16:E17"/>
    <mergeCell ref="F16:J16"/>
    <mergeCell ref="K16:O16"/>
    <mergeCell ref="K4:O4"/>
    <mergeCell ref="B6:O6"/>
    <mergeCell ref="B8:O8"/>
    <mergeCell ref="B9:B11"/>
    <mergeCell ref="C9:C11"/>
    <mergeCell ref="D9:D10"/>
    <mergeCell ref="E9:E10"/>
    <mergeCell ref="F9:J9"/>
    <mergeCell ref="K9:O9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</vt:lpstr>
      <vt:lpstr>реестр</vt:lpstr>
      <vt:lpstr>приложение 3</vt:lpstr>
      <vt:lpstr>перечень!Область_печати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iRU</cp:lastModifiedBy>
  <cp:revision>3</cp:revision>
  <cp:lastPrinted>2026-06-30T11:24:15Z</cp:lastPrinted>
  <dcterms:created xsi:type="dcterms:W3CDTF">2010-12-03T14:19:00Z</dcterms:created>
  <dcterms:modified xsi:type="dcterms:W3CDTF">2026-07-01T06:30:13Z</dcterms:modified>
  <cp:version>983040</cp:version>
</cp:coreProperties>
</file>