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6295" windowHeight="14310"/>
  </bookViews>
  <sheets>
    <sheet name="1" sheetId="18" r:id="rId1"/>
  </sheets>
  <definedNames>
    <definedName name="_xlnm.Print_Titles" localSheetId="0">'1'!$3:$3</definedName>
    <definedName name="_xlnm.Print_Area" localSheetId="0">'1'!$A$1:$D$109</definedName>
  </definedNames>
  <calcPr calcId="152511"/>
</workbook>
</file>

<file path=xl/calcChain.xml><?xml version="1.0" encoding="utf-8"?>
<calcChain xmlns="http://schemas.openxmlformats.org/spreadsheetml/2006/main">
  <c r="B93" i="18" l="1"/>
  <c r="C93" i="18"/>
  <c r="B89" i="18"/>
  <c r="C89" i="18"/>
  <c r="B84" i="18"/>
  <c r="C84" i="18"/>
  <c r="B82" i="18"/>
  <c r="C82" i="18"/>
  <c r="B75" i="18"/>
  <c r="C75" i="18"/>
  <c r="B72" i="18"/>
  <c r="C72" i="18"/>
  <c r="B67" i="18"/>
  <c r="C67" i="18"/>
  <c r="B62" i="18"/>
  <c r="C62" i="18"/>
  <c r="B57" i="18"/>
  <c r="C57" i="18"/>
  <c r="B48" i="18"/>
  <c r="D8" i="18"/>
  <c r="C34" i="18"/>
  <c r="B34" i="18"/>
  <c r="B32" i="18"/>
  <c r="B31" i="18"/>
  <c r="C30" i="18"/>
  <c r="B19" i="18"/>
  <c r="C14" i="18"/>
  <c r="B14" i="18"/>
  <c r="C9" i="18"/>
  <c r="B9" i="18"/>
  <c r="B30" i="18" l="1"/>
  <c r="D31" i="18"/>
  <c r="D37" i="18"/>
  <c r="D23" i="18"/>
  <c r="D12" i="18"/>
  <c r="B38" i="18"/>
  <c r="C38" i="18"/>
  <c r="C5" i="18"/>
  <c r="B5" i="18"/>
  <c r="D50" i="18" l="1"/>
  <c r="D49" i="18"/>
  <c r="D51" i="18"/>
  <c r="D52" i="18"/>
  <c r="D53" i="18"/>
  <c r="D55" i="18"/>
  <c r="D56" i="18"/>
  <c r="D32" i="18" l="1"/>
  <c r="D30" i="18"/>
  <c r="D40" i="18"/>
  <c r="C48" i="18" l="1"/>
  <c r="D48" i="18" l="1"/>
  <c r="D103" i="18" l="1"/>
  <c r="D104" i="18"/>
  <c r="D95" i="18" l="1"/>
  <c r="D79" i="18"/>
  <c r="B98" i="18" l="1"/>
  <c r="B106" i="18" l="1"/>
  <c r="D99" i="18"/>
  <c r="D97" i="18"/>
  <c r="D94" i="18"/>
  <c r="D92" i="18"/>
  <c r="D91" i="18"/>
  <c r="D90" i="18"/>
  <c r="D88" i="18"/>
  <c r="D87" i="18"/>
  <c r="D86" i="18"/>
  <c r="D85" i="18"/>
  <c r="D83" i="18"/>
  <c r="D81" i="18"/>
  <c r="D80" i="18"/>
  <c r="D78" i="18"/>
  <c r="D77" i="18"/>
  <c r="D76" i="18"/>
  <c r="D73" i="18"/>
  <c r="D71" i="18"/>
  <c r="D70" i="18"/>
  <c r="D69" i="18"/>
  <c r="D68" i="18"/>
  <c r="D66" i="18"/>
  <c r="D65" i="18"/>
  <c r="D63" i="18"/>
  <c r="D59" i="18"/>
  <c r="D58" i="18"/>
  <c r="D41" i="18"/>
  <c r="D39" i="18"/>
  <c r="D33" i="18"/>
  <c r="D29" i="18"/>
  <c r="D27" i="18"/>
  <c r="D25" i="18"/>
  <c r="D24" i="18"/>
  <c r="C22" i="18"/>
  <c r="B22" i="18"/>
  <c r="D19" i="18"/>
  <c r="D18" i="18"/>
  <c r="D17" i="18"/>
  <c r="D16" i="18"/>
  <c r="D15" i="18"/>
  <c r="D13" i="18"/>
  <c r="D10" i="18"/>
  <c r="D7" i="18"/>
  <c r="D6" i="18"/>
  <c r="B21" i="18" l="1"/>
  <c r="B46" i="18" s="1"/>
  <c r="B100" i="18" s="1"/>
  <c r="D62" i="18"/>
  <c r="D72" i="18"/>
  <c r="D93" i="18"/>
  <c r="D9" i="18"/>
  <c r="D22" i="18"/>
  <c r="D34" i="18"/>
  <c r="D84" i="18"/>
  <c r="D14" i="18"/>
  <c r="C98" i="18"/>
  <c r="D57" i="18"/>
  <c r="D67" i="18"/>
  <c r="D75" i="18"/>
  <c r="D82" i="18"/>
  <c r="D89" i="18"/>
  <c r="C21" i="18"/>
  <c r="D38" i="18"/>
  <c r="C46" i="18" l="1"/>
  <c r="D5" i="18"/>
  <c r="B4" i="18"/>
  <c r="D98" i="18"/>
  <c r="D21" i="18"/>
  <c r="C4" i="18"/>
  <c r="C106" i="18" l="1"/>
  <c r="D46" i="18"/>
  <c r="C100" i="18"/>
  <c r="D4" i="18"/>
  <c r="D106" i="18" l="1"/>
  <c r="D100" i="18"/>
</calcChain>
</file>

<file path=xl/sharedStrings.xml><?xml version="1.0" encoding="utf-8"?>
<sst xmlns="http://schemas.openxmlformats.org/spreadsheetml/2006/main" count="111" uniqueCount="110">
  <si>
    <t>(рубли)</t>
  </si>
  <si>
    <t>НАЛОГОВЫЕ И НЕНАЛОГОВЫЕ ДОХОДЫ</t>
  </si>
  <si>
    <t>НАЛОГОВЫЕ ДОХОДЫ</t>
  </si>
  <si>
    <t>Налог на доходы физических лиц</t>
  </si>
  <si>
    <t>Акцизы на нефтепродукты</t>
  </si>
  <si>
    <t>Налоги на совокупный доход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</si>
  <si>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</si>
  <si>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</si>
  <si>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</si>
  <si>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Налоги на имущество</t>
  </si>
  <si>
    <t>Налог на имущество физических лиц</t>
  </si>
  <si>
    <t>Транспортный налог</t>
  </si>
  <si>
    <t>Земельный налог</t>
  </si>
  <si>
    <t>Налоги, сборы и регулярные платежи за пользование природными ресурсами</t>
  </si>
  <si>
    <t>Государственная пошлина</t>
  </si>
  <si>
    <t>НЕНАЛОГОВЫЕ ДОХОДЫ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</si>
  <si>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</si>
  <si>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</si>
  <si>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Доходы, получаемые в виде арендной платы за земли</t>
  </si>
  <si>
    <t>Доходы от сдачи в аренду имущества</t>
  </si>
  <si>
    <t xml:space="preserve">Доходы от перечисления части прибыли, остающейся после уплаты налогов МУПов, созданных городскими округами </t>
  </si>
  <si>
    <t>Плата за негативное воздействие на окружающую среду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</si>
  <si>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</si>
  <si>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</si>
  <si>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Доходы от реализации имущества</t>
  </si>
  <si>
    <t>Доходы от продажи земельных участков</t>
  </si>
  <si>
    <t>Штрафы, санкции, возмещение ущерба</t>
  </si>
  <si>
    <t>Прочие неналоговые доходы</t>
  </si>
  <si>
    <t>Невыясненные поступления</t>
  </si>
  <si>
    <t>БЕЗВОЗМЕЗДНЫЕ ПОСТУПЛЕНИЯ</t>
  </si>
  <si>
    <t>Дотации бюджетам городских округов на выравнивание бюджетной обеспеченности</t>
  </si>
  <si>
    <t>Субсидии,субвенции и иные межбюджетные трансферты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</si>
  <si>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</si>
  <si>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ДОХОДЫ БЮДЖЕТА - ИТОГО</t>
  </si>
  <si>
    <t>РАСХОДЫ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</si>
  <si>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</si>
  <si>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</si>
  <si>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</si>
  <si>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</si>
  <si>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 xml:space="preserve">Обеспечение деятельности финансовых, налоговых и таможенных органов и органов финансового надзора 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</si>
  <si>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</si>
  <si>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</si>
  <si>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</si>
  <si>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Национальная безопасность и правоохранительная деятельность</t>
  </si>
  <si>
    <t>Органы юстиции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</si>
  <si>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</si>
  <si>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</si>
  <si>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</si>
  <si>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</si>
  <si>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</si>
  <si>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</si>
  <si>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</si>
  <si>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</si>
  <si>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</si>
  <si>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</si>
  <si>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</si>
  <si>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</si>
  <si>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</si>
  <si>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</si>
  <si>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</si>
  <si>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</si>
  <si>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</si>
  <si>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</si>
  <si>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</si>
  <si>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</si>
  <si>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</si>
  <si>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</si>
  <si>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</si>
  <si>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</si>
  <si>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</si>
  <si>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</si>
  <si>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</si>
  <si>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</si>
  <si>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</si>
  <si>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</si>
  <si>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</si>
  <si>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</si>
  <si>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Обслуживание муниципального долга</t>
  </si>
  <si>
    <t>РАСХОДЫ БЮДЖЕТА - ИТОГО</t>
  </si>
  <si>
    <t>ДЕФИЦИТ / ПРОФИЦИТ</t>
  </si>
  <si>
    <t>Кредиты кредитных организаций</t>
  </si>
  <si>
    <t>Получение кредитов от других бюджетов бюджетной системы Российской Федерации</t>
  </si>
  <si>
    <t>Погашение кредитов от других бюджетов бюджетной системы Российской Федерации</t>
  </si>
  <si>
    <t>Изменение остатков средств на счетах по учету средств бюджетов</t>
  </si>
  <si>
    <t>администрации города Новочебоксарска</t>
  </si>
  <si>
    <t>Прочие межбюджетные трансферты общего характера</t>
  </si>
  <si>
    <t>Налог, взимаемый в связи с применением упрощенной системы налогообложения</t>
  </si>
  <si>
    <t>Гражданская оборона</t>
  </si>
  <si>
    <t>Источники финансирования дефицита бюджета, в том числе:</t>
  </si>
  <si>
    <t>Дефицит/профицит без учета возврата МБТ</t>
  </si>
  <si>
    <t>Инициативные платежи, зачисляемые в бюджеты ГО</t>
  </si>
  <si>
    <t>Задолженность и перерасчеты по отмененным налогам</t>
  </si>
  <si>
    <t>Проф.подготовка, переподготовка и повышение квалификации</t>
  </si>
  <si>
    <t>Переодическая печать и издательства</t>
  </si>
  <si>
    <t>% исполне-ния</t>
  </si>
  <si>
    <t>Утвержденный 
план</t>
  </si>
  <si>
    <t>Начальник финансового отдела</t>
  </si>
  <si>
    <t>Иные дотации</t>
  </si>
  <si>
    <t>Функционирование высшего должностного лица субъекта Российской Федерации и муниципального образования</t>
  </si>
  <si>
    <t xml:space="preserve">Доходы от возврата остатков субсидий прошлых лет </t>
  </si>
  <si>
    <t>Возврат излишне уплаченных сумм</t>
  </si>
  <si>
    <t>Прочие безвозмездные поступления от негосударственных организаций (Сбер)</t>
  </si>
  <si>
    <t>Другие вопросы в области национальной безопасности и правоохранительной деятельности</t>
  </si>
  <si>
    <t>Прочие поступления от использования имущества (найм жилья, рекламная деятельность, нестационарные объекты)</t>
  </si>
  <si>
    <t xml:space="preserve"> Сводка об исполнении бюджета города Новочебоксарска на 1 февраля 2026 года                                                        </t>
  </si>
  <si>
    <t>Исполнено на 01.02.2026</t>
  </si>
  <si>
    <t>Туристический налог</t>
  </si>
  <si>
    <t>Защита населения и территории от чрезвычайных ситуаций природного и техногенного характера, пожарная безопасность</t>
  </si>
  <si>
    <t>Наименование</t>
  </si>
  <si>
    <t xml:space="preserve">О.А. Мясникова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</si>
</sst>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₽_-;\-* #,##0\ _₽_-;_-* &quot;-&quot;\ _₽_-;_-@_-"/>
    <numFmt numFmtId="43" formatCode="_-* #,##0.00\ _₽_-;\-* #,##0.00\ _₽_-;_-* &quot;-&quot;??\ _₽_-;_-@_-"/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18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/>
    <xf numFmtId="164" fontId="4" fillId="0" borderId="0" xfId="0" applyNumberFormat="1" applyFont="1"/>
    <xf numFmtId="4" fontId="4" fillId="0" borderId="0" xfId="0" applyNumberFormat="1" applyFont="1"/>
    <xf numFmtId="0" fontId="3" fillId="0" borderId="0" xfId="0" applyFont="1" applyAlignment="1">
      <alignment wrapText="1"/>
    </xf>
    <xf numFmtId="0" fontId="5" fillId="0" borderId="0" xfId="0" applyFont="1"/>
    <xf numFmtId="164" fontId="3" fillId="0" borderId="5" xfId="2" applyNumberFormat="1" applyFont="1" applyFill="1" applyBorder="1" applyAlignment="1">
      <alignment horizontal="right"/>
    </xf>
    <xf numFmtId="164" fontId="2" fillId="0" borderId="5" xfId="2" applyNumberFormat="1" applyFont="1" applyFill="1" applyBorder="1" applyAlignment="1">
      <alignment horizontal="right"/>
    </xf>
    <xf numFmtId="0" fontId="3" fillId="0" borderId="14" xfId="0" applyFont="1" applyBorder="1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0" applyFont="1" applyFill="1"/>
    <xf numFmtId="4" fontId="3" fillId="0" borderId="5" xfId="0" applyNumberFormat="1" applyFont="1" applyFill="1" applyBorder="1" applyAlignment="1">
      <alignment horizontal="right"/>
    </xf>
    <xf numFmtId="4" fontId="3" fillId="0" borderId="3" xfId="0" applyNumberFormat="1" applyFont="1" applyFill="1" applyBorder="1" applyAlignment="1">
      <alignment wrapText="1"/>
    </xf>
    <xf numFmtId="4" fontId="3" fillId="0" borderId="5" xfId="0" applyNumberFormat="1" applyFont="1" applyFill="1" applyBorder="1" applyAlignment="1">
      <alignment wrapText="1"/>
    </xf>
    <xf numFmtId="4" fontId="2" fillId="0" borderId="5" xfId="0" applyNumberFormat="1" applyFont="1" applyFill="1" applyBorder="1" applyAlignment="1">
      <alignment horizontal="right"/>
    </xf>
    <xf numFmtId="4" fontId="2" fillId="0" borderId="5" xfId="0" applyNumberFormat="1" applyFont="1" applyFill="1" applyBorder="1" applyAlignment="1">
      <alignment wrapText="1"/>
    </xf>
    <xf numFmtId="4" fontId="2" fillId="0" borderId="5" xfId="0" applyNumberFormat="1" applyFont="1" applyFill="1" applyBorder="1"/>
    <xf numFmtId="4" fontId="3" fillId="0" borderId="16" xfId="0" applyNumberFormat="1" applyFont="1" applyFill="1" applyBorder="1" applyAlignment="1">
      <alignment wrapText="1"/>
    </xf>
    <xf numFmtId="4" fontId="3" fillId="0" borderId="1" xfId="0" applyNumberFormat="1" applyFont="1" applyFill="1" applyBorder="1" applyAlignment="1">
      <alignment wrapText="1"/>
    </xf>
    <xf numFmtId="4" fontId="2" fillId="0" borderId="15" xfId="0" applyNumberFormat="1" applyFont="1" applyFill="1" applyBorder="1" applyAlignment="1">
      <alignment wrapText="1"/>
    </xf>
    <xf numFmtId="4" fontId="2" fillId="0" borderId="11" xfId="0" applyNumberFormat="1" applyFont="1" applyFill="1" applyBorder="1" applyAlignment="1">
      <alignment horizontal="right"/>
    </xf>
    <xf numFmtId="4" fontId="3" fillId="0" borderId="17" xfId="0" applyNumberFormat="1" applyFont="1" applyFill="1" applyBorder="1" applyAlignment="1">
      <alignment wrapText="1"/>
    </xf>
    <xf numFmtId="4" fontId="3" fillId="0" borderId="7" xfId="0" applyNumberFormat="1" applyFont="1" applyFill="1" applyBorder="1" applyAlignment="1">
      <alignment horizontal="right"/>
    </xf>
    <xf numFmtId="4" fontId="2" fillId="0" borderId="3" xfId="0" applyNumberFormat="1" applyFont="1" applyFill="1" applyBorder="1" applyAlignment="1">
      <alignment horizontal="right"/>
    </xf>
    <xf numFmtId="4" fontId="3" fillId="0" borderId="0" xfId="0" applyNumberFormat="1" applyFont="1" applyFill="1" applyAlignment="1">
      <alignment horizontal="right"/>
    </xf>
    <xf numFmtId="4" fontId="2" fillId="0" borderId="0" xfId="0" applyNumberFormat="1" applyFont="1" applyFill="1" applyAlignment="1">
      <alignment wrapText="1"/>
    </xf>
    <xf numFmtId="4" fontId="2" fillId="0" borderId="0" xfId="0" applyNumberFormat="1" applyFont="1" applyFill="1"/>
    <xf numFmtId="0" fontId="4" fillId="0" borderId="0" xfId="0" applyFont="1" applyFill="1"/>
    <xf numFmtId="4" fontId="3" fillId="0" borderId="19" xfId="0" applyNumberFormat="1" applyFont="1" applyFill="1" applyBorder="1" applyAlignment="1">
      <alignment horizontal="right"/>
    </xf>
    <xf numFmtId="164" fontId="3" fillId="0" borderId="3" xfId="2" applyNumberFormat="1" applyFont="1" applyFill="1" applyBorder="1" applyAlignment="1">
      <alignment horizontal="right"/>
    </xf>
    <xf numFmtId="164" fontId="2" fillId="0" borderId="5" xfId="0" applyNumberFormat="1" applyFont="1" applyFill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164" fontId="3" fillId="0" borderId="11" xfId="0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164" fontId="3" fillId="0" borderId="0" xfId="0" applyNumberFormat="1" applyFont="1" applyFill="1" applyAlignment="1">
      <alignment horizontal="right"/>
    </xf>
    <xf numFmtId="4" fontId="3" fillId="0" borderId="18" xfId="1" applyNumberFormat="1" applyFont="1" applyFill="1" applyBorder="1" applyAlignment="1"/>
    <xf numFmtId="4" fontId="3" fillId="0" borderId="10" xfId="1" applyNumberFormat="1" applyFont="1" applyFill="1" applyBorder="1" applyAlignment="1"/>
    <xf numFmtId="164" fontId="3" fillId="0" borderId="10" xfId="2" applyNumberFormat="1" applyFont="1" applyFill="1" applyBorder="1" applyAlignment="1">
      <alignment horizontal="right"/>
    </xf>
    <xf numFmtId="164" fontId="3" fillId="0" borderId="8" xfId="2" applyNumberFormat="1" applyFont="1" applyFill="1" applyBorder="1" applyAlignment="1">
      <alignment horizontal="right"/>
    </xf>
    <xf numFmtId="4" fontId="4" fillId="0" borderId="5" xfId="1" applyNumberFormat="1" applyFont="1" applyFill="1" applyBorder="1"/>
    <xf numFmtId="4" fontId="3" fillId="0" borderId="19" xfId="0" applyNumberFormat="1" applyFont="1" applyFill="1" applyBorder="1" applyAlignment="1">
      <alignment wrapText="1"/>
    </xf>
    <xf numFmtId="4" fontId="2" fillId="0" borderId="19" xfId="0" applyNumberFormat="1" applyFont="1" applyFill="1" applyBorder="1" applyAlignment="1">
      <alignment wrapText="1"/>
    </xf>
    <xf numFmtId="4" fontId="4" fillId="0" borderId="19" xfId="1" applyNumberFormat="1" applyFont="1" applyFill="1" applyBorder="1"/>
    <xf numFmtId="4" fontId="2" fillId="0" borderId="19" xfId="0" applyNumberFormat="1" applyFont="1" applyFill="1" applyBorder="1"/>
    <xf numFmtId="4" fontId="3" fillId="0" borderId="26" xfId="0" applyNumberFormat="1" applyFont="1" applyFill="1" applyBorder="1" applyAlignment="1">
      <alignment horizontal="right"/>
    </xf>
    <xf numFmtId="4" fontId="3" fillId="0" borderId="23" xfId="0" applyNumberFormat="1" applyFont="1" applyFill="1" applyBorder="1" applyAlignment="1">
      <alignment wrapText="1"/>
    </xf>
    <xf numFmtId="4" fontId="2" fillId="0" borderId="5" xfId="1" applyNumberFormat="1" applyFont="1" applyFill="1" applyBorder="1" applyAlignment="1"/>
    <xf numFmtId="4" fontId="3" fillId="0" borderId="5" xfId="1" applyNumberFormat="1" applyFont="1" applyFill="1" applyBorder="1" applyAlignment="1"/>
    <xf numFmtId="4" fontId="2" fillId="0" borderId="5" xfId="1" applyNumberFormat="1" applyFont="1" applyFill="1" applyBorder="1" applyAlignment="1">
      <alignment wrapText="1"/>
    </xf>
    <xf numFmtId="4" fontId="3" fillId="0" borderId="5" xfId="1" applyNumberFormat="1" applyFont="1" applyFill="1" applyBorder="1" applyAlignment="1">
      <alignment wrapText="1"/>
    </xf>
    <xf numFmtId="4" fontId="2" fillId="0" borderId="19" xfId="1" applyNumberFormat="1" applyFont="1" applyFill="1" applyBorder="1" applyAlignment="1">
      <alignment wrapText="1"/>
    </xf>
    <xf numFmtId="0" fontId="3" fillId="0" borderId="21" xfId="0" applyFont="1" applyBorder="1" applyAlignment="1">
      <alignment horizontal="center" wrapText="1"/>
    </xf>
    <xf numFmtId="0" fontId="2" fillId="0" borderId="22" xfId="0" applyFont="1" applyBorder="1" applyAlignment="1">
      <alignment wrapText="1"/>
    </xf>
    <xf numFmtId="0" fontId="2" fillId="0" borderId="22" xfId="0" applyFont="1" applyBorder="1" applyAlignment="1">
      <alignment vertical="top" wrapText="1"/>
    </xf>
    <xf numFmtId="0" fontId="2" fillId="0" borderId="24" xfId="0" applyFont="1" applyBorder="1" applyAlignment="1">
      <alignment wrapText="1"/>
    </xf>
    <xf numFmtId="164" fontId="2" fillId="0" borderId="7" xfId="2" applyNumberFormat="1" applyFont="1" applyFill="1" applyBorder="1" applyAlignment="1">
      <alignment horizontal="right"/>
    </xf>
    <xf numFmtId="0" fontId="3" fillId="0" borderId="22" xfId="0" applyFont="1" applyBorder="1" applyAlignment="1">
      <alignment wrapText="1"/>
    </xf>
    <xf numFmtId="0" fontId="4" fillId="0" borderId="29" xfId="0" applyFont="1" applyBorder="1"/>
    <xf numFmtId="0" fontId="3" fillId="0" borderId="30" xfId="0" applyFont="1" applyBorder="1" applyAlignment="1">
      <alignment horizontal="center" wrapText="1"/>
    </xf>
    <xf numFmtId="0" fontId="3" fillId="0" borderId="21" xfId="0" applyFont="1" applyBorder="1" applyAlignment="1">
      <alignment horizontal="center" wrapText="1" shrinkToFit="1"/>
    </xf>
    <xf numFmtId="0" fontId="3" fillId="0" borderId="22" xfId="0" applyFont="1" applyBorder="1" applyAlignment="1">
      <alignment wrapText="1" shrinkToFit="1"/>
    </xf>
    <xf numFmtId="0" fontId="2" fillId="0" borderId="22" xfId="0" applyFont="1" applyBorder="1" applyAlignment="1">
      <alignment wrapText="1" shrinkToFit="1"/>
    </xf>
    <xf numFmtId="4" fontId="3" fillId="0" borderId="8" xfId="1" applyNumberFormat="1" applyFont="1" applyFill="1" applyBorder="1" applyAlignment="1"/>
    <xf numFmtId="0" fontId="3" fillId="2" borderId="22" xfId="0" applyFont="1" applyFill="1" applyBorder="1" applyAlignment="1">
      <alignment wrapText="1"/>
    </xf>
    <xf numFmtId="0" fontId="2" fillId="2" borderId="22" xfId="0" applyFont="1" applyFill="1" applyBorder="1" applyAlignment="1">
      <alignment wrapText="1"/>
    </xf>
    <xf numFmtId="0" fontId="2" fillId="2" borderId="29" xfId="0" applyFont="1" applyFill="1" applyBorder="1" applyAlignment="1">
      <alignment wrapText="1"/>
    </xf>
    <xf numFmtId="0" fontId="3" fillId="2" borderId="24" xfId="0" applyFont="1" applyFill="1" applyBorder="1" applyAlignment="1">
      <alignment wrapText="1"/>
    </xf>
    <xf numFmtId="0" fontId="3" fillId="2" borderId="31" xfId="0" applyFont="1" applyFill="1" applyBorder="1" applyAlignment="1">
      <alignment wrapText="1"/>
    </xf>
    <xf numFmtId="164" fontId="2" fillId="0" borderId="26" xfId="0" applyNumberFormat="1" applyFont="1" applyFill="1" applyBorder="1" applyAlignment="1">
      <alignment horizontal="right"/>
    </xf>
    <xf numFmtId="4" fontId="3" fillId="0" borderId="25" xfId="0" applyNumberFormat="1" applyFont="1" applyFill="1" applyBorder="1" applyAlignment="1">
      <alignment horizontal="right"/>
    </xf>
    <xf numFmtId="0" fontId="2" fillId="2" borderId="22" xfId="0" applyFont="1" applyFill="1" applyBorder="1" applyAlignment="1">
      <alignment vertical="top" wrapText="1"/>
    </xf>
    <xf numFmtId="4" fontId="3" fillId="0" borderId="8" xfId="0" applyNumberFormat="1" applyFont="1" applyFill="1" applyBorder="1" applyAlignment="1">
      <alignment horizontal="right"/>
    </xf>
    <xf numFmtId="4" fontId="3" fillId="0" borderId="12" xfId="0" applyNumberFormat="1" applyFont="1" applyFill="1" applyBorder="1" applyAlignment="1"/>
    <xf numFmtId="4" fontId="3" fillId="0" borderId="5" xfId="0" applyNumberFormat="1" applyFont="1" applyFill="1" applyBorder="1" applyAlignment="1"/>
    <xf numFmtId="4" fontId="3" fillId="0" borderId="23" xfId="0" applyNumberFormat="1" applyFont="1" applyFill="1" applyBorder="1" applyAlignment="1">
      <alignment wrapText="1" shrinkToFit="1"/>
    </xf>
    <xf numFmtId="4" fontId="3" fillId="0" borderId="3" xfId="0" applyNumberFormat="1" applyFont="1" applyFill="1" applyBorder="1" applyAlignment="1">
      <alignment wrapText="1" shrinkToFit="1"/>
    </xf>
    <xf numFmtId="4" fontId="3" fillId="0" borderId="19" xfId="0" applyNumberFormat="1" applyFont="1" applyFill="1" applyBorder="1" applyAlignment="1"/>
    <xf numFmtId="4" fontId="2" fillId="0" borderId="19" xfId="0" applyNumberFormat="1" applyFont="1" applyFill="1" applyBorder="1" applyAlignment="1"/>
    <xf numFmtId="4" fontId="3" fillId="0" borderId="20" xfId="0" applyNumberFormat="1" applyFont="1" applyFill="1" applyBorder="1" applyAlignment="1"/>
    <xf numFmtId="4" fontId="3" fillId="0" borderId="18" xfId="0" applyNumberFormat="1" applyFont="1" applyFill="1" applyBorder="1" applyAlignment="1">
      <alignment wrapText="1"/>
    </xf>
    <xf numFmtId="4" fontId="3" fillId="0" borderId="10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64" fontId="3" fillId="0" borderId="8" xfId="0" applyNumberFormat="1" applyFont="1" applyFill="1" applyBorder="1" applyAlignment="1">
      <alignment horizontal="right"/>
    </xf>
    <xf numFmtId="4" fontId="3" fillId="0" borderId="20" xfId="0" applyNumberFormat="1" applyFont="1" applyFill="1" applyBorder="1" applyAlignment="1">
      <alignment wrapText="1"/>
    </xf>
    <xf numFmtId="0" fontId="3" fillId="2" borderId="21" xfId="0" applyFont="1" applyFill="1" applyBorder="1" applyAlignment="1">
      <alignment wrapText="1"/>
    </xf>
    <xf numFmtId="0" fontId="3" fillId="0" borderId="28" xfId="0" applyFont="1" applyBorder="1" applyAlignment="1">
      <alignment wrapText="1"/>
    </xf>
    <xf numFmtId="0" fontId="2" fillId="0" borderId="0" xfId="0" applyFont="1" applyAlignment="1">
      <alignment horizontal="right"/>
    </xf>
    <xf numFmtId="0" fontId="0" fillId="0" borderId="33" xfId="0" applyBorder="1" applyAlignment="1"/>
    <xf numFmtId="0" fontId="6" fillId="0" borderId="0" xfId="0" applyFont="1" applyAlignment="1">
      <alignment horizontal="center" wrapText="1"/>
    </xf>
    <xf numFmtId="0" fontId="3" fillId="0" borderId="31" xfId="0" applyFont="1" applyBorder="1" applyAlignment="1">
      <alignment horizontal="center" wrapText="1"/>
    </xf>
    <xf numFmtId="4" fontId="3" fillId="0" borderId="32" xfId="0" applyNumberFormat="1" applyFont="1" applyFill="1" applyBorder="1" applyAlignment="1">
      <alignment wrapText="1"/>
    </xf>
    <xf numFmtId="4" fontId="3" fillId="0" borderId="10" xfId="0" applyNumberFormat="1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" fontId="2" fillId="0" borderId="27" xfId="0" applyNumberFormat="1" applyFont="1" applyFill="1" applyBorder="1" applyAlignment="1"/>
    <xf numFmtId="4" fontId="2" fillId="0" borderId="7" xfId="1" applyNumberFormat="1" applyFont="1" applyFill="1" applyBorder="1" applyAlignment="1"/>
    <xf numFmtId="164" fontId="3" fillId="0" borderId="4" xfId="2" applyNumberFormat="1" applyFont="1" applyFill="1" applyBorder="1" applyAlignment="1">
      <alignment horizontal="right"/>
    </xf>
    <xf numFmtId="164" fontId="2" fillId="0" borderId="6" xfId="2" applyNumberFormat="1" applyFont="1" applyFill="1" applyBorder="1" applyAlignment="1">
      <alignment horizontal="right"/>
    </xf>
    <xf numFmtId="4" fontId="2" fillId="0" borderId="20" xfId="1" applyNumberFormat="1" applyFont="1" applyFill="1" applyBorder="1" applyAlignment="1">
      <alignment wrapText="1"/>
    </xf>
    <xf numFmtId="4" fontId="2" fillId="0" borderId="8" xfId="1" applyNumberFormat="1" applyFont="1" applyFill="1" applyBorder="1" applyAlignment="1">
      <alignment wrapText="1"/>
    </xf>
    <xf numFmtId="164" fontId="2" fillId="0" borderId="9" xfId="2" applyNumberFormat="1" applyFont="1" applyFill="1" applyBorder="1" applyAlignment="1">
      <alignment horizontal="right"/>
    </xf>
    <xf numFmtId="0" fontId="3" fillId="0" borderId="34" xfId="0" applyFont="1" applyBorder="1" applyAlignment="1">
      <alignment horizontal="center" wrapText="1"/>
    </xf>
    <xf numFmtId="0" fontId="7" fillId="0" borderId="16" xfId="0" applyFont="1" applyFill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4" fontId="2" fillId="0" borderId="13" xfId="0" applyNumberFormat="1" applyFont="1" applyFill="1" applyBorder="1" applyAlignment="1">
      <alignment wrapText="1"/>
    </xf>
    <xf numFmtId="4" fontId="2" fillId="0" borderId="12" xfId="0" applyNumberFormat="1" applyFont="1" applyFill="1" applyBorder="1" applyAlignment="1">
      <alignment wrapText="1"/>
    </xf>
    <xf numFmtId="4" fontId="2" fillId="0" borderId="12" xfId="0" applyNumberFormat="1" applyFont="1" applyFill="1" applyBorder="1" applyAlignment="1">
      <alignment horizontal="right"/>
    </xf>
    <xf numFmtId="0" fontId="3" fillId="2" borderId="34" xfId="0" applyFont="1" applyFill="1" applyBorder="1" applyAlignment="1">
      <alignment horizontal="center" wrapText="1"/>
    </xf>
    <xf numFmtId="0" fontId="2" fillId="2" borderId="35" xfId="0" applyFont="1" applyFill="1" applyBorder="1" applyAlignment="1">
      <alignment wrapText="1"/>
    </xf>
    <xf numFmtId="0" fontId="3" fillId="2" borderId="14" xfId="0" applyFont="1" applyFill="1" applyBorder="1" applyAlignment="1">
      <alignment horizontal="center" wrapText="1"/>
    </xf>
    <xf numFmtId="0" fontId="2" fillId="2" borderId="36" xfId="0" applyFont="1" applyFill="1" applyBorder="1" applyAlignment="1">
      <alignment wrapText="1"/>
    </xf>
    <xf numFmtId="0" fontId="2" fillId="2" borderId="37" xfId="0" applyFont="1" applyFill="1" applyBorder="1" applyAlignment="1">
      <alignment wrapText="1"/>
    </xf>
    <xf numFmtId="0" fontId="2" fillId="0" borderId="0" xfId="0" applyFont="1" applyFill="1" applyAlignment="1">
      <alignment horizontal="right"/>
    </xf>
    <xf numFmtId="0" fontId="0" fillId="0" borderId="0" xfId="0" applyAlignment="1"/>
  </cellXfs>
  <cellStyles count="3">
    <cellStyle name="Обычный" xfId="0" builtinId="0"/>
    <cellStyle name="Финансовый" xfId="1" builtinId="3"/>
    <cellStyle name="Финансовый [0]" xfId="2" builtin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2"/>
  <sheetViews>
    <sheetView tabSelected="1" view="pageBreakPreview" zoomScaleNormal="100" zoomScaleSheetLayoutView="100" workbookViewId="0">
      <selection activeCell="C5" sqref="C5"/>
    </sheetView>
  </sheetViews>
  <sheetFormatPr defaultColWidth="9.140625" defaultRowHeight="15.75" x14ac:dyDescent="0.25"/>
  <cols>
    <col min="1" max="1" width="64.140625" style="3" customWidth="1"/>
    <col min="2" max="2" width="18.85546875" style="29" customWidth="1"/>
    <col min="3" max="3" width="19.28515625" style="29" customWidth="1"/>
    <col min="4" max="4" width="10.42578125" style="29" customWidth="1"/>
    <col min="5" max="5" width="17.28515625" style="3" bestFit="1" customWidth="1"/>
    <col min="6" max="6" width="17.85546875" style="3" customWidth="1"/>
    <col min="7" max="7" width="9.140625" style="3"/>
    <col min="8" max="8" width="15" style="3" bestFit="1" customWidth="1"/>
    <col min="9" max="10" width="9.140625" style="3"/>
    <col min="11" max="11" width="15" style="3" bestFit="1" customWidth="1"/>
    <col min="12" max="16384" width="9.140625" style="3"/>
  </cols>
  <sheetData>
    <row r="1" spans="1:4" ht="27.75" customHeight="1" x14ac:dyDescent="0.3">
      <c r="A1" s="92" t="s">
        <v>104</v>
      </c>
      <c r="B1" s="92"/>
      <c r="C1" s="92"/>
      <c r="D1" s="92"/>
    </row>
    <row r="2" spans="1:4" ht="16.5" thickBot="1" x14ac:dyDescent="0.3">
      <c r="A2" s="1"/>
      <c r="B2" s="11"/>
      <c r="C2" s="12"/>
      <c r="D2" s="90" t="s">
        <v>0</v>
      </c>
    </row>
    <row r="3" spans="1:4" ht="48.75" customHeight="1" thickBot="1" x14ac:dyDescent="0.3">
      <c r="A3" s="107" t="s">
        <v>108</v>
      </c>
      <c r="B3" s="106" t="s">
        <v>95</v>
      </c>
      <c r="C3" s="96" t="s">
        <v>105</v>
      </c>
      <c r="D3" s="97" t="s">
        <v>94</v>
      </c>
    </row>
    <row r="4" spans="1:4" ht="34.5" customHeight="1" thickBot="1" x14ac:dyDescent="0.3">
      <c r="A4" s="93" t="s">
        <v>1</v>
      </c>
      <c r="B4" s="94">
        <f>B5+B21</f>
        <v>1347607253.51</v>
      </c>
      <c r="C4" s="95">
        <f>C5+C21</f>
        <v>40672600.949999996</v>
      </c>
      <c r="D4" s="41">
        <f t="shared" ref="D4:D12" si="0">C4/B4*100</f>
        <v>3.0181346118510026</v>
      </c>
    </row>
    <row r="5" spans="1:4" ht="41.25" customHeight="1" x14ac:dyDescent="0.25">
      <c r="A5" s="63" t="s">
        <v>2</v>
      </c>
      <c r="B5" s="78">
        <f t="shared" ref="B5:C5" si="1">B6+B7+B8+B9+B14+B18+B19+B20</f>
        <v>1169331500</v>
      </c>
      <c r="C5" s="79">
        <f t="shared" si="1"/>
        <v>31385035.009999998</v>
      </c>
      <c r="D5" s="31">
        <f t="shared" si="0"/>
        <v>2.6840151838892563</v>
      </c>
    </row>
    <row r="6" spans="1:4" ht="23.25" customHeight="1" x14ac:dyDescent="0.25">
      <c r="A6" s="64" t="s">
        <v>3</v>
      </c>
      <c r="B6" s="80">
        <v>794572000</v>
      </c>
      <c r="C6" s="51">
        <v>25903862.690000001</v>
      </c>
      <c r="D6" s="8">
        <f t="shared" si="0"/>
        <v>3.2601026326122744</v>
      </c>
    </row>
    <row r="7" spans="1:4" ht="21.75" customHeight="1" x14ac:dyDescent="0.25">
      <c r="A7" s="64" t="s">
        <v>4</v>
      </c>
      <c r="B7" s="80">
        <v>3928500</v>
      </c>
      <c r="C7" s="51">
        <v>301020.36</v>
      </c>
      <c r="D7" s="8">
        <f t="shared" si="0"/>
        <v>7.6624757541046193</v>
      </c>
    </row>
    <row r="8" spans="1:4" ht="22.5" customHeight="1" x14ac:dyDescent="0.25">
      <c r="A8" s="64" t="s">
        <v>106</v>
      </c>
      <c r="B8" s="80">
        <v>1618000</v>
      </c>
      <c r="C8" s="51">
        <v>385808.99</v>
      </c>
      <c r="D8" s="8">
        <f t="shared" si="0"/>
        <v>23.844807787391844</v>
      </c>
    </row>
    <row r="9" spans="1:4" ht="19.5" customHeight="1" x14ac:dyDescent="0.25">
      <c r="A9" s="64" t="s">
        <v>5</v>
      </c>
      <c r="B9" s="80">
        <f>B10+B11+B12+B13</f>
        <v>141498000</v>
      </c>
      <c r="C9" s="77">
        <f>C10+C11+C12+C13</f>
        <v>1173886.3799999999</v>
      </c>
      <c r="D9" s="8">
        <f t="shared" si="0"/>
        <v>0.82961340796336336</v>
      </c>
    </row>
    <row r="10" spans="1:4" ht="32.25" customHeight="1" x14ac:dyDescent="0.25">
      <c r="A10" s="65" t="s">
        <v>86</v>
      </c>
      <c r="B10" s="81">
        <v>116338000</v>
      </c>
      <c r="C10" s="50">
        <v>608798.31999999995</v>
      </c>
      <c r="D10" s="9">
        <f t="shared" si="0"/>
        <v>0.52330134607780776</v>
      </c>
    </row>
    <row r="11" spans="1:4" ht="33.75" customHeight="1" x14ac:dyDescent="0.25">
      <c r="A11" s="65" t="s">
        <v>6</v>
      </c>
      <c r="B11" s="81">
        <v>0</v>
      </c>
      <c r="C11" s="50">
        <v>0</v>
      </c>
      <c r="D11" s="9">
        <v>0</v>
      </c>
    </row>
    <row r="12" spans="1:4" ht="20.25" customHeight="1" x14ac:dyDescent="0.25">
      <c r="A12" s="65" t="s">
        <v>7</v>
      </c>
      <c r="B12" s="81">
        <v>450000</v>
      </c>
      <c r="C12" s="50">
        <v>0</v>
      </c>
      <c r="D12" s="9">
        <f t="shared" si="0"/>
        <v>0</v>
      </c>
    </row>
    <row r="13" spans="1:4" ht="31.5" x14ac:dyDescent="0.25">
      <c r="A13" s="65" t="s">
        <v>8</v>
      </c>
      <c r="B13" s="81">
        <v>24710000</v>
      </c>
      <c r="C13" s="50">
        <v>565088.06000000006</v>
      </c>
      <c r="D13" s="9">
        <f t="shared" ref="D13:D19" si="2">C13/B13*100</f>
        <v>2.2868800485633347</v>
      </c>
    </row>
    <row r="14" spans="1:4" ht="20.25" customHeight="1" x14ac:dyDescent="0.25">
      <c r="A14" s="64" t="s">
        <v>9</v>
      </c>
      <c r="B14" s="80">
        <f>B15+B16+B17</f>
        <v>177946000</v>
      </c>
      <c r="C14" s="77">
        <f>C15+C16+C17</f>
        <v>982037.04</v>
      </c>
      <c r="D14" s="8">
        <f t="shared" si="2"/>
        <v>0.55187362458273859</v>
      </c>
    </row>
    <row r="15" spans="1:4" x14ac:dyDescent="0.25">
      <c r="A15" s="65" t="s">
        <v>10</v>
      </c>
      <c r="B15" s="81">
        <v>53819000</v>
      </c>
      <c r="C15" s="50">
        <v>1009120.39</v>
      </c>
      <c r="D15" s="9">
        <f t="shared" si="2"/>
        <v>1.8750262732492244</v>
      </c>
    </row>
    <row r="16" spans="1:4" x14ac:dyDescent="0.25">
      <c r="A16" s="65" t="s">
        <v>11</v>
      </c>
      <c r="B16" s="81">
        <v>12069000</v>
      </c>
      <c r="C16" s="50">
        <v>-362335.32</v>
      </c>
      <c r="D16" s="9">
        <f t="shared" si="2"/>
        <v>-3.0021983594332591</v>
      </c>
    </row>
    <row r="17" spans="1:4" x14ac:dyDescent="0.25">
      <c r="A17" s="56" t="s">
        <v>12</v>
      </c>
      <c r="B17" s="81">
        <v>112058000</v>
      </c>
      <c r="C17" s="50">
        <v>335251.96999999997</v>
      </c>
      <c r="D17" s="9">
        <f t="shared" si="2"/>
        <v>0.29917718502918128</v>
      </c>
    </row>
    <row r="18" spans="1:4" ht="33" customHeight="1" x14ac:dyDescent="0.25">
      <c r="A18" s="60" t="s">
        <v>13</v>
      </c>
      <c r="B18" s="80">
        <v>25000</v>
      </c>
      <c r="C18" s="51">
        <v>3463.2</v>
      </c>
      <c r="D18" s="8">
        <f t="shared" si="2"/>
        <v>13.852799999999998</v>
      </c>
    </row>
    <row r="19" spans="1:4" ht="21.75" customHeight="1" thickBot="1" x14ac:dyDescent="0.3">
      <c r="A19" s="60" t="s">
        <v>14</v>
      </c>
      <c r="B19" s="82">
        <f>49694000+50000</f>
        <v>49744000</v>
      </c>
      <c r="C19" s="66">
        <v>2634956.35</v>
      </c>
      <c r="D19" s="42">
        <f t="shared" si="2"/>
        <v>5.2970335115792864</v>
      </c>
    </row>
    <row r="20" spans="1:4" ht="21.75" hidden="1" customHeight="1" thickBot="1" x14ac:dyDescent="0.3">
      <c r="A20" s="10" t="s">
        <v>91</v>
      </c>
      <c r="B20" s="39">
        <v>0</v>
      </c>
      <c r="C20" s="40">
        <v>0</v>
      </c>
      <c r="D20" s="41">
        <v>0</v>
      </c>
    </row>
    <row r="21" spans="1:4" ht="43.5" customHeight="1" x14ac:dyDescent="0.25">
      <c r="A21" s="55" t="s">
        <v>15</v>
      </c>
      <c r="B21" s="49">
        <f>B22+B28+B29+B30+B33+B34</f>
        <v>178275753.50999999</v>
      </c>
      <c r="C21" s="14">
        <f>C22+C28+C29+C30+C33+C34</f>
        <v>9287565.9399999995</v>
      </c>
      <c r="D21" s="31">
        <f t="shared" ref="D21:D37" si="3">C21/B21*100</f>
        <v>5.2096629839677178</v>
      </c>
    </row>
    <row r="22" spans="1:4" ht="33.75" customHeight="1" x14ac:dyDescent="0.25">
      <c r="A22" s="60" t="s">
        <v>16</v>
      </c>
      <c r="B22" s="44">
        <f>B23+B24+B25+B26+B27</f>
        <v>116346500</v>
      </c>
      <c r="C22" s="15">
        <f>C23+C24+C25+C26+C27</f>
        <v>8392230.1999999993</v>
      </c>
      <c r="D22" s="8">
        <f t="shared" si="3"/>
        <v>7.2131350749700243</v>
      </c>
    </row>
    <row r="23" spans="1:4" ht="50.25" customHeight="1" x14ac:dyDescent="0.25">
      <c r="A23" s="56" t="s">
        <v>17</v>
      </c>
      <c r="B23" s="81">
        <v>2864500</v>
      </c>
      <c r="C23" s="52">
        <v>0</v>
      </c>
      <c r="D23" s="9">
        <f t="shared" si="3"/>
        <v>0</v>
      </c>
    </row>
    <row r="24" spans="1:4" ht="23.25" customHeight="1" x14ac:dyDescent="0.25">
      <c r="A24" s="56" t="s">
        <v>18</v>
      </c>
      <c r="B24" s="81">
        <v>91270000</v>
      </c>
      <c r="C24" s="52">
        <v>3350153.19</v>
      </c>
      <c r="D24" s="9">
        <f t="shared" si="3"/>
        <v>3.6705962419195792</v>
      </c>
    </row>
    <row r="25" spans="1:4" ht="20.25" customHeight="1" x14ac:dyDescent="0.25">
      <c r="A25" s="56" t="s">
        <v>19</v>
      </c>
      <c r="B25" s="81">
        <v>4212000</v>
      </c>
      <c r="C25" s="52">
        <v>336028.51</v>
      </c>
      <c r="D25" s="9">
        <f t="shared" si="3"/>
        <v>7.9778848528015196</v>
      </c>
    </row>
    <row r="26" spans="1:4" ht="37.5" hidden="1" customHeight="1" x14ac:dyDescent="0.25">
      <c r="A26" s="56" t="s">
        <v>20</v>
      </c>
      <c r="B26" s="81"/>
      <c r="C26" s="52"/>
      <c r="D26" s="9">
        <v>0</v>
      </c>
    </row>
    <row r="27" spans="1:4" ht="31.5" x14ac:dyDescent="0.25">
      <c r="A27" s="56" t="s">
        <v>103</v>
      </c>
      <c r="B27" s="81">
        <v>18000000</v>
      </c>
      <c r="C27" s="52">
        <v>4706048.5</v>
      </c>
      <c r="D27" s="9">
        <f t="shared" si="3"/>
        <v>26.144713888888887</v>
      </c>
    </row>
    <row r="28" spans="1:4" ht="22.7" customHeight="1" x14ac:dyDescent="0.25">
      <c r="A28" s="60" t="s">
        <v>21</v>
      </c>
      <c r="B28" s="80">
        <v>0</v>
      </c>
      <c r="C28" s="51">
        <v>0</v>
      </c>
      <c r="D28" s="8">
        <v>0</v>
      </c>
    </row>
    <row r="29" spans="1:4" ht="30.75" customHeight="1" x14ac:dyDescent="0.25">
      <c r="A29" s="60" t="s">
        <v>22</v>
      </c>
      <c r="B29" s="80">
        <v>6629500</v>
      </c>
      <c r="C29" s="53">
        <v>0</v>
      </c>
      <c r="D29" s="8">
        <f t="shared" si="3"/>
        <v>0</v>
      </c>
    </row>
    <row r="30" spans="1:4" ht="31.5" x14ac:dyDescent="0.25">
      <c r="A30" s="60" t="s">
        <v>23</v>
      </c>
      <c r="B30" s="80">
        <f>B31+B32</f>
        <v>43977253.510000005</v>
      </c>
      <c r="C30" s="76">
        <f>C31+C32</f>
        <v>638941.17999999993</v>
      </c>
      <c r="D30" s="8">
        <f t="shared" si="3"/>
        <v>1.4528901397962719</v>
      </c>
    </row>
    <row r="31" spans="1:4" ht="21.75" customHeight="1" x14ac:dyDescent="0.25">
      <c r="A31" s="56" t="s">
        <v>24</v>
      </c>
      <c r="B31" s="81">
        <f>1628138.51+22843243.5</f>
        <v>24471382.010000002</v>
      </c>
      <c r="C31" s="52">
        <v>258346.71</v>
      </c>
      <c r="D31" s="9">
        <f t="shared" si="3"/>
        <v>1.0557095218178891</v>
      </c>
    </row>
    <row r="32" spans="1:4" ht="18.75" customHeight="1" x14ac:dyDescent="0.25">
      <c r="A32" s="56" t="s">
        <v>25</v>
      </c>
      <c r="B32" s="81">
        <f>6163021.85+13342849.65</f>
        <v>19505871.5</v>
      </c>
      <c r="C32" s="52">
        <v>380594.47</v>
      </c>
      <c r="D32" s="9">
        <f t="shared" si="3"/>
        <v>1.9511790078182354</v>
      </c>
    </row>
    <row r="33" spans="1:4" ht="21.75" customHeight="1" x14ac:dyDescent="0.25">
      <c r="A33" s="60" t="s">
        <v>26</v>
      </c>
      <c r="B33" s="80">
        <v>6322500</v>
      </c>
      <c r="C33" s="53">
        <v>252891.93</v>
      </c>
      <c r="D33" s="8">
        <f t="shared" si="3"/>
        <v>3.9998723606168443</v>
      </c>
    </row>
    <row r="34" spans="1:4" ht="21.75" customHeight="1" x14ac:dyDescent="0.25">
      <c r="A34" s="60" t="s">
        <v>27</v>
      </c>
      <c r="B34" s="80">
        <f>B35+B36+B37</f>
        <v>5000000</v>
      </c>
      <c r="C34" s="76">
        <f>C35+C36+C37</f>
        <v>3502.63</v>
      </c>
      <c r="D34" s="8">
        <f t="shared" si="3"/>
        <v>7.0052600000000007E-2</v>
      </c>
    </row>
    <row r="35" spans="1:4" ht="21.2" customHeight="1" x14ac:dyDescent="0.25">
      <c r="A35" s="56" t="s">
        <v>28</v>
      </c>
      <c r="B35" s="81">
        <v>0</v>
      </c>
      <c r="C35" s="52">
        <v>3502.63</v>
      </c>
      <c r="D35" s="9">
        <v>0</v>
      </c>
    </row>
    <row r="36" spans="1:4" ht="21.2" customHeight="1" x14ac:dyDescent="0.25">
      <c r="A36" s="56" t="s">
        <v>27</v>
      </c>
      <c r="B36" s="81">
        <v>0</v>
      </c>
      <c r="C36" s="50">
        <v>0</v>
      </c>
      <c r="D36" s="9">
        <v>0</v>
      </c>
    </row>
    <row r="37" spans="1:4" ht="24" customHeight="1" thickBot="1" x14ac:dyDescent="0.3">
      <c r="A37" s="61" t="s">
        <v>90</v>
      </c>
      <c r="B37" s="98">
        <v>5000000</v>
      </c>
      <c r="C37" s="99">
        <v>0</v>
      </c>
      <c r="D37" s="59">
        <f t="shared" si="3"/>
        <v>0</v>
      </c>
    </row>
    <row r="38" spans="1:4" ht="44.25" customHeight="1" x14ac:dyDescent="0.25">
      <c r="A38" s="55" t="s">
        <v>29</v>
      </c>
      <c r="B38" s="49">
        <f t="shared" ref="B38:C38" si="4">B39+B40+B41+B42+B43+B44+B45</f>
        <v>2552712787.4499998</v>
      </c>
      <c r="C38" s="14">
        <f t="shared" si="4"/>
        <v>382411544.96000004</v>
      </c>
      <c r="D38" s="100">
        <f>C38/B38*100</f>
        <v>14.980594246249112</v>
      </c>
    </row>
    <row r="39" spans="1:4" ht="31.7" customHeight="1" x14ac:dyDescent="0.25">
      <c r="A39" s="56" t="s">
        <v>30</v>
      </c>
      <c r="B39" s="81">
        <v>52248300</v>
      </c>
      <c r="C39" s="52">
        <v>4354000</v>
      </c>
      <c r="D39" s="101">
        <f>C39/B39*100</f>
        <v>8.3332854848865896</v>
      </c>
    </row>
    <row r="40" spans="1:4" ht="17.25" customHeight="1" x14ac:dyDescent="0.25">
      <c r="A40" s="56" t="s">
        <v>97</v>
      </c>
      <c r="B40" s="81">
        <v>29889000</v>
      </c>
      <c r="C40" s="52">
        <v>2490800</v>
      </c>
      <c r="D40" s="101">
        <f>C40/B40*100</f>
        <v>8.3335006189568066</v>
      </c>
    </row>
    <row r="41" spans="1:4" ht="18.75" customHeight="1" x14ac:dyDescent="0.25">
      <c r="A41" s="56" t="s">
        <v>31</v>
      </c>
      <c r="B41" s="54">
        <v>2470575487.4499998</v>
      </c>
      <c r="C41" s="52">
        <v>162724163.33000001</v>
      </c>
      <c r="D41" s="101">
        <f>C41/B41*100</f>
        <v>6.5864882152601405</v>
      </c>
    </row>
    <row r="42" spans="1:4" ht="34.5" hidden="1" customHeight="1" x14ac:dyDescent="0.25">
      <c r="A42" s="57" t="s">
        <v>101</v>
      </c>
      <c r="B42" s="54"/>
      <c r="C42" s="52"/>
      <c r="D42" s="101">
        <v>0</v>
      </c>
    </row>
    <row r="43" spans="1:4" ht="19.5" customHeight="1" x14ac:dyDescent="0.25">
      <c r="A43" s="57" t="s">
        <v>100</v>
      </c>
      <c r="B43" s="54">
        <v>0</v>
      </c>
      <c r="C43" s="52">
        <v>-8000</v>
      </c>
      <c r="D43" s="101">
        <v>0</v>
      </c>
    </row>
    <row r="44" spans="1:4" ht="47.25" customHeight="1" x14ac:dyDescent="0.25">
      <c r="A44" s="56" t="s">
        <v>32</v>
      </c>
      <c r="B44" s="54">
        <v>0</v>
      </c>
      <c r="C44" s="52">
        <v>-28487854.329999998</v>
      </c>
      <c r="D44" s="101">
        <v>0</v>
      </c>
    </row>
    <row r="45" spans="1:4" ht="19.5" customHeight="1" thickBot="1" x14ac:dyDescent="0.3">
      <c r="A45" s="58" t="s">
        <v>99</v>
      </c>
      <c r="B45" s="102">
        <v>0</v>
      </c>
      <c r="C45" s="103">
        <v>241338435.96000001</v>
      </c>
      <c r="D45" s="104">
        <v>0</v>
      </c>
    </row>
    <row r="46" spans="1:4" ht="48" customHeight="1" thickBot="1" x14ac:dyDescent="0.3">
      <c r="A46" s="105" t="s">
        <v>33</v>
      </c>
      <c r="B46" s="83">
        <f>B5+B21+B38</f>
        <v>3900320040.96</v>
      </c>
      <c r="C46" s="84">
        <f>C5+C21+C38</f>
        <v>423084145.91000003</v>
      </c>
      <c r="D46" s="41">
        <f>C46/B46*100</f>
        <v>10.847421274841455</v>
      </c>
    </row>
    <row r="47" spans="1:4" ht="39" customHeight="1" thickBot="1" x14ac:dyDescent="0.3">
      <c r="A47" s="62" t="s">
        <v>34</v>
      </c>
      <c r="B47" s="91"/>
      <c r="C47" s="91"/>
      <c r="D47" s="91"/>
    </row>
    <row r="48" spans="1:4" ht="24" customHeight="1" x14ac:dyDescent="0.25">
      <c r="A48" s="88" t="s">
        <v>35</v>
      </c>
      <c r="B48" s="49">
        <f>B49+B50+B51+B52+B53+B54+B55+B56</f>
        <v>213638080.86000001</v>
      </c>
      <c r="C48" s="14">
        <f>C49+C50+C51+C52+C53+C54+C55+C56</f>
        <v>9158766.1099999994</v>
      </c>
      <c r="D48" s="31">
        <f>C48/B48*100</f>
        <v>4.2870475493560836</v>
      </c>
    </row>
    <row r="49" spans="1:4" ht="31.5" hidden="1" customHeight="1" x14ac:dyDescent="0.25">
      <c r="A49" s="68" t="s">
        <v>98</v>
      </c>
      <c r="B49" s="45"/>
      <c r="C49" s="16"/>
      <c r="D49" s="8" t="e">
        <f t="shared" ref="D49:D56" si="5">C49/B49*100</f>
        <v>#DIV/0!</v>
      </c>
    </row>
    <row r="50" spans="1:4" ht="49.7" customHeight="1" x14ac:dyDescent="0.25">
      <c r="A50" s="68" t="s">
        <v>36</v>
      </c>
      <c r="B50" s="45">
        <v>8044300</v>
      </c>
      <c r="C50" s="16">
        <v>177234.94</v>
      </c>
      <c r="D50" s="9">
        <f>C50/B50*100</f>
        <v>2.2032363288291088</v>
      </c>
    </row>
    <row r="51" spans="1:4" ht="46.5" customHeight="1" x14ac:dyDescent="0.25">
      <c r="A51" s="68" t="s">
        <v>37</v>
      </c>
      <c r="B51" s="46">
        <v>95622630.689999998</v>
      </c>
      <c r="C51" s="43">
        <v>6609782.5099999998</v>
      </c>
      <c r="D51" s="9">
        <f t="shared" si="5"/>
        <v>6.9123621284048573</v>
      </c>
    </row>
    <row r="52" spans="1:4" x14ac:dyDescent="0.25">
      <c r="A52" s="68" t="s">
        <v>38</v>
      </c>
      <c r="B52" s="45">
        <v>349300</v>
      </c>
      <c r="C52" s="16">
        <v>0</v>
      </c>
      <c r="D52" s="9">
        <f t="shared" si="5"/>
        <v>0</v>
      </c>
    </row>
    <row r="53" spans="1:4" ht="30.2" customHeight="1" x14ac:dyDescent="0.25">
      <c r="A53" s="68" t="s">
        <v>39</v>
      </c>
      <c r="B53" s="45">
        <v>10014400</v>
      </c>
      <c r="C53" s="16">
        <v>1079224.28</v>
      </c>
      <c r="D53" s="9">
        <f t="shared" si="5"/>
        <v>10.776724316983543</v>
      </c>
    </row>
    <row r="54" spans="1:4" ht="19.5" customHeight="1" x14ac:dyDescent="0.25">
      <c r="A54" s="68" t="s">
        <v>40</v>
      </c>
      <c r="B54" s="45">
        <v>0</v>
      </c>
      <c r="C54" s="16">
        <v>0</v>
      </c>
      <c r="D54" s="9">
        <v>0</v>
      </c>
    </row>
    <row r="55" spans="1:4" x14ac:dyDescent="0.25">
      <c r="A55" s="68" t="s">
        <v>41</v>
      </c>
      <c r="B55" s="45">
        <v>1500000</v>
      </c>
      <c r="C55" s="16">
        <v>0</v>
      </c>
      <c r="D55" s="9">
        <f t="shared" si="5"/>
        <v>0</v>
      </c>
    </row>
    <row r="56" spans="1:4" x14ac:dyDescent="0.25">
      <c r="A56" s="68" t="s">
        <v>42</v>
      </c>
      <c r="B56" s="45">
        <v>98107450.170000002</v>
      </c>
      <c r="C56" s="16">
        <v>1292524.3799999999</v>
      </c>
      <c r="D56" s="9">
        <f t="shared" si="5"/>
        <v>1.3174579277723775</v>
      </c>
    </row>
    <row r="57" spans="1:4" ht="31.5" x14ac:dyDescent="0.25">
      <c r="A57" s="67" t="s">
        <v>43</v>
      </c>
      <c r="B57" s="44">
        <f t="shared" ref="B57:C57" si="6">B58+B59+B61</f>
        <v>51993200</v>
      </c>
      <c r="C57" s="15">
        <f t="shared" si="6"/>
        <v>895772.58</v>
      </c>
      <c r="D57" s="8">
        <f t="shared" ref="D57:D106" si="7">C57/B57*100</f>
        <v>1.7228648746374524</v>
      </c>
    </row>
    <row r="58" spans="1:4" x14ac:dyDescent="0.25">
      <c r="A58" s="68" t="s">
        <v>44</v>
      </c>
      <c r="B58" s="45">
        <v>7778200</v>
      </c>
      <c r="C58" s="16">
        <v>675000</v>
      </c>
      <c r="D58" s="9">
        <f t="shared" si="7"/>
        <v>8.6781003316962799</v>
      </c>
    </row>
    <row r="59" spans="1:4" ht="18.75" customHeight="1" x14ac:dyDescent="0.25">
      <c r="A59" s="68" t="s">
        <v>87</v>
      </c>
      <c r="B59" s="45">
        <v>44215000</v>
      </c>
      <c r="C59" s="16">
        <v>220772.58</v>
      </c>
      <c r="D59" s="9">
        <f t="shared" si="7"/>
        <v>0.49931602397376457</v>
      </c>
    </row>
    <row r="60" spans="1:4" ht="36" customHeight="1" x14ac:dyDescent="0.25">
      <c r="A60" s="74" t="s">
        <v>107</v>
      </c>
      <c r="B60" s="45">
        <v>0</v>
      </c>
      <c r="C60" s="16">
        <v>0</v>
      </c>
      <c r="D60" s="9">
        <v>0</v>
      </c>
    </row>
    <row r="61" spans="1:4" ht="30.75" customHeight="1" x14ac:dyDescent="0.25">
      <c r="A61" s="68" t="s">
        <v>102</v>
      </c>
      <c r="B61" s="45">
        <v>0</v>
      </c>
      <c r="C61" s="16">
        <v>0</v>
      </c>
      <c r="D61" s="9">
        <v>0</v>
      </c>
    </row>
    <row r="62" spans="1:4" ht="18" customHeight="1" x14ac:dyDescent="0.25">
      <c r="A62" s="67" t="s">
        <v>45</v>
      </c>
      <c r="B62" s="44">
        <f t="shared" ref="B62:C62" si="8">B63+B64+B65+B66</f>
        <v>257497059.90000001</v>
      </c>
      <c r="C62" s="15">
        <f t="shared" si="8"/>
        <v>799283.96</v>
      </c>
      <c r="D62" s="8">
        <f t="shared" si="7"/>
        <v>0.31040508202711325</v>
      </c>
    </row>
    <row r="63" spans="1:4" x14ac:dyDescent="0.25">
      <c r="A63" s="68" t="s">
        <v>46</v>
      </c>
      <c r="B63" s="45">
        <v>966700</v>
      </c>
      <c r="C63" s="17">
        <v>0</v>
      </c>
      <c r="D63" s="9">
        <f t="shared" si="7"/>
        <v>0</v>
      </c>
    </row>
    <row r="64" spans="1:4" hidden="1" x14ac:dyDescent="0.25">
      <c r="A64" s="68" t="s">
        <v>47</v>
      </c>
      <c r="B64" s="45">
        <v>0</v>
      </c>
      <c r="C64" s="17">
        <v>0</v>
      </c>
      <c r="D64" s="9">
        <v>0</v>
      </c>
    </row>
    <row r="65" spans="1:10" x14ac:dyDescent="0.25">
      <c r="A65" s="68" t="s">
        <v>48</v>
      </c>
      <c r="B65" s="47">
        <v>250108609.90000001</v>
      </c>
      <c r="C65" s="16">
        <v>799283.96</v>
      </c>
      <c r="D65" s="9">
        <f t="shared" si="7"/>
        <v>0.31957474807427649</v>
      </c>
    </row>
    <row r="66" spans="1:10" ht="20.25" customHeight="1" x14ac:dyDescent="0.25">
      <c r="A66" s="68" t="s">
        <v>49</v>
      </c>
      <c r="B66" s="45">
        <v>6421750</v>
      </c>
      <c r="C66" s="18">
        <v>0</v>
      </c>
      <c r="D66" s="9">
        <f t="shared" si="7"/>
        <v>0</v>
      </c>
    </row>
    <row r="67" spans="1:10" ht="19.5" customHeight="1" x14ac:dyDescent="0.25">
      <c r="A67" s="67" t="s">
        <v>50</v>
      </c>
      <c r="B67" s="44">
        <f t="shared" ref="B67:C67" si="9">B68+B69+B71+B70</f>
        <v>258810342.72999999</v>
      </c>
      <c r="C67" s="15">
        <f t="shared" si="9"/>
        <v>10610215.959999999</v>
      </c>
      <c r="D67" s="8">
        <f t="shared" si="7"/>
        <v>4.0996104900911741</v>
      </c>
    </row>
    <row r="68" spans="1:10" x14ac:dyDescent="0.25">
      <c r="A68" s="68" t="s">
        <v>51</v>
      </c>
      <c r="B68" s="45">
        <v>53055190.009999998</v>
      </c>
      <c r="C68" s="18">
        <v>1209309.1000000001</v>
      </c>
      <c r="D68" s="9">
        <f t="shared" si="7"/>
        <v>2.2793417567104481</v>
      </c>
    </row>
    <row r="69" spans="1:10" x14ac:dyDescent="0.25">
      <c r="A69" s="68" t="s">
        <v>52</v>
      </c>
      <c r="B69" s="45">
        <v>600000</v>
      </c>
      <c r="C69" s="16">
        <v>0</v>
      </c>
      <c r="D69" s="9">
        <f t="shared" si="7"/>
        <v>0</v>
      </c>
    </row>
    <row r="70" spans="1:10" x14ac:dyDescent="0.25">
      <c r="A70" s="68" t="s">
        <v>53</v>
      </c>
      <c r="B70" s="45">
        <v>188661252.72</v>
      </c>
      <c r="C70" s="18">
        <v>9400906.8599999994</v>
      </c>
      <c r="D70" s="9">
        <f t="shared" si="7"/>
        <v>4.9829558133764094</v>
      </c>
    </row>
    <row r="71" spans="1:10" ht="17.45" customHeight="1" x14ac:dyDescent="0.25">
      <c r="A71" s="68" t="s">
        <v>54</v>
      </c>
      <c r="B71" s="45">
        <v>16493900</v>
      </c>
      <c r="C71" s="18">
        <v>0</v>
      </c>
      <c r="D71" s="9">
        <f t="shared" si="7"/>
        <v>0</v>
      </c>
    </row>
    <row r="72" spans="1:10" ht="20.25" customHeight="1" x14ac:dyDescent="0.25">
      <c r="A72" s="67" t="s">
        <v>55</v>
      </c>
      <c r="B72" s="44">
        <f t="shared" ref="B72:C72" si="10">B73+B74</f>
        <v>21047610.34</v>
      </c>
      <c r="C72" s="15">
        <f t="shared" si="10"/>
        <v>0</v>
      </c>
      <c r="D72" s="8">
        <f t="shared" si="7"/>
        <v>0</v>
      </c>
    </row>
    <row r="73" spans="1:10" ht="30.2" customHeight="1" x14ac:dyDescent="0.25">
      <c r="A73" s="68" t="s">
        <v>56</v>
      </c>
      <c r="B73" s="45">
        <v>21047610.34</v>
      </c>
      <c r="C73" s="16">
        <v>0</v>
      </c>
      <c r="D73" s="9">
        <f t="shared" si="7"/>
        <v>0</v>
      </c>
    </row>
    <row r="74" spans="1:10" ht="19.5" hidden="1" customHeight="1" x14ac:dyDescent="0.25">
      <c r="A74" s="68" t="s">
        <v>57</v>
      </c>
      <c r="B74" s="45"/>
      <c r="C74" s="16"/>
      <c r="D74" s="9">
        <v>0</v>
      </c>
    </row>
    <row r="75" spans="1:10" ht="21.75" customHeight="1" x14ac:dyDescent="0.25">
      <c r="A75" s="67" t="s">
        <v>58</v>
      </c>
      <c r="B75" s="44">
        <f t="shared" ref="B75:C75" si="11">B76+B77+B78+B79+B80+B81</f>
        <v>2668009464.2600002</v>
      </c>
      <c r="C75" s="15">
        <f t="shared" si="11"/>
        <v>161754256.41</v>
      </c>
      <c r="D75" s="8">
        <f t="shared" si="7"/>
        <v>6.062731732282824</v>
      </c>
      <c r="F75" s="5"/>
      <c r="H75" s="4"/>
      <c r="J75" s="4"/>
    </row>
    <row r="76" spans="1:10" x14ac:dyDescent="0.25">
      <c r="A76" s="68" t="s">
        <v>59</v>
      </c>
      <c r="B76" s="45">
        <v>1006197900</v>
      </c>
      <c r="C76" s="16">
        <v>70686100</v>
      </c>
      <c r="D76" s="9">
        <f t="shared" si="7"/>
        <v>7.0250693228439447</v>
      </c>
    </row>
    <row r="77" spans="1:10" x14ac:dyDescent="0.25">
      <c r="A77" s="68" t="s">
        <v>60</v>
      </c>
      <c r="B77" s="45">
        <v>1360924864.26</v>
      </c>
      <c r="C77" s="16">
        <v>88723200</v>
      </c>
      <c r="D77" s="32">
        <f t="shared" si="7"/>
        <v>6.5193312525921892</v>
      </c>
    </row>
    <row r="78" spans="1:10" ht="15" customHeight="1" x14ac:dyDescent="0.25">
      <c r="A78" s="68" t="s">
        <v>61</v>
      </c>
      <c r="B78" s="45">
        <v>225137000</v>
      </c>
      <c r="C78" s="16">
        <v>750000</v>
      </c>
      <c r="D78" s="32">
        <f t="shared" si="7"/>
        <v>0.33313049387706151</v>
      </c>
    </row>
    <row r="79" spans="1:10" ht="15" customHeight="1" x14ac:dyDescent="0.25">
      <c r="A79" s="68" t="s">
        <v>92</v>
      </c>
      <c r="B79" s="45">
        <v>155000</v>
      </c>
      <c r="C79" s="16">
        <v>30600</v>
      </c>
      <c r="D79" s="32">
        <f t="shared" si="7"/>
        <v>19.741935483870968</v>
      </c>
    </row>
    <row r="80" spans="1:10" x14ac:dyDescent="0.25">
      <c r="A80" s="68" t="s">
        <v>62</v>
      </c>
      <c r="B80" s="45">
        <v>16739100</v>
      </c>
      <c r="C80" s="16">
        <v>0</v>
      </c>
      <c r="D80" s="32">
        <f t="shared" si="7"/>
        <v>0</v>
      </c>
    </row>
    <row r="81" spans="1:6" x14ac:dyDescent="0.25">
      <c r="A81" s="68" t="s">
        <v>63</v>
      </c>
      <c r="B81" s="45">
        <v>58855600</v>
      </c>
      <c r="C81" s="16">
        <v>1564356.41</v>
      </c>
      <c r="D81" s="32">
        <f t="shared" si="7"/>
        <v>2.6579567789641088</v>
      </c>
    </row>
    <row r="82" spans="1:6" ht="20.25" customHeight="1" x14ac:dyDescent="0.25">
      <c r="A82" s="67" t="s">
        <v>64</v>
      </c>
      <c r="B82" s="44">
        <f t="shared" ref="B82:C82" si="12">B83</f>
        <v>159333131.84</v>
      </c>
      <c r="C82" s="15">
        <f t="shared" si="12"/>
        <v>0</v>
      </c>
      <c r="D82" s="33">
        <f t="shared" si="7"/>
        <v>0</v>
      </c>
      <c r="F82" s="5"/>
    </row>
    <row r="83" spans="1:6" x14ac:dyDescent="0.25">
      <c r="A83" s="68" t="s">
        <v>65</v>
      </c>
      <c r="B83" s="45">
        <v>159333131.84</v>
      </c>
      <c r="C83" s="16">
        <v>0</v>
      </c>
      <c r="D83" s="32">
        <f t="shared" si="7"/>
        <v>0</v>
      </c>
    </row>
    <row r="84" spans="1:6" ht="20.25" customHeight="1" x14ac:dyDescent="0.25">
      <c r="A84" s="67" t="s">
        <v>66</v>
      </c>
      <c r="B84" s="44">
        <f t="shared" ref="B84:C84" si="13">B85+B86+B87+B88</f>
        <v>235412968.84</v>
      </c>
      <c r="C84" s="15">
        <f t="shared" si="13"/>
        <v>1134516.48</v>
      </c>
      <c r="D84" s="33">
        <f t="shared" si="7"/>
        <v>0.48192607467224191</v>
      </c>
    </row>
    <row r="85" spans="1:6" x14ac:dyDescent="0.25">
      <c r="A85" s="68" t="s">
        <v>67</v>
      </c>
      <c r="B85" s="45">
        <v>2626600</v>
      </c>
      <c r="C85" s="16">
        <v>240069.3</v>
      </c>
      <c r="D85" s="32">
        <f t="shared" si="7"/>
        <v>9.1399261402573657</v>
      </c>
    </row>
    <row r="86" spans="1:6" x14ac:dyDescent="0.25">
      <c r="A86" s="68" t="s">
        <v>68</v>
      </c>
      <c r="B86" s="45">
        <v>1220000</v>
      </c>
      <c r="C86" s="16">
        <v>0</v>
      </c>
      <c r="D86" s="32">
        <f t="shared" si="7"/>
        <v>0</v>
      </c>
    </row>
    <row r="87" spans="1:6" x14ac:dyDescent="0.25">
      <c r="A87" s="68" t="s">
        <v>69</v>
      </c>
      <c r="B87" s="45">
        <v>222283493.84</v>
      </c>
      <c r="C87" s="16">
        <v>804764.15</v>
      </c>
      <c r="D87" s="32">
        <f t="shared" si="7"/>
        <v>0.36204404389075806</v>
      </c>
    </row>
    <row r="88" spans="1:6" ht="18.75" customHeight="1" x14ac:dyDescent="0.25">
      <c r="A88" s="68" t="s">
        <v>70</v>
      </c>
      <c r="B88" s="45">
        <v>9282875</v>
      </c>
      <c r="C88" s="16">
        <v>89683.03</v>
      </c>
      <c r="D88" s="32">
        <f t="shared" si="7"/>
        <v>0.96611265367679733</v>
      </c>
    </row>
    <row r="89" spans="1:6" ht="21.75" customHeight="1" x14ac:dyDescent="0.25">
      <c r="A89" s="67" t="s">
        <v>71</v>
      </c>
      <c r="B89" s="44">
        <f t="shared" ref="B89:C89" si="14">B90+B91+B92</f>
        <v>102737000</v>
      </c>
      <c r="C89" s="15">
        <f t="shared" si="14"/>
        <v>43200</v>
      </c>
      <c r="D89" s="33">
        <f t="shared" si="7"/>
        <v>4.2049115703203327E-2</v>
      </c>
    </row>
    <row r="90" spans="1:6" x14ac:dyDescent="0.25">
      <c r="A90" s="68" t="s">
        <v>72</v>
      </c>
      <c r="B90" s="45">
        <v>100727000</v>
      </c>
      <c r="C90" s="16">
        <v>0</v>
      </c>
      <c r="D90" s="32">
        <f t="shared" si="7"/>
        <v>0</v>
      </c>
    </row>
    <row r="91" spans="1:6" x14ac:dyDescent="0.25">
      <c r="A91" s="68" t="s">
        <v>73</v>
      </c>
      <c r="B91" s="45">
        <v>2010000</v>
      </c>
      <c r="C91" s="16">
        <v>43200</v>
      </c>
      <c r="D91" s="32">
        <f t="shared" si="7"/>
        <v>2.1492537313432836</v>
      </c>
    </row>
    <row r="92" spans="1:6" hidden="1" x14ac:dyDescent="0.25">
      <c r="A92" s="68" t="s">
        <v>74</v>
      </c>
      <c r="B92" s="45"/>
      <c r="C92" s="16"/>
      <c r="D92" s="32" t="e">
        <f t="shared" si="7"/>
        <v>#DIV/0!</v>
      </c>
    </row>
    <row r="93" spans="1:6" ht="21" customHeight="1" x14ac:dyDescent="0.25">
      <c r="A93" s="67" t="s">
        <v>75</v>
      </c>
      <c r="B93" s="30">
        <f t="shared" ref="B93:C93" si="15">B94+B95</f>
        <v>610100</v>
      </c>
      <c r="C93" s="13">
        <f t="shared" si="15"/>
        <v>0</v>
      </c>
      <c r="D93" s="33">
        <f t="shared" si="7"/>
        <v>0</v>
      </c>
    </row>
    <row r="94" spans="1:6" x14ac:dyDescent="0.25">
      <c r="A94" s="68" t="s">
        <v>76</v>
      </c>
      <c r="B94" s="45">
        <v>610100</v>
      </c>
      <c r="C94" s="16">
        <v>0</v>
      </c>
      <c r="D94" s="32">
        <f t="shared" si="7"/>
        <v>0</v>
      </c>
    </row>
    <row r="95" spans="1:6" hidden="1" x14ac:dyDescent="0.25">
      <c r="A95" s="69" t="s">
        <v>93</v>
      </c>
      <c r="B95" s="45"/>
      <c r="C95" s="16"/>
      <c r="D95" s="32" t="e">
        <f t="shared" si="7"/>
        <v>#DIV/0!</v>
      </c>
    </row>
    <row r="96" spans="1:6" ht="22.5" customHeight="1" thickBot="1" x14ac:dyDescent="0.3">
      <c r="A96" s="70" t="s">
        <v>77</v>
      </c>
      <c r="B96" s="87">
        <v>6231082.1900000004</v>
      </c>
      <c r="C96" s="75">
        <v>0</v>
      </c>
      <c r="D96" s="86">
        <v>0</v>
      </c>
    </row>
    <row r="97" spans="1:6" ht="16.5" hidden="1" thickBot="1" x14ac:dyDescent="0.3">
      <c r="A97" s="71" t="s">
        <v>85</v>
      </c>
      <c r="B97" s="83"/>
      <c r="C97" s="84"/>
      <c r="D97" s="85" t="e">
        <f t="shared" si="7"/>
        <v>#DIV/0!</v>
      </c>
    </row>
    <row r="98" spans="1:6" ht="43.5" customHeight="1" thickBot="1" x14ac:dyDescent="0.3">
      <c r="A98" s="111" t="s">
        <v>78</v>
      </c>
      <c r="B98" s="19">
        <f>B48+B57+B62+B67+B72+B75+B82+B84+B89+B93+B96+B97</f>
        <v>3975320040.9600005</v>
      </c>
      <c r="C98" s="20">
        <f>C48+C57+C62+C67+C72+C75+C82+C84+C89+C93+C96+C97</f>
        <v>184396011.49999997</v>
      </c>
      <c r="D98" s="34">
        <f t="shared" si="7"/>
        <v>4.638519907832884</v>
      </c>
      <c r="E98" s="5"/>
      <c r="F98" s="5"/>
    </row>
    <row r="99" spans="1:6" ht="9.75" hidden="1" customHeight="1" x14ac:dyDescent="0.25">
      <c r="A99" s="112"/>
      <c r="B99" s="21"/>
      <c r="C99" s="22"/>
      <c r="D99" s="35" t="e">
        <f t="shared" si="7"/>
        <v>#DIV/0!</v>
      </c>
    </row>
    <row r="100" spans="1:6" ht="33.75" customHeight="1" thickBot="1" x14ac:dyDescent="0.3">
      <c r="A100" s="113" t="s">
        <v>79</v>
      </c>
      <c r="B100" s="23">
        <f>B46-B98</f>
        <v>-75000000.000000477</v>
      </c>
      <c r="C100" s="24">
        <f>C46-C98</f>
        <v>238688134.41000006</v>
      </c>
      <c r="D100" s="36">
        <f t="shared" si="7"/>
        <v>-318.25084587999805</v>
      </c>
    </row>
    <row r="101" spans="1:6" x14ac:dyDescent="0.25">
      <c r="A101" s="114" t="s">
        <v>88</v>
      </c>
      <c r="B101" s="108"/>
      <c r="C101" s="25"/>
      <c r="D101" s="37"/>
    </row>
    <row r="102" spans="1:6" x14ac:dyDescent="0.25">
      <c r="A102" s="115" t="s">
        <v>80</v>
      </c>
      <c r="B102" s="109">
        <v>75000000</v>
      </c>
      <c r="C102" s="17">
        <v>0</v>
      </c>
      <c r="D102" s="32">
        <v>0</v>
      </c>
      <c r="F102" s="5"/>
    </row>
    <row r="103" spans="1:6" ht="31.5" hidden="1" x14ac:dyDescent="0.25">
      <c r="A103" s="115" t="s">
        <v>81</v>
      </c>
      <c r="B103" s="109"/>
      <c r="C103" s="16">
        <v>0</v>
      </c>
      <c r="D103" s="32" t="e">
        <f t="shared" si="7"/>
        <v>#DIV/0!</v>
      </c>
    </row>
    <row r="104" spans="1:6" ht="31.5" hidden="1" x14ac:dyDescent="0.25">
      <c r="A104" s="115" t="s">
        <v>82</v>
      </c>
      <c r="B104" s="109"/>
      <c r="C104" s="16">
        <v>0</v>
      </c>
      <c r="D104" s="32" t="e">
        <f t="shared" si="7"/>
        <v>#DIV/0!</v>
      </c>
    </row>
    <row r="105" spans="1:6" ht="30.75" customHeight="1" x14ac:dyDescent="0.25">
      <c r="A105" s="115" t="s">
        <v>83</v>
      </c>
      <c r="B105" s="110">
        <v>0</v>
      </c>
      <c r="C105" s="16">
        <v>-238688134.41</v>
      </c>
      <c r="D105" s="32">
        <v>0</v>
      </c>
      <c r="F105" s="5"/>
    </row>
    <row r="106" spans="1:6" s="7" customFormat="1" ht="42" hidden="1" customHeight="1" thickBot="1" x14ac:dyDescent="0.3">
      <c r="A106" s="89" t="s">
        <v>89</v>
      </c>
      <c r="B106" s="73">
        <f>B102+B105</f>
        <v>75000000</v>
      </c>
      <c r="C106" s="48">
        <f>(C46-C44)-C98</f>
        <v>267175988.74000004</v>
      </c>
      <c r="D106" s="72">
        <f t="shared" si="7"/>
        <v>356.23465165333334</v>
      </c>
    </row>
    <row r="107" spans="1:6" s="7" customFormat="1" ht="23.25" customHeight="1" x14ac:dyDescent="0.25">
      <c r="A107" s="6"/>
      <c r="B107" s="26"/>
      <c r="C107" s="26"/>
      <c r="D107" s="38"/>
    </row>
    <row r="108" spans="1:6" x14ac:dyDescent="0.25">
      <c r="A108" s="1" t="s">
        <v>96</v>
      </c>
      <c r="B108" s="27"/>
      <c r="C108" s="27"/>
      <c r="D108" s="12"/>
    </row>
    <row r="109" spans="1:6" ht="18" customHeight="1" x14ac:dyDescent="0.25">
      <c r="A109" s="1" t="s">
        <v>84</v>
      </c>
      <c r="B109" s="11"/>
      <c r="C109" s="116" t="s">
        <v>109</v>
      </c>
      <c r="D109" s="117"/>
    </row>
    <row r="110" spans="1:6" x14ac:dyDescent="0.25">
      <c r="A110" s="2"/>
      <c r="B110" s="12"/>
      <c r="C110" s="12"/>
      <c r="D110" s="12"/>
    </row>
    <row r="111" spans="1:6" ht="42.75" customHeight="1" x14ac:dyDescent="0.25">
      <c r="A111" s="2"/>
      <c r="B111" s="28"/>
      <c r="C111" s="12"/>
      <c r="D111" s="12"/>
    </row>
    <row r="112" spans="1:6" x14ac:dyDescent="0.25">
      <c r="A112" s="2"/>
      <c r="B112" s="12"/>
      <c r="C112" s="12"/>
      <c r="D112" s="12"/>
    </row>
  </sheetData>
  <mergeCells count="3">
    <mergeCell ref="C109:D109"/>
    <mergeCell ref="B47:D47"/>
    <mergeCell ref="A1:D1"/>
  </mergeCells>
  <pageMargins left="0.98425196850393704" right="0" top="0.82677165354330717" bottom="0.11811023622047245" header="0.31496062992125984" footer="0.23622047244094491"/>
  <pageSetup paperSize="9" scale="60" fitToHeight="2" orientation="portrait" r:id="rId1"/>
  <rowBreaks count="1" manualBreakCount="1">
    <brk id="4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'1'!Заголовки_для_печати</vt:lpstr>
      <vt:lpstr>'1'!Область_печати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2026-02-05T09:36:17Z</dcterms:modified>
</cp:coreProperties>
</file>