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S121" i="1" l="1"/>
  <c r="C143" i="1" l="1"/>
  <c r="S140" i="1"/>
  <c r="U164" i="1" l="1"/>
  <c r="U171" i="1"/>
  <c r="U184" i="1" l="1"/>
  <c r="L163" i="1" l="1"/>
  <c r="H119" i="1"/>
  <c r="N163" i="1" l="1"/>
  <c r="Q191" i="1" l="1"/>
  <c r="G174" i="1"/>
  <c r="Y162" i="1"/>
  <c r="Y163" i="1"/>
  <c r="R138" i="1" l="1"/>
  <c r="R103" i="1" l="1"/>
  <c r="C170" i="1" l="1"/>
  <c r="W163" i="1" l="1"/>
  <c r="W162" i="1"/>
  <c r="K163" i="1"/>
  <c r="K177" i="1"/>
  <c r="X183" i="1" l="1"/>
  <c r="G164" i="1" l="1"/>
  <c r="O140" i="1" l="1"/>
  <c r="T164" i="1" l="1"/>
  <c r="T163" i="1"/>
  <c r="T165" i="1" s="1"/>
  <c r="T191" i="1"/>
  <c r="S164" i="1" l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6" i="1" l="1"/>
  <c r="U166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G163" i="1"/>
  <c r="I163" i="1"/>
  <c r="J163" i="1"/>
  <c r="M163" i="1"/>
  <c r="P163" i="1"/>
  <c r="P165" i="1" s="1"/>
  <c r="S163" i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6" i="1"/>
  <c r="R165" i="1"/>
  <c r="S165" i="1"/>
  <c r="S166" i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9" i="1"/>
  <c r="C145" i="1" s="1"/>
  <c r="C142" i="1"/>
  <c r="D142" i="1" s="1"/>
  <c r="D146" i="1"/>
  <c r="C147" i="1"/>
  <c r="C148" i="1"/>
  <c r="C152" i="1"/>
  <c r="D152" i="1" s="1"/>
  <c r="C153" i="1"/>
  <c r="C155" i="1" s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73" i="1" l="1"/>
  <c r="C174" i="1"/>
  <c r="D189" i="1"/>
  <c r="C191" i="1"/>
  <c r="D169" i="1"/>
  <c r="C171" i="1"/>
  <c r="D171" i="1" s="1"/>
  <c r="D181" i="1"/>
  <c r="C183" i="1"/>
  <c r="D175" i="1"/>
  <c r="C177" i="1"/>
  <c r="C186" i="1"/>
  <c r="D176" i="1"/>
  <c r="D158" i="1"/>
  <c r="C159" i="1"/>
  <c r="D172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C166" i="1"/>
  <c r="R168" i="1"/>
  <c r="S168" i="1"/>
  <c r="U168" i="1"/>
  <c r="V168" i="1"/>
  <c r="C164" i="1"/>
  <c r="C167" i="1" l="1"/>
  <c r="W168" i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<sst xmlns="http://schemas.openxmlformats.org/spreadsheetml/2006/main" count="277" uniqueCount="219">
  <si>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</si>
  <si>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</si>
  <si>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</si>
  <si>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</si>
  <si>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</si>
  <si>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</si>
  <si>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</si>
  <si>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</si>
  <si>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</si>
  <si>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</si>
  <si>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</si>
  <si>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</si>
  <si>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</si>
  <si>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</si>
  <si>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</si>
  <si>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</si>
  <si>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</si>
  <si>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</si>
  <si>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</si>
  <si>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</si>
  <si>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</si>
  <si>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</si>
  <si>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</si>
  <si>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</si>
  <si>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</si>
  <si>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</si>
  <si>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</si>
  <si>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</si>
  <si>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</si>
  <si>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</si>
  <si>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</si>
  <si>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</si>
  <si>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</si>
  <si>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</si>
  <si>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</si>
  <si>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</si>
  <si>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</si>
  <si>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</si>
  <si>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</si>
  <si>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</si>
  <si>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</si>
  <si>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</si>
  <si>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</si>
  <si>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</si>
  <si>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</si>
  <si>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</si>
  <si>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</si>
  <si>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</si>
  <si>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</si>
  <si>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</si>
  <si>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</si>
  <si>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</si>
  <si>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</si>
  <si>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</si>
  <si>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</si>
  <si>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</si>
  <si>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</si>
  <si>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</si>
  <si>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</si>
  <si>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</si>
  <si>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</si>
  <si>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</si>
  <si>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</si>
  <si>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</si>
  <si>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</si>
  <si>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</si>
  <si>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</si>
  <si>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</si>
  <si>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</si>
  <si>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</si>
  <si>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</si>
  <si>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</si>
  <si>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</si>
  <si>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</si>
  <si>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</si>
  <si>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</si>
  <si>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</si>
  <si>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</si>
  <si>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</si>
  <si>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</si>
  <si>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</si>
  <si>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</si>
  <si>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</si>
  <si>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</si>
  <si>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</si>
  <si>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</si>
  <si>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</si>
  <si>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</si>
  <si>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</si>
  <si>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</si>
  <si>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</si>
  <si>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</si>
  <si>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</si>
  <si>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</si>
  <si>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</si>
  <si>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</si>
  <si>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</si>
  <si>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</si>
  <si>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</si>
  <si>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</si>
  <si>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</si>
  <si>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</si>
  <si>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</si>
  <si>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</si>
  <si>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</si>
  <si>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</si>
  <si>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</si>
  <si>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</si>
  <si>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</si>
  <si>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</si>
  <si>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</si>
  <si>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</si>
  <si>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</si>
  <si>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</si>
  <si>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</si>
  <si>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</si>
  <si>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</si>
  <si>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</si>
  <si>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</si>
  <si>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</si>
  <si>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</si>
  <si>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</si>
  <si>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</si>
  <si>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</si>
  <si>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</si>
  <si>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</si>
  <si>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</si>
  <si>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</si>
  <si>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</si>
  <si>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</si>
  <si>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</si>
  <si>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</si>
  <si>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</si>
  <si>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</si>
  <si>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</si>
  <si>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</si>
  <si>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</si>
  <si>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</si>
  <si>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</si>
  <si>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</si>
  <si>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</si>
  <si>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</si>
  <si>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</si>
  <si>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</si>
  <si>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</si>
  <si>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</si>
  <si>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</si>
  <si>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</si>
  <si>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</si>
  <si>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</si>
  <si>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</si>
  <si>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</si>
  <si>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</si>
  <si>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</si>
  <si>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</si>
  <si>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</si>
  <si>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</si>
  <si>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</si>
  <si>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</si>
  <si>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</si>
  <si>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</si>
  <si>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</si>
  <si>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</si>
  <si>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</si>
  <si>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</si>
  <si>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</si>
  <si>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</si>
  <si>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</si>
  <si>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</si>
  <si>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</si>
  <si>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</si>
  <si>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</si>
  <si>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</si>
  <si>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</si>
  <si>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</si>
  <si>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</si>
  <si>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</si>
  <si>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</si>
  <si>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</si>
  <si>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</si>
  <si>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</si>
  <si>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</si>
  <si>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</si>
  <si>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</si>
  <si>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</si>
  <si>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</si>
  <si>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</si>
  <si>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</si>
  <si>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</si>
  <si>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</si>
  <si>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</si>
  <si>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</si>
  <si>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</si>
  <si>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</si>
  <si>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</si>
  <si>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</si>
  <si>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</si>
  <si>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</si>
  <si>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</si>
  <si>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</si>
  <si>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</si>
  <si>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</si>
  <si>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</si>
  <si>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</si>
  <si>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</si>
  <si>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</si>
  <si>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</si>
  <si>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</si>
  <si>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</si>
  <si>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</si>
  <si>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</si>
  <si>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</si>
  <si>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</si>
  <si>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</si>
  <si>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</si>
  <si>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</si>
  <si>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</si>
  <si>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</si>
  <si>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10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</si>
</sst>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02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84" t="s">
        <v>218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5" t="s">
        <v>3</v>
      </c>
      <c r="B4" s="188" t="s">
        <v>206</v>
      </c>
      <c r="C4" s="181" t="s">
        <v>207</v>
      </c>
      <c r="D4" s="181" t="s">
        <v>208</v>
      </c>
      <c r="E4" s="191" t="s">
        <v>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" t="s">
        <v>0</v>
      </c>
    </row>
    <row r="5" spans="1:26" s="2" customFormat="1" ht="87" customHeight="1" x14ac:dyDescent="0.25">
      <c r="A5" s="186"/>
      <c r="B5" s="189"/>
      <c r="C5" s="182"/>
      <c r="D5" s="182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9" t="s">
        <v>11</v>
      </c>
      <c r="L5" s="179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87"/>
      <c r="B6" s="190"/>
      <c r="C6" s="183"/>
      <c r="D6" s="183"/>
      <c r="E6" s="178"/>
      <c r="F6" s="178"/>
      <c r="G6" s="178"/>
      <c r="H6" s="178"/>
      <c r="I6" s="178"/>
      <c r="J6" s="178"/>
      <c r="K6" s="180"/>
      <c r="L6" s="180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3882.85</v>
      </c>
      <c r="D100" s="14">
        <f t="shared" si="14"/>
        <v>6.5588682432432428</v>
      </c>
      <c r="E100" s="9"/>
      <c r="F100" s="9"/>
      <c r="G100" s="9"/>
      <c r="H100" s="9">
        <v>50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296853</v>
      </c>
      <c r="C102" s="22">
        <f>SUM(E102:Y102)</f>
        <v>289454</v>
      </c>
      <c r="D102" s="14">
        <f t="shared" si="14"/>
        <v>0.97507520557312877</v>
      </c>
      <c r="E102" s="88">
        <v>23195</v>
      </c>
      <c r="F102" s="88">
        <v>8600</v>
      </c>
      <c r="G102" s="88">
        <v>16608</v>
      </c>
      <c r="H102" s="166">
        <v>18371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12561.5</v>
      </c>
      <c r="U102" s="88">
        <v>10003</v>
      </c>
      <c r="V102" s="88">
        <v>5277.5</v>
      </c>
      <c r="W102" s="88">
        <v>14961</v>
      </c>
      <c r="X102" s="88">
        <v>22929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293026.15000000002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17717+15</f>
        <v>17732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</v>
      </c>
      <c r="C104" s="164">
        <f>C102/C103</f>
        <v>0.98780944977095042</v>
      </c>
      <c r="D104" s="14">
        <f t="shared" si="14"/>
        <v>0.99778732300096007</v>
      </c>
      <c r="E104" s="27">
        <f>E102/E103</f>
        <v>0.86671399745908373</v>
      </c>
      <c r="F104" s="27">
        <f>F102/F103</f>
        <v>1</v>
      </c>
      <c r="G104" s="27">
        <f t="shared" ref="G104:Y104" si="26">G102/G103</f>
        <v>1</v>
      </c>
      <c r="H104" s="27">
        <f>H102/H103</f>
        <v>1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0.99915407173471693</v>
      </c>
      <c r="S104" s="27">
        <f t="shared" si="26"/>
        <v>1</v>
      </c>
      <c r="T104" s="27">
        <f t="shared" si="26"/>
        <v>1.0002787068004459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1.0006044036368951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6374</v>
      </c>
      <c r="C105" s="22">
        <f t="shared" si="23"/>
        <v>3572.1500000000015</v>
      </c>
      <c r="D105" s="14">
        <f t="shared" si="14"/>
        <v>0.56042516473172288</v>
      </c>
      <c r="E105" s="116">
        <f>E103-E102</f>
        <v>3567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15</v>
      </c>
      <c r="S105" s="116">
        <f t="shared" si="28"/>
        <v>0</v>
      </c>
      <c r="T105" s="116">
        <f t="shared" si="28"/>
        <v>-3.5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-13.849999999998545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164276</v>
      </c>
      <c r="C106" s="88">
        <f t="shared" si="23"/>
        <v>159763.29999999999</v>
      </c>
      <c r="D106" s="15">
        <f t="shared" si="14"/>
        <v>0.97252976697752558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91826</v>
      </c>
      <c r="C108" s="88">
        <f t="shared" si="23"/>
        <v>91546.6</v>
      </c>
      <c r="D108" s="15">
        <f t="shared" si="14"/>
        <v>0.99695728878531142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1495</v>
      </c>
      <c r="D109" s="15">
        <f t="shared" si="14"/>
        <v>2.9662698412698414</v>
      </c>
      <c r="E109" s="135">
        <v>880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10</v>
      </c>
      <c r="C110" s="88">
        <f t="shared" si="23"/>
        <v>200</v>
      </c>
      <c r="D110" s="15">
        <f t="shared" ref="D110:D125" si="29">C110/B110</f>
        <v>20</v>
      </c>
      <c r="E110" s="150"/>
      <c r="F110" s="150"/>
      <c r="G110" s="88"/>
      <c r="H110" s="88">
        <v>200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296297</v>
      </c>
      <c r="C111" s="22">
        <f>SUM(E111:Y111)</f>
        <v>289454</v>
      </c>
      <c r="D111" s="14">
        <f t="shared" si="29"/>
        <v>0.97690492985079158</v>
      </c>
      <c r="E111" s="88">
        <v>23195</v>
      </c>
      <c r="F111" s="88">
        <v>8600</v>
      </c>
      <c r="G111" s="88">
        <v>16608</v>
      </c>
      <c r="H111" s="166">
        <v>18371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12561.5</v>
      </c>
      <c r="U111" s="88">
        <v>10003</v>
      </c>
      <c r="V111" s="88">
        <v>5277.5</v>
      </c>
      <c r="W111" s="88">
        <v>14961</v>
      </c>
      <c r="X111" s="88">
        <v>22929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0.97714583463873594</v>
      </c>
      <c r="C112" s="22">
        <f t="shared" si="23"/>
        <v>20.470328694989469</v>
      </c>
      <c r="D112" s="14">
        <f t="shared" si="29"/>
        <v>20.949102958165529</v>
      </c>
      <c r="E112" s="27">
        <f t="shared" ref="E112" si="30">E111/E101</f>
        <v>0.85745443791357068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1.0010898588632773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0.97876733676172667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0.97957875849104969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164080</v>
      </c>
      <c r="C113" s="88">
        <f>SUM(E113:Y113)</f>
        <v>159763.29999999999</v>
      </c>
      <c r="D113" s="15">
        <f t="shared" si="29"/>
        <v>0.97369149195514371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91736</v>
      </c>
      <c r="C115" s="88">
        <f>SUM(E115:Y115)</f>
        <v>91488.6</v>
      </c>
      <c r="D115" s="15">
        <f t="shared" si="29"/>
        <v>0.99730313072294419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1495</v>
      </c>
      <c r="D116" s="15">
        <f t="shared" si="29"/>
        <v>3.3671171171171173</v>
      </c>
      <c r="E116" s="135">
        <v>880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10</v>
      </c>
      <c r="C118" s="88">
        <f>SUM(E118:Y118)</f>
        <v>200</v>
      </c>
      <c r="D118" s="15">
        <f t="shared" si="29"/>
        <v>20</v>
      </c>
      <c r="E118" s="88"/>
      <c r="F118" s="88"/>
      <c r="G118" s="88"/>
      <c r="H118" s="88">
        <v>200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997127</v>
      </c>
      <c r="C119" s="22">
        <f>SUM(E119:Y119)</f>
        <v>965348.7</v>
      </c>
      <c r="D119" s="14">
        <f t="shared" si="29"/>
        <v>0.96813013788614688</v>
      </c>
      <c r="E119" s="166">
        <v>93505</v>
      </c>
      <c r="F119" s="88">
        <v>25980</v>
      </c>
      <c r="G119" s="88">
        <v>55697</v>
      </c>
      <c r="H119" s="166">
        <f>60348+500+200</f>
        <v>61048</v>
      </c>
      <c r="I119" s="88">
        <v>29980</v>
      </c>
      <c r="J119" s="88">
        <v>68336</v>
      </c>
      <c r="K119" s="88">
        <v>34241</v>
      </c>
      <c r="L119" s="88">
        <v>41459</v>
      </c>
      <c r="M119" s="88">
        <v>42462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68757.5</v>
      </c>
      <c r="T119" s="166">
        <v>38675.5</v>
      </c>
      <c r="U119" s="88">
        <v>34360.01</v>
      </c>
      <c r="V119" s="88">
        <v>15945.69</v>
      </c>
      <c r="W119" s="88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574275</v>
      </c>
      <c r="C121" s="88">
        <f t="shared" si="23"/>
        <v>561378.92999999993</v>
      </c>
      <c r="D121" s="15">
        <f t="shared" si="29"/>
        <v>0.97754373775630132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19072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30861+15345</f>
        <v>46206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46819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32263</v>
      </c>
      <c r="C122" s="88">
        <f t="shared" si="23"/>
        <v>30691</v>
      </c>
      <c r="D122" s="15">
        <f t="shared" si="29"/>
        <v>0.9512754548554071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3758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299042</v>
      </c>
      <c r="C123" s="88">
        <f t="shared" si="23"/>
        <v>291234.73</v>
      </c>
      <c r="D123" s="15">
        <f t="shared" si="29"/>
        <v>0.97389239638579195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10308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18074</v>
      </c>
      <c r="T123" s="162">
        <v>17119.2</v>
      </c>
      <c r="U123" s="9">
        <v>13154.96</v>
      </c>
      <c r="V123" s="9">
        <v>8742.57</v>
      </c>
      <c r="W123" s="9">
        <v>14624</v>
      </c>
      <c r="X123" s="9">
        <v>28166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734</v>
      </c>
      <c r="C124" s="88">
        <f t="shared" si="23"/>
        <v>1991</v>
      </c>
      <c r="D124" s="15">
        <f t="shared" si="29"/>
        <v>2.7125340599455039</v>
      </c>
      <c r="E124" s="135">
        <v>1199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100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454</v>
      </c>
      <c r="Y124" s="88"/>
    </row>
    <row r="125" spans="1:25" s="11" customFormat="1" ht="30.75" customHeight="1" x14ac:dyDescent="0.2">
      <c r="A125" s="10" t="s">
        <v>203</v>
      </c>
      <c r="B125" s="88">
        <v>45</v>
      </c>
      <c r="C125" s="88">
        <f>SUM(E125:Y125)</f>
        <v>1000</v>
      </c>
      <c r="D125" s="15">
        <f t="shared" si="29"/>
        <v>22.222222222222221</v>
      </c>
      <c r="E125" s="150"/>
      <c r="F125" s="150"/>
      <c r="G125" s="88"/>
      <c r="H125" s="88">
        <v>1000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33.700000000000003</v>
      </c>
      <c r="C126" s="18">
        <f>C119/C111*10</f>
        <v>33.350677482432438</v>
      </c>
      <c r="D126" s="14">
        <f t="shared" ref="D126:D131" si="33">C126/B126</f>
        <v>0.98963434665971617</v>
      </c>
      <c r="E126" s="112">
        <f t="shared" ref="E126:M126" si="34">E119/E111*10</f>
        <v>40.312567363655958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33.230635240324425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33.895268263710157</v>
      </c>
      <c r="L126" s="112">
        <f t="shared" si="34"/>
        <v>30.453209930953431</v>
      </c>
      <c r="M126" s="112">
        <f t="shared" si="34"/>
        <v>30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38.920808332389903</v>
      </c>
      <c r="T126" s="112">
        <f t="shared" ref="T126:V126" si="37">T119/T111*10</f>
        <v>30.788918520877285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36.340442234724584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</v>
      </c>
      <c r="C127" s="112">
        <f>C121/C113*10</f>
        <v>35.138165648806698</v>
      </c>
      <c r="D127" s="15">
        <f t="shared" si="33"/>
        <v>1.0039475899659056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38.420628525382753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41.705930138099106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f>X121/X113*10</f>
        <v>37.452203823694106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30.5</v>
      </c>
      <c r="C128" s="112">
        <f t="shared" ref="C128" si="44">C121/C113*10</f>
        <v>35.138165648806698</v>
      </c>
      <c r="D128" s="15">
        <f t="shared" si="33"/>
        <v>1.1520710048789082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28.234410217881294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32.6</v>
      </c>
      <c r="C129" s="112">
        <f>C123/C115*10</f>
        <v>31.832898306455665</v>
      </c>
      <c r="D129" s="15">
        <f t="shared" si="33"/>
        <v>0.97646927320416144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30.88169208184787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35.081521739130437</v>
      </c>
      <c r="T129" s="107">
        <f t="shared" si="54"/>
        <v>33.031431493237122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f>X123/X115*10</f>
        <v>37.271403996294829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13.317725752508361</v>
      </c>
      <c r="D130" s="15">
        <f t="shared" si="33"/>
        <v>0.80713489409141581</v>
      </c>
      <c r="E130" s="107">
        <f>E124/E116*10</f>
        <v>13.625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14.012345679012345</v>
      </c>
      <c r="Y130" s="112"/>
    </row>
    <row r="131" spans="1:26" s="11" customFormat="1" ht="30" customHeight="1" x14ac:dyDescent="0.2">
      <c r="A131" s="10" t="s">
        <v>202</v>
      </c>
      <c r="B131" s="48">
        <v>45</v>
      </c>
      <c r="C131" s="112">
        <f>C125/C118*10</f>
        <v>50</v>
      </c>
      <c r="D131" s="15">
        <f t="shared" si="33"/>
        <v>1.1111111111111112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26369</v>
      </c>
      <c r="D133" s="14">
        <f t="shared" ref="D133:D197" si="55">C133/B133</f>
        <v>2.8799694189602447</v>
      </c>
      <c r="E133" s="45">
        <f>(E111-E132)</f>
        <v>1582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670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6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3076</v>
      </c>
      <c r="C139" s="22">
        <f t="shared" si="57"/>
        <v>4970.6000000000004</v>
      </c>
      <c r="D139" s="14">
        <f t="shared" si="55"/>
        <v>1.6159297789336802</v>
      </c>
      <c r="E139" s="88">
        <v>188</v>
      </c>
      <c r="F139" s="88">
        <v>110</v>
      </c>
      <c r="G139" s="88">
        <v>766</v>
      </c>
      <c r="H139" s="88">
        <v>359</v>
      </c>
      <c r="I139" s="88">
        <v>36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88">
        <v>290</v>
      </c>
      <c r="Q139" s="88">
        <v>13</v>
      </c>
      <c r="R139" s="88">
        <v>325</v>
      </c>
      <c r="S139" s="88">
        <v>156.5</v>
      </c>
      <c r="T139" s="88">
        <v>56</v>
      </c>
      <c r="U139" s="88">
        <v>83</v>
      </c>
      <c r="V139" s="88">
        <v>27</v>
      </c>
      <c r="W139" s="88">
        <v>228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0.54</v>
      </c>
      <c r="C140" s="164">
        <f>C139/C136</f>
        <v>0.96385495443087077</v>
      </c>
      <c r="D140" s="14">
        <f t="shared" si="55"/>
        <v>1.7849165822793902</v>
      </c>
      <c r="E140" s="32">
        <f>E139/E136</f>
        <v>1</v>
      </c>
      <c r="F140" s="32">
        <f t="shared" ref="F140:X140" si="59">F139/F136</f>
        <v>0.9821428571428571</v>
      </c>
      <c r="G140" s="32">
        <f t="shared" si="59"/>
        <v>0.99869621903520212</v>
      </c>
      <c r="H140" s="32">
        <f>H139/H136</f>
        <v>1.0257142857142858</v>
      </c>
      <c r="I140" s="32">
        <f t="shared" si="59"/>
        <v>0.67924528301886788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0.92063492063492058</v>
      </c>
      <c r="Q140" s="32">
        <f t="shared" si="59"/>
        <v>1</v>
      </c>
      <c r="R140" s="32">
        <f>R139/R138</f>
        <v>0.77937649880095927</v>
      </c>
      <c r="S140" s="32">
        <f>S139/S136</f>
        <v>1</v>
      </c>
      <c r="T140" s="32">
        <f t="shared" si="59"/>
        <v>0.91803278688524592</v>
      </c>
      <c r="U140" s="32">
        <f t="shared" si="59"/>
        <v>1</v>
      </c>
      <c r="V140" s="32">
        <f t="shared" si="59"/>
        <v>0.65853658536585369</v>
      </c>
      <c r="W140" s="32">
        <f t="shared" si="59"/>
        <v>0.90118577075098816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76252</v>
      </c>
      <c r="C143" s="22">
        <f>SUM(E143:Y143)</f>
        <v>114002</v>
      </c>
      <c r="D143" s="14">
        <f t="shared" si="55"/>
        <v>1.4950689817971987</v>
      </c>
      <c r="E143" s="88">
        <v>3639</v>
      </c>
      <c r="F143" s="88">
        <v>2106</v>
      </c>
      <c r="G143" s="88">
        <v>17235</v>
      </c>
      <c r="H143" s="88">
        <v>6786</v>
      </c>
      <c r="I143" s="88">
        <v>772</v>
      </c>
      <c r="J143" s="88">
        <v>3567</v>
      </c>
      <c r="K143" s="166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5858</v>
      </c>
      <c r="Q143" s="88">
        <v>371</v>
      </c>
      <c r="R143" s="88">
        <v>4550</v>
      </c>
      <c r="S143" s="88">
        <v>3527</v>
      </c>
      <c r="T143" s="88">
        <v>1358</v>
      </c>
      <c r="U143" s="88">
        <v>1660</v>
      </c>
      <c r="V143" s="88">
        <v>301</v>
      </c>
      <c r="W143" s="88">
        <v>6247</v>
      </c>
      <c r="X143" s="88">
        <v>11148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247.9</v>
      </c>
      <c r="C145" s="18">
        <f>C143/C139*10</f>
        <v>229.3525932483</v>
      </c>
      <c r="D145" s="14">
        <f t="shared" si="55"/>
        <v>0.92518190096127462</v>
      </c>
      <c r="E145" s="112">
        <f t="shared" ref="E145" si="61">E143/E139*10</f>
        <v>193.56382978723403</v>
      </c>
      <c r="F145" s="112">
        <f>F143/F139*10</f>
        <v>191.45454545454544</v>
      </c>
      <c r="G145" s="112">
        <f>G143/G139*10</f>
        <v>225</v>
      </c>
      <c r="H145" s="112">
        <f t="shared" ref="H145:Q145" si="62">H143/H139*10</f>
        <v>189.02506963788301</v>
      </c>
      <c r="I145" s="112">
        <f t="shared" si="62"/>
        <v>214.44444444444443</v>
      </c>
      <c r="J145" s="112">
        <f t="shared" si="62"/>
        <v>249.44055944055944</v>
      </c>
      <c r="K145" s="112">
        <f t="shared" si="62"/>
        <v>220.81272084805653</v>
      </c>
      <c r="L145" s="112">
        <f t="shared" si="62"/>
        <v>283.37679269882659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202</v>
      </c>
      <c r="Q145" s="112">
        <f t="shared" si="62"/>
        <v>285.38461538461542</v>
      </c>
      <c r="R145" s="112">
        <f>R143/R139*10</f>
        <v>140</v>
      </c>
      <c r="S145" s="112">
        <f>S143/S139*10</f>
        <v>225.36741214057508</v>
      </c>
      <c r="T145" s="112">
        <f>T143/T139*10</f>
        <v>242.5</v>
      </c>
      <c r="U145" s="112">
        <f>U143/U139*10</f>
        <v>200</v>
      </c>
      <c r="V145" s="112">
        <f>V143/V139*10</f>
        <v>111.4814814814815</v>
      </c>
      <c r="W145" s="112">
        <f t="shared" ref="W145" si="63">W143/W139*10</f>
        <v>273.99122807017545</v>
      </c>
      <c r="X145" s="112">
        <f>X143/X139*10</f>
        <v>300.48517520215631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273</v>
      </c>
      <c r="C150" s="22">
        <f>SUM(E150:Y150)</f>
        <v>507.80000000000007</v>
      </c>
      <c r="D150" s="14">
        <f t="shared" si="55"/>
        <v>1.8600732600732603</v>
      </c>
      <c r="E150" s="88">
        <v>25</v>
      </c>
      <c r="F150" s="88">
        <v>16</v>
      </c>
      <c r="G150" s="88">
        <v>111</v>
      </c>
      <c r="H150" s="88"/>
      <c r="I150" s="88">
        <v>11.3</v>
      </c>
      <c r="J150" s="88">
        <v>10</v>
      </c>
      <c r="K150" s="88">
        <v>49</v>
      </c>
      <c r="L150" s="88">
        <v>13</v>
      </c>
      <c r="M150" s="88">
        <v>27</v>
      </c>
      <c r="N150" s="88">
        <v>4</v>
      </c>
      <c r="O150" s="88">
        <v>35.5</v>
      </c>
      <c r="P150" s="88">
        <v>74</v>
      </c>
      <c r="Q150" s="88"/>
      <c r="R150" s="88">
        <v>0.6</v>
      </c>
      <c r="S150" s="88">
        <v>10</v>
      </c>
      <c r="T150" s="88">
        <v>8.3000000000000007</v>
      </c>
      <c r="U150" s="88"/>
      <c r="V150" s="88">
        <v>1.1000000000000001</v>
      </c>
      <c r="W150" s="88">
        <v>16</v>
      </c>
      <c r="X150" s="88">
        <v>95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0.28399999999999997</v>
      </c>
      <c r="C151" s="164">
        <f>C150/C149</f>
        <v>0.58100686498855847</v>
      </c>
      <c r="D151" s="14">
        <f t="shared" si="55"/>
        <v>2.0457988203822484</v>
      </c>
      <c r="E151" s="27">
        <f>E150/E149</f>
        <v>1</v>
      </c>
      <c r="F151" s="27">
        <f t="shared" ref="F151:Y151" si="65">F150/F149</f>
        <v>0.23529411764705882</v>
      </c>
      <c r="G151" s="27">
        <f t="shared" si="65"/>
        <v>0.9652173913043478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0.3888888888888889</v>
      </c>
      <c r="L151" s="27">
        <f t="shared" si="65"/>
        <v>0.24528301886792453</v>
      </c>
      <c r="M151" s="27">
        <f t="shared" si="65"/>
        <v>0.54</v>
      </c>
      <c r="N151" s="27">
        <f t="shared" si="65"/>
        <v>1</v>
      </c>
      <c r="O151" s="27">
        <f t="shared" si="65"/>
        <v>1.0142857142857142</v>
      </c>
      <c r="P151" s="27">
        <f t="shared" si="65"/>
        <v>0.71844660194174759</v>
      </c>
      <c r="Q151" s="27"/>
      <c r="R151" s="27">
        <f t="shared" si="65"/>
        <v>1</v>
      </c>
      <c r="S151" s="27">
        <f t="shared" si="65"/>
        <v>0.32258064516129031</v>
      </c>
      <c r="T151" s="27">
        <f t="shared" si="65"/>
        <v>0.92222222222222228</v>
      </c>
      <c r="U151" s="27"/>
      <c r="V151" s="27">
        <f>V150/V149</f>
        <v>1</v>
      </c>
      <c r="W151" s="27">
        <f t="shared" si="65"/>
        <v>0.16842105263157894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9241</v>
      </c>
      <c r="C153" s="22">
        <f t="shared" si="57"/>
        <v>14383.7</v>
      </c>
      <c r="D153" s="14">
        <f t="shared" si="55"/>
        <v>1.5565090358186344</v>
      </c>
      <c r="E153" s="88">
        <v>693</v>
      </c>
      <c r="F153" s="88">
        <v>547</v>
      </c>
      <c r="G153" s="88">
        <v>2475</v>
      </c>
      <c r="H153" s="88"/>
      <c r="I153" s="88">
        <v>100</v>
      </c>
      <c r="J153" s="88">
        <v>320</v>
      </c>
      <c r="K153" s="88">
        <v>2939</v>
      </c>
      <c r="L153" s="88">
        <v>910</v>
      </c>
      <c r="M153" s="88">
        <v>742</v>
      </c>
      <c r="N153" s="88">
        <v>7</v>
      </c>
      <c r="O153" s="88">
        <v>674</v>
      </c>
      <c r="P153" s="88">
        <v>2412</v>
      </c>
      <c r="Q153" s="88"/>
      <c r="R153" s="88">
        <v>3.7</v>
      </c>
      <c r="S153" s="88">
        <v>350</v>
      </c>
      <c r="T153" s="88">
        <v>367</v>
      </c>
      <c r="U153" s="88"/>
      <c r="V153" s="88">
        <v>5</v>
      </c>
      <c r="W153" s="88">
        <v>544</v>
      </c>
      <c r="X153" s="88">
        <v>1285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338.5</v>
      </c>
      <c r="C155" s="18">
        <f>C153/C150*10</f>
        <v>283.25521858999605</v>
      </c>
      <c r="D155" s="14">
        <f t="shared" si="55"/>
        <v>0.83679532818314928</v>
      </c>
      <c r="E155" s="52">
        <f>E153/E150*10</f>
        <v>277.2</v>
      </c>
      <c r="F155" s="52">
        <f t="shared" ref="F155:K155" si="67">F153/F150*10</f>
        <v>341.875</v>
      </c>
      <c r="G155" s="52">
        <f t="shared" si="67"/>
        <v>222.97297297297297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599.79591836734687</v>
      </c>
      <c r="L155" s="52">
        <f>L153/L150*10</f>
        <v>700</v>
      </c>
      <c r="M155" s="52">
        <f>M153/M150*10</f>
        <v>274.81481481481478</v>
      </c>
      <c r="N155" s="52">
        <f>N153/N150*10</f>
        <v>17.5</v>
      </c>
      <c r="O155" s="52">
        <f t="shared" ref="O155:P155" si="68">O153/O150*10</f>
        <v>189.85915492957747</v>
      </c>
      <c r="P155" s="52">
        <f t="shared" si="68"/>
        <v>325.94594594594594</v>
      </c>
      <c r="Q155" s="52"/>
      <c r="R155" s="52">
        <f>R153/R150*10</f>
        <v>61.666666666666671</v>
      </c>
      <c r="S155" s="52">
        <f>S153/S150*10</f>
        <v>350</v>
      </c>
      <c r="T155" s="52">
        <f>T153/T150*10</f>
        <v>442.16867469879514</v>
      </c>
      <c r="U155" s="52"/>
      <c r="V155" s="52">
        <f>V153/V150*10</f>
        <v>45.454545454545453</v>
      </c>
      <c r="W155" s="52">
        <f>W153/W150*10</f>
        <v>340</v>
      </c>
      <c r="X155" s="52">
        <f>X153/X150*10</f>
        <v>135.26315789473685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689</v>
      </c>
      <c r="C156" s="18">
        <f t="shared" si="57"/>
        <v>325.39999999999998</v>
      </c>
      <c r="D156" s="14">
        <f t="shared" si="55"/>
        <v>0.47227866473149488</v>
      </c>
      <c r="E156" s="115">
        <f>E149-E150</f>
        <v>0</v>
      </c>
      <c r="F156" s="115">
        <f t="shared" ref="F156:Y156" si="70">F149-F150</f>
        <v>52</v>
      </c>
      <c r="G156" s="115">
        <f>G149-G150</f>
        <v>4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77</v>
      </c>
      <c r="L156" s="115">
        <f t="shared" si="70"/>
        <v>40</v>
      </c>
      <c r="M156" s="115">
        <f t="shared" si="70"/>
        <v>23</v>
      </c>
      <c r="N156" s="115">
        <f t="shared" si="70"/>
        <v>0</v>
      </c>
      <c r="O156" s="115">
        <f t="shared" si="70"/>
        <v>-0.5</v>
      </c>
      <c r="P156" s="115">
        <f t="shared" si="70"/>
        <v>29</v>
      </c>
      <c r="Q156" s="115">
        <f t="shared" si="70"/>
        <v>0</v>
      </c>
      <c r="R156" s="115">
        <f t="shared" si="70"/>
        <v>0</v>
      </c>
      <c r="S156" s="115">
        <f t="shared" si="70"/>
        <v>21</v>
      </c>
      <c r="T156" s="115">
        <f t="shared" si="70"/>
        <v>0.69999999999999929</v>
      </c>
      <c r="U156" s="115">
        <f t="shared" si="70"/>
        <v>0</v>
      </c>
      <c r="V156" s="115">
        <f t="shared" si="70"/>
        <v>0</v>
      </c>
      <c r="W156" s="115">
        <f t="shared" si="70"/>
        <v>79</v>
      </c>
      <c r="X156" s="115">
        <f t="shared" si="70"/>
        <v>0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1520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2375</v>
      </c>
      <c r="D162" s="14"/>
      <c r="E162" s="34"/>
      <c r="F162" s="52"/>
      <c r="G162" s="52"/>
      <c r="H162" s="52"/>
      <c r="I162" s="52"/>
      <c r="J162" s="52"/>
      <c r="K162" s="52">
        <v>170</v>
      </c>
      <c r="L162" s="52">
        <v>120</v>
      </c>
      <c r="M162" s="52"/>
      <c r="N162" s="52">
        <v>20</v>
      </c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 t="shared" ref="G163:X163" si="72">G160</f>
        <v>1568</v>
      </c>
      <c r="H163" s="24">
        <f>H160-H161</f>
        <v>1856</v>
      </c>
      <c r="I163" s="24">
        <f t="shared" si="72"/>
        <v>1010</v>
      </c>
      <c r="J163" s="24">
        <f t="shared" si="72"/>
        <v>5071</v>
      </c>
      <c r="K163" s="51">
        <f>K160-K162</f>
        <v>636</v>
      </c>
      <c r="L163" s="24">
        <f>L160-L162</f>
        <v>1209</v>
      </c>
      <c r="M163" s="24">
        <f t="shared" si="72"/>
        <v>1589</v>
      </c>
      <c r="N163" s="51">
        <f>N160-N162</f>
        <v>651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</f>
        <v>1198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214</v>
      </c>
      <c r="B164" s="22">
        <v>14633</v>
      </c>
      <c r="C164" s="22">
        <f>SUM(E164:Y164)</f>
        <v>28926</v>
      </c>
      <c r="D164" s="14">
        <f t="shared" si="55"/>
        <v>1.9767648465796488</v>
      </c>
      <c r="E164" s="173">
        <v>3636</v>
      </c>
      <c r="F164" s="148">
        <v>1243</v>
      </c>
      <c r="G164" s="148">
        <f>G169+G172+G189+G175+G184+G181</f>
        <v>1270</v>
      </c>
      <c r="H164" s="148">
        <v>1907</v>
      </c>
      <c r="I164" s="148">
        <f>I169+I172+I189+I175</f>
        <v>1010</v>
      </c>
      <c r="J164" s="148">
        <v>5042</v>
      </c>
      <c r="K164" s="148">
        <v>636</v>
      </c>
      <c r="L164" s="148">
        <f>L169+L172+L189+L175</f>
        <v>739</v>
      </c>
      <c r="M164" s="148">
        <v>1588.5</v>
      </c>
      <c r="N164" s="148">
        <f>N169+N172+N189+N175+N178+N184</f>
        <v>480.5</v>
      </c>
      <c r="O164" s="148"/>
      <c r="P164" s="148">
        <v>733</v>
      </c>
      <c r="Q164" s="148">
        <v>2516</v>
      </c>
      <c r="R164" s="148">
        <f>R169+R172+R189+R175+R178+R184</f>
        <v>618</v>
      </c>
      <c r="S164" s="148">
        <f>S169+S172+S189+S175+S178+S184</f>
        <v>1614</v>
      </c>
      <c r="T164" s="148">
        <f>T169+T172+T189+T175+T178+T184</f>
        <v>1056</v>
      </c>
      <c r="U164" s="148">
        <f>U175+U181+U184</f>
        <v>2070</v>
      </c>
      <c r="V164" s="148">
        <v>49</v>
      </c>
      <c r="W164" s="148">
        <v>1072</v>
      </c>
      <c r="X164" s="148">
        <v>1359</v>
      </c>
      <c r="Y164" s="148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64">
        <f>B164/B160</f>
        <v>0.40145404663923184</v>
      </c>
      <c r="C165" s="164">
        <f>C164/C160</f>
        <v>0.82754477313039998</v>
      </c>
      <c r="D165" s="14">
        <f t="shared" si="55"/>
        <v>2.0613686175495851</v>
      </c>
      <c r="E165" s="32">
        <f t="shared" ref="E165:Y165" si="74">E164/E163</f>
        <v>1.159438775510204</v>
      </c>
      <c r="F165" s="32">
        <f t="shared" si="74"/>
        <v>0.99439999999999995</v>
      </c>
      <c r="G165" s="32">
        <f t="shared" si="74"/>
        <v>0.80994897959183676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0.61124896608767576</v>
      </c>
      <c r="M165" s="32">
        <f t="shared" si="74"/>
        <v>0.99968533668974202</v>
      </c>
      <c r="N165" s="32">
        <f t="shared" si="74"/>
        <v>0.73809523809523814</v>
      </c>
      <c r="O165" s="32"/>
      <c r="P165" s="32">
        <f t="shared" si="74"/>
        <v>1</v>
      </c>
      <c r="Q165" s="32">
        <f t="shared" si="74"/>
        <v>0.9751937984496124</v>
      </c>
      <c r="R165" s="32">
        <f t="shared" si="74"/>
        <v>1</v>
      </c>
      <c r="S165" s="32">
        <f t="shared" si="74"/>
        <v>0.838006230529595</v>
      </c>
      <c r="T165" s="32">
        <f>T164/T163</f>
        <v>0.88146911519198667</v>
      </c>
      <c r="U165" s="32">
        <f t="shared" si="74"/>
        <v>0.81176470588235294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104" t="s">
        <v>215</v>
      </c>
      <c r="B166" s="22">
        <v>18310</v>
      </c>
      <c r="C166" s="22">
        <f>SUM(E166:Y166)</f>
        <v>47222.13</v>
      </c>
      <c r="D166" s="14">
        <f t="shared" si="55"/>
        <v>2.5790349535772799</v>
      </c>
      <c r="E166" s="173">
        <v>3468</v>
      </c>
      <c r="F166" s="173">
        <v>1690</v>
      </c>
      <c r="G166" s="51">
        <f>G170+G173+G176+G190+G179+G185+G182</f>
        <v>10100.799999999999</v>
      </c>
      <c r="H166" s="148">
        <v>1599</v>
      </c>
      <c r="I166" s="148">
        <f>I170+I173+I176+I190+I179+I185</f>
        <v>916</v>
      </c>
      <c r="J166" s="148">
        <v>3389</v>
      </c>
      <c r="K166" s="148">
        <v>417</v>
      </c>
      <c r="L166" s="148">
        <f t="shared" ref="L166" si="75">L170+L173+L176+L190+L179+L185</f>
        <v>839.2</v>
      </c>
      <c r="M166" s="148">
        <v>856.4</v>
      </c>
      <c r="N166" s="148">
        <f t="shared" ref="N166" si="76">N170+N173+N176+N190+N179+N185</f>
        <v>445</v>
      </c>
      <c r="O166" s="51"/>
      <c r="P166" s="148">
        <v>635</v>
      </c>
      <c r="Q166" s="148">
        <v>4213</v>
      </c>
      <c r="R166" s="148">
        <f>R170+R173+R176+R190+R179+R185</f>
        <v>818.3</v>
      </c>
      <c r="S166" s="148">
        <f t="shared" ref="S166:T166" si="77">S170+S173+S176+S190+S179+S185</f>
        <v>3027</v>
      </c>
      <c r="T166" s="148">
        <f t="shared" si="77"/>
        <v>659</v>
      </c>
      <c r="U166" s="148">
        <f>U176+U182+U185</f>
        <v>9955</v>
      </c>
      <c r="V166" s="148">
        <v>20</v>
      </c>
      <c r="W166" s="148">
        <v>1319.43</v>
      </c>
      <c r="X166" s="148">
        <v>2475</v>
      </c>
      <c r="Y166" s="51">
        <f t="shared" ref="Y166" si="78">Y170+Y173+Y176+Y190+Y179+Y185</f>
        <v>380</v>
      </c>
    </row>
    <row r="167" spans="1:26" s="11" customFormat="1" ht="30" customHeight="1" x14ac:dyDescent="0.2">
      <c r="A167" s="29" t="s">
        <v>98</v>
      </c>
      <c r="B167" s="53">
        <f>B166/B164*10</f>
        <v>12.512813503724459</v>
      </c>
      <c r="C167" s="18">
        <f>C166/C164*10</f>
        <v>16.325150383737814</v>
      </c>
      <c r="D167" s="14">
        <f t="shared" si="55"/>
        <v>1.3046746344360209</v>
      </c>
      <c r="E167" s="52">
        <f>E166/E164*10</f>
        <v>9.5379537953795381</v>
      </c>
      <c r="F167" s="52">
        <f t="shared" ref="F167" si="79">F166/F164*10</f>
        <v>13.596138374899436</v>
      </c>
      <c r="G167" s="52">
        <f t="shared" ref="G167:X167" si="80">G166/G164*10</f>
        <v>79.533858267716525</v>
      </c>
      <c r="H167" s="52">
        <f t="shared" si="80"/>
        <v>8.3848977451494484</v>
      </c>
      <c r="I167" s="52">
        <f t="shared" si="80"/>
        <v>9.0693069306930703</v>
      </c>
      <c r="J167" s="52">
        <f t="shared" si="80"/>
        <v>6.7215390717969061</v>
      </c>
      <c r="K167" s="52">
        <f t="shared" si="80"/>
        <v>6.5566037735849054</v>
      </c>
      <c r="L167" s="52">
        <f t="shared" ref="L167" si="81">L166/L164*10</f>
        <v>11.355886332882275</v>
      </c>
      <c r="M167" s="52">
        <f t="shared" si="80"/>
        <v>5.3912496065470572</v>
      </c>
      <c r="N167" s="52">
        <f t="shared" ref="N167" si="82">N166/N164*10</f>
        <v>9.2611862643080123</v>
      </c>
      <c r="O167" s="52"/>
      <c r="P167" s="52">
        <f t="shared" si="80"/>
        <v>8.6630286493860851</v>
      </c>
      <c r="Q167" s="52">
        <f t="shared" ref="Q167:T167" si="83">Q166/Q164*10</f>
        <v>16.744833068362478</v>
      </c>
      <c r="R167" s="52">
        <f t="shared" si="83"/>
        <v>13.241100323624595</v>
      </c>
      <c r="S167" s="52">
        <f t="shared" si="83"/>
        <v>18.754646840148698</v>
      </c>
      <c r="T167" s="52">
        <f t="shared" si="83"/>
        <v>6.2405303030303028</v>
      </c>
      <c r="U167" s="52">
        <f>U166/U164*10</f>
        <v>48.091787439613526</v>
      </c>
      <c r="V167" s="52">
        <f t="shared" si="80"/>
        <v>4.0816326530612246</v>
      </c>
      <c r="W167" s="52">
        <f t="shared" si="80"/>
        <v>12.30811567164179</v>
      </c>
      <c r="X167" s="52">
        <f t="shared" si="80"/>
        <v>18.211920529801326</v>
      </c>
      <c r="Y167" s="52">
        <f t="shared" ref="Y167" si="84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1830</v>
      </c>
      <c r="D168" s="14" t="e">
        <f t="shared" si="55"/>
        <v>#DIV/0!</v>
      </c>
      <c r="E168" s="115">
        <f t="shared" ref="E168:U168" si="85">E163-E164</f>
        <v>-500</v>
      </c>
      <c r="F168" s="115">
        <f t="shared" si="85"/>
        <v>7</v>
      </c>
      <c r="G168" s="115">
        <f>G163-G164</f>
        <v>298</v>
      </c>
      <c r="H168" s="115">
        <f>H163-H164</f>
        <v>-51</v>
      </c>
      <c r="I168" s="115">
        <f t="shared" si="85"/>
        <v>0</v>
      </c>
      <c r="J168" s="115">
        <f t="shared" si="85"/>
        <v>29</v>
      </c>
      <c r="K168" s="115">
        <f t="shared" si="85"/>
        <v>0</v>
      </c>
      <c r="L168" s="115">
        <f t="shared" si="85"/>
        <v>470</v>
      </c>
      <c r="M168" s="115">
        <f t="shared" si="85"/>
        <v>0.5</v>
      </c>
      <c r="N168" s="115">
        <f t="shared" si="85"/>
        <v>170.5</v>
      </c>
      <c r="O168" s="115">
        <f t="shared" si="85"/>
        <v>0</v>
      </c>
      <c r="P168" s="115">
        <f t="shared" si="85"/>
        <v>0</v>
      </c>
      <c r="Q168" s="115">
        <f t="shared" si="85"/>
        <v>64</v>
      </c>
      <c r="R168" s="115">
        <f>R163-R164</f>
        <v>0</v>
      </c>
      <c r="S168" s="115">
        <f t="shared" si="85"/>
        <v>312</v>
      </c>
      <c r="T168" s="115">
        <f t="shared" si="85"/>
        <v>142</v>
      </c>
      <c r="U168" s="115">
        <f t="shared" si="85"/>
        <v>480</v>
      </c>
      <c r="V168" s="115">
        <f>V160-V164</f>
        <v>200</v>
      </c>
      <c r="W168" s="115">
        <f>W163-W164</f>
        <v>0</v>
      </c>
      <c r="X168" s="115">
        <f>X163-X164</f>
        <v>208</v>
      </c>
      <c r="Y168" s="115">
        <f>Y163-Y164</f>
        <v>0</v>
      </c>
      <c r="Z168" s="120"/>
    </row>
    <row r="169" spans="1:26" s="106" customFormat="1" ht="30" customHeight="1" x14ac:dyDescent="0.2">
      <c r="A169" s="49" t="s">
        <v>111</v>
      </c>
      <c r="B169" s="24">
        <v>8321</v>
      </c>
      <c r="C169" s="88">
        <f t="shared" si="71"/>
        <v>12656</v>
      </c>
      <c r="D169" s="15">
        <f t="shared" si="55"/>
        <v>1.5209710371349598</v>
      </c>
      <c r="E169" s="173">
        <v>3636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1516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12523</v>
      </c>
      <c r="C170" s="88">
        <f>SUM(E170:Y170)</f>
        <v>18239.2</v>
      </c>
      <c r="D170" s="15">
        <f t="shared" si="55"/>
        <v>1.4564561207378424</v>
      </c>
      <c r="E170" s="173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2977</v>
      </c>
      <c r="T170" s="105"/>
      <c r="U170" s="105">
        <v>238</v>
      </c>
      <c r="V170" s="105">
        <v>40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15.049873813243602</v>
      </c>
      <c r="C171" s="112">
        <f>C170/C169*10</f>
        <v>14.411504424778762</v>
      </c>
      <c r="D171" s="15">
        <f t="shared" si="55"/>
        <v>0.95758307369307727</v>
      </c>
      <c r="E171" s="52">
        <f t="shared" ref="E171:J171" si="86">E170/E169*10</f>
        <v>9.5379537953795381</v>
      </c>
      <c r="F171" s="52">
        <f t="shared" si="86"/>
        <v>26.212424849699399</v>
      </c>
      <c r="G171" s="52">
        <f t="shared" si="86"/>
        <v>15</v>
      </c>
      <c r="H171" s="52">
        <f t="shared" si="86"/>
        <v>8.695652173913043</v>
      </c>
      <c r="I171" s="52">
        <f t="shared" si="86"/>
        <v>3.6764705882352944</v>
      </c>
      <c r="J171" s="52">
        <f t="shared" si="86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19.637203166226914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8042</v>
      </c>
      <c r="D172" s="15">
        <f t="shared" si="55"/>
        <v>1.6729769086748492</v>
      </c>
      <c r="E172" s="33"/>
      <c r="F172" s="33">
        <v>526</v>
      </c>
      <c r="G172" s="33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478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3940</v>
      </c>
      <c r="C173" s="88">
        <f t="shared" si="71"/>
        <v>6329.3</v>
      </c>
      <c r="D173" s="15">
        <f t="shared" si="55"/>
        <v>1.6064213197969544</v>
      </c>
      <c r="E173" s="33"/>
      <c r="F173" s="24">
        <v>270</v>
      </c>
      <c r="G173" s="24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288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8.1963802787601416</v>
      </c>
      <c r="C174" s="112">
        <f>C173/C172*10</f>
        <v>7.8703058940562052</v>
      </c>
      <c r="D174" s="15">
        <f t="shared" si="55"/>
        <v>0.96021726986619738</v>
      </c>
      <c r="E174" s="48"/>
      <c r="F174" s="48">
        <f>F173/F172*10</f>
        <v>5.1330798479087445</v>
      </c>
      <c r="G174" s="48">
        <f>G173/G172*10</f>
        <v>9.7757847533632294</v>
      </c>
      <c r="H174" s="48">
        <f t="shared" ref="H174:N174" si="87">H173/H172*10</f>
        <v>8.7114337568058069</v>
      </c>
      <c r="I174" s="48">
        <f t="shared" si="87"/>
        <v>9.9084668192219674</v>
      </c>
      <c r="J174" s="48">
        <f t="shared" si="87"/>
        <v>11.996572407883461</v>
      </c>
      <c r="K174" s="48">
        <f t="shared" si="87"/>
        <v>6.3074204946996471</v>
      </c>
      <c r="L174" s="48">
        <f t="shared" si="87"/>
        <v>6</v>
      </c>
      <c r="M174" s="48">
        <f t="shared" si="87"/>
        <v>5.5145631067961167</v>
      </c>
      <c r="N174" s="48">
        <f t="shared" si="87"/>
        <v>9.5465393794749396</v>
      </c>
      <c r="O174" s="48"/>
      <c r="P174" s="48"/>
      <c r="Q174" s="48">
        <f>Q173/Q172*10</f>
        <v>6.02510460251046</v>
      </c>
      <c r="R174" s="154">
        <f t="shared" ref="R174" si="88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48">
        <v>173</v>
      </c>
      <c r="C175" s="88">
        <f t="shared" si="71"/>
        <v>1113.5</v>
      </c>
      <c r="D175" s="15">
        <f t="shared" si="55"/>
        <v>6.4364161849710984</v>
      </c>
      <c r="E175" s="48"/>
      <c r="F175" s="48">
        <v>74</v>
      </c>
      <c r="G175" s="24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48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318</v>
      </c>
      <c r="C176" s="88">
        <f t="shared" si="71"/>
        <v>1477</v>
      </c>
      <c r="D176" s="15">
        <f t="shared" si="55"/>
        <v>4.6446540880503147</v>
      </c>
      <c r="E176" s="48"/>
      <c r="F176" s="48">
        <v>74</v>
      </c>
      <c r="G176" s="24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48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18.381502890173412</v>
      </c>
      <c r="C177" s="112">
        <f>C176/C175*10</f>
        <v>13.264481365065111</v>
      </c>
      <c r="D177" s="15">
        <f t="shared" si="55"/>
        <v>0.72162115602398236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48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360</v>
      </c>
      <c r="C181" s="22">
        <f t="shared" si="71"/>
        <v>555</v>
      </c>
      <c r="D181" s="14">
        <f t="shared" si="55"/>
        <v>1.5416666666666667</v>
      </c>
      <c r="E181" s="33"/>
      <c r="F181" s="33"/>
      <c r="G181" s="33">
        <v>220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29" t="s">
        <v>113</v>
      </c>
      <c r="B182" s="25">
        <v>11050</v>
      </c>
      <c r="C182" s="22">
        <f t="shared" si="71"/>
        <v>16908</v>
      </c>
      <c r="D182" s="14">
        <f t="shared" si="55"/>
        <v>1.5301357466063348</v>
      </c>
      <c r="E182" s="33"/>
      <c r="F182" s="33"/>
      <c r="G182" s="33">
        <v>8888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29" t="s">
        <v>98</v>
      </c>
      <c r="B183" s="53">
        <f>B182/B181*10</f>
        <v>306.94444444444446</v>
      </c>
      <c r="C183" s="18">
        <f>C182/C181*10</f>
        <v>304.64864864864865</v>
      </c>
      <c r="D183" s="14">
        <f t="shared" si="55"/>
        <v>0.99252048428519013</v>
      </c>
      <c r="E183" s="52"/>
      <c r="F183" s="52"/>
      <c r="G183" s="52">
        <f>G182/G181*10</f>
        <v>404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1"/>
        <v>4398</v>
      </c>
      <c r="D184" s="15"/>
      <c r="E184" s="33"/>
      <c r="F184" s="33"/>
      <c r="G184" s="33">
        <v>327</v>
      </c>
      <c r="H184" s="33"/>
      <c r="I184" s="33"/>
      <c r="J184" s="33">
        <v>2044</v>
      </c>
      <c r="K184" s="33"/>
      <c r="L184" s="33"/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f>920+390</f>
        <v>1310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1"/>
        <v>8850.7999999999993</v>
      </c>
      <c r="D185" s="15"/>
      <c r="E185" s="33"/>
      <c r="F185" s="33"/>
      <c r="G185" s="155">
        <v>349.8</v>
      </c>
      <c r="H185" s="33"/>
      <c r="I185" s="33"/>
      <c r="J185" s="33">
        <v>5110</v>
      </c>
      <c r="K185" s="33"/>
      <c r="L185" s="33"/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20.124602091859934</v>
      </c>
      <c r="D186" s="15"/>
      <c r="E186" s="52"/>
      <c r="F186" s="52"/>
      <c r="G186" s="52">
        <f>G185/G184*10</f>
        <v>10.697247706422019</v>
      </c>
      <c r="H186" s="52"/>
      <c r="I186" s="52"/>
      <c r="J186" s="52">
        <f>J185/J184*10</f>
        <v>25</v>
      </c>
      <c r="K186" s="52"/>
      <c r="L186" s="52"/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17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8015</v>
      </c>
      <c r="C187" s="22">
        <f t="shared" si="71"/>
        <v>12931</v>
      </c>
      <c r="D187" s="14">
        <f t="shared" si="55"/>
        <v>1.613349968808484</v>
      </c>
      <c r="E187" s="33"/>
      <c r="F187" s="33">
        <v>406</v>
      </c>
      <c r="G187" s="33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33">
        <v>1343</v>
      </c>
      <c r="Q187" s="33">
        <v>192</v>
      </c>
      <c r="R187" s="33">
        <v>150</v>
      </c>
      <c r="S187" s="33">
        <v>399</v>
      </c>
      <c r="T187" s="33">
        <v>2118</v>
      </c>
      <c r="U187" s="33"/>
      <c r="V187" s="33">
        <v>699</v>
      </c>
      <c r="W187" s="33">
        <v>610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1447</v>
      </c>
      <c r="C189" s="88">
        <f t="shared" si="71"/>
        <v>696</v>
      </c>
      <c r="D189" s="15">
        <f t="shared" si="55"/>
        <v>0.48099516240497581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1713</v>
      </c>
      <c r="C190" s="88">
        <f t="shared" si="71"/>
        <v>923</v>
      </c>
      <c r="D190" s="15">
        <f t="shared" si="55"/>
        <v>0.53882078225335672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11.838286109191431</v>
      </c>
      <c r="C191" s="112">
        <f>C190/C189*10</f>
        <v>13.261494252873563</v>
      </c>
      <c r="D191" s="15">
        <f t="shared" si="55"/>
        <v>1.1202207929893779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</v>
      </c>
      <c r="C198" s="25">
        <f>SUM(E198:Y198)</f>
        <v>129</v>
      </c>
      <c r="D198" s="14">
        <f t="shared" ref="D198:D200" si="92">C198/B198</f>
        <v>1.1120689655172413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187.2</v>
      </c>
      <c r="C199" s="25">
        <f>SUM(E199:Y199)</f>
        <v>192.2</v>
      </c>
      <c r="D199" s="14">
        <f t="shared" si="92"/>
        <v>1.0267094017094016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16.2</v>
      </c>
      <c r="C200" s="47">
        <f>C199/C198*10</f>
        <v>14.89922480620155</v>
      </c>
      <c r="D200" s="14">
        <f t="shared" si="92"/>
        <v>0.91970523495071299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16.115384615384617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94648</v>
      </c>
      <c r="C201" s="25">
        <f>SUM(E201:Y201)</f>
        <v>98130</v>
      </c>
      <c r="D201" s="14">
        <f t="shared" ref="D201:D206" si="94">C201/B201</f>
        <v>1.0367889442988758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0.90140952380952377</v>
      </c>
      <c r="C202" s="163">
        <f>C201/C204</f>
        <v>0.94387534266339634</v>
      </c>
      <c r="D202" s="15">
        <f t="shared" si="94"/>
        <v>1.0471104617071318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90819</v>
      </c>
      <c r="C203" s="25">
        <f>SUM(E203:Y203)</f>
        <v>152475</v>
      </c>
      <c r="D203" s="14">
        <f t="shared" si="94"/>
        <v>1.6788887787797708</v>
      </c>
      <c r="E203" s="9">
        <v>5200</v>
      </c>
      <c r="F203" s="9">
        <v>3025</v>
      </c>
      <c r="G203" s="9">
        <v>16820</v>
      </c>
      <c r="H203" s="9">
        <v>6040</v>
      </c>
      <c r="I203" s="9">
        <v>6330</v>
      </c>
      <c r="J203" s="9">
        <v>17500</v>
      </c>
      <c r="K203" s="9">
        <v>5177</v>
      </c>
      <c r="L203" s="9">
        <v>15250</v>
      </c>
      <c r="M203" s="9">
        <v>3506</v>
      </c>
      <c r="N203" s="9">
        <v>2625</v>
      </c>
      <c r="O203" s="9">
        <v>2916</v>
      </c>
      <c r="P203" s="9">
        <v>1815</v>
      </c>
      <c r="Q203" s="9">
        <v>10223</v>
      </c>
      <c r="R203" s="9">
        <v>5450</v>
      </c>
      <c r="S203" s="9">
        <v>7873</v>
      </c>
      <c r="T203" s="9">
        <v>2877</v>
      </c>
      <c r="U203" s="9">
        <v>6530</v>
      </c>
      <c r="V203" s="162">
        <v>2911</v>
      </c>
      <c r="W203" s="9">
        <v>2986</v>
      </c>
      <c r="X203" s="9">
        <v>23621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80266</v>
      </c>
      <c r="C205" s="25">
        <f>SUM(E205:Y205)</f>
        <v>96127</v>
      </c>
      <c r="D205" s="14">
        <f t="shared" si="94"/>
        <v>1.1976054618393841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4912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0.76443809523809525</v>
      </c>
      <c r="C206" s="79">
        <f>C205/C204</f>
        <v>0.92460924349540707</v>
      </c>
      <c r="D206" s="15">
        <f t="shared" si="94"/>
        <v>1.2095279516484905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1.086485290864853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70253</v>
      </c>
      <c r="C207" s="24">
        <f>SUM(E207:Y207)</f>
        <v>88042.5</v>
      </c>
      <c r="D207" s="15">
        <f t="shared" ref="D207:D210" si="98">C207/B207</f>
        <v>1.2532205030390162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4912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9033</v>
      </c>
      <c r="C208" s="24">
        <f>SUM(E208:Y208)</f>
        <v>7932</v>
      </c>
      <c r="D208" s="15">
        <f t="shared" si="98"/>
        <v>0.87811358352706737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110873</v>
      </c>
      <c r="C217" s="25">
        <f>SUM(E217:Y217)</f>
        <v>103553.1</v>
      </c>
      <c r="D217" s="14">
        <f t="shared" si="99"/>
        <v>0.9339794178925438</v>
      </c>
      <c r="E217" s="24">
        <v>3312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7351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49892.85</v>
      </c>
      <c r="C219" s="25">
        <f>C217*0.45</f>
        <v>46598.895000000004</v>
      </c>
      <c r="D219" s="14">
        <f t="shared" si="99"/>
        <v>0.9339794178925438</v>
      </c>
      <c r="E219" s="24">
        <f>E217*0.45</f>
        <v>1490.4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1962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3307.9500000000003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0.96199999999999997</v>
      </c>
      <c r="C220" s="46">
        <f>C217/C218</f>
        <v>0.9804015885942291</v>
      </c>
      <c r="D220" s="14">
        <f t="shared" si="99"/>
        <v>1.0191284704721717</v>
      </c>
      <c r="E220" s="66">
        <f t="shared" ref="E220:Y220" si="102">E217/E218</f>
        <v>1.3036632728036108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1.0487061467649821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1.3254597908402452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297886</v>
      </c>
      <c r="C221" s="25">
        <f>SUM(E221:Y221)</f>
        <v>345118.85</v>
      </c>
      <c r="D221" s="14">
        <f t="shared" si="99"/>
        <v>1.1585601538843717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24850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60772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89365.8</v>
      </c>
      <c r="C223" s="25">
        <f>C221*0.3</f>
        <v>103535.65499999998</v>
      </c>
      <c r="D223" s="14">
        <f t="shared" si="99"/>
        <v>1.1585601538843717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7455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18231.599999999999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1.0409999999999999</v>
      </c>
      <c r="C224" s="8">
        <f>C221/C222</f>
        <v>1.1445740997459588</v>
      </c>
      <c r="D224" s="14">
        <f t="shared" si="99"/>
        <v>1.0994948124360797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1.6408055463849456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1.4260706324064296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215645</v>
      </c>
      <c r="C225" s="25">
        <f>SUM(E225:Y225)</f>
        <v>253354.9</v>
      </c>
      <c r="D225" s="8">
        <f t="shared" si="99"/>
        <v>1.1748702729022236</v>
      </c>
      <c r="E225" s="158"/>
      <c r="F225" s="156">
        <v>7350</v>
      </c>
      <c r="G225" s="158">
        <v>34470</v>
      </c>
      <c r="H225" s="156">
        <v>15444</v>
      </c>
      <c r="I225" s="156">
        <v>8632</v>
      </c>
      <c r="J225" s="156">
        <v>2600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14900</v>
      </c>
      <c r="Q225" s="157">
        <v>2820</v>
      </c>
      <c r="R225" s="157">
        <v>4000</v>
      </c>
      <c r="S225" s="156">
        <v>7603</v>
      </c>
      <c r="T225" s="156">
        <v>55727.9</v>
      </c>
      <c r="U225" s="156">
        <v>4400</v>
      </c>
      <c r="V225" s="157"/>
      <c r="W225" s="158">
        <v>10494</v>
      </c>
      <c r="X225" s="156">
        <v>20107</v>
      </c>
      <c r="Y225" s="158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48137.430999999997</v>
      </c>
      <c r="D227" s="8">
        <f t="shared" si="99"/>
        <v>56.698976442873963</v>
      </c>
      <c r="E227" s="158"/>
      <c r="F227" s="158">
        <f t="shared" ref="F227:Y227" si="105">F225*0.19</f>
        <v>1396.5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494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2831</v>
      </c>
      <c r="Q227" s="158">
        <f t="shared" si="105"/>
        <v>535.79999999999995</v>
      </c>
      <c r="R227" s="158">
        <f t="shared" si="105"/>
        <v>760</v>
      </c>
      <c r="S227" s="158">
        <f t="shared" si="105"/>
        <v>1444.57</v>
      </c>
      <c r="T227" s="158">
        <f t="shared" si="105"/>
        <v>10588.301000000001</v>
      </c>
      <c r="U227" s="158">
        <f t="shared" si="105"/>
        <v>836</v>
      </c>
      <c r="V227" s="158"/>
      <c r="W227" s="158">
        <f t="shared" si="105"/>
        <v>1993.8600000000001</v>
      </c>
      <c r="X227" s="158">
        <f t="shared" si="105"/>
        <v>3820.33</v>
      </c>
      <c r="Y227" s="158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0.81399999999999995</v>
      </c>
      <c r="C228" s="8">
        <f>C225/C226</f>
        <v>0.94584467317003962</v>
      </c>
      <c r="D228" s="8">
        <f>C228/B228</f>
        <v>1.1619713429607368</v>
      </c>
      <c r="E228" s="159"/>
      <c r="F228" s="159">
        <f t="shared" ref="F228" si="106">F225/F226</f>
        <v>0.80056638710380135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1.9817073170731707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0.956661316211878</v>
      </c>
      <c r="Q228" s="159">
        <f t="shared" si="107"/>
        <v>0.39193884642112581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0.95796847334674162</v>
      </c>
      <c r="U228" s="159">
        <f t="shared" si="107"/>
        <v>1.0223048327137547</v>
      </c>
      <c r="V228" s="159"/>
      <c r="W228" s="159">
        <f t="shared" si="107"/>
        <v>1.1084820957008557</v>
      </c>
      <c r="X228" s="159">
        <f t="shared" si="107"/>
        <v>0.90862668896018794</v>
      </c>
      <c r="Y228" s="159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198280.38099999999</v>
      </c>
      <c r="D234" s="8">
        <f t="shared" si="108"/>
        <v>1.4900106505347848</v>
      </c>
      <c r="E234" s="158">
        <f>E232+E230+E227+E223+E219</f>
        <v>1661.4</v>
      </c>
      <c r="F234" s="158">
        <f>F232+F230+F227+F223+F219</f>
        <v>5662.5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7481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8254</v>
      </c>
      <c r="O234" s="158">
        <f>O232+O230+O227+O223+O219</f>
        <v>6164.25</v>
      </c>
      <c r="P234" s="155">
        <f t="shared" si="109"/>
        <v>12473.75</v>
      </c>
      <c r="Q234" s="158">
        <f t="shared" si="109"/>
        <v>5353.35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27690.100999999999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7604.46</v>
      </c>
      <c r="X234" s="158">
        <f t="shared" si="109"/>
        <v>25359.88</v>
      </c>
      <c r="Y234" s="158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25.5</v>
      </c>
      <c r="C236" s="47">
        <f>C234/C235*10</f>
        <v>26.916863189617729</v>
      </c>
      <c r="D236" s="8">
        <f>C236/B236</f>
        <v>1.0555632623379501</v>
      </c>
      <c r="E236" s="154">
        <f>E234/E235*10</f>
        <v>24.414401175606173</v>
      </c>
      <c r="F236" s="154">
        <f>F234/F235*10</f>
        <v>26.727555933163408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26.617092435778837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27.529851244079783</v>
      </c>
      <c r="O236" s="154">
        <f>O234/O235*10</f>
        <v>30.796612709832132</v>
      </c>
      <c r="P236" s="154">
        <f t="shared" si="110"/>
        <v>33.547818837071702</v>
      </c>
      <c r="Q236" s="154">
        <f t="shared" si="110"/>
        <v>25.294604044604046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29.154840170148244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34.809393023894536</v>
      </c>
      <c r="X236" s="154">
        <f t="shared" si="110"/>
        <v>31.833151321157345</v>
      </c>
      <c r="Y236" s="154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</row>
    <row r="247" spans="1:25" ht="20.25" hidden="1" customHeight="1" x14ac:dyDescent="0.25">
      <c r="A247" s="174"/>
      <c r="B247" s="175"/>
      <c r="C247" s="175"/>
      <c r="D247" s="175"/>
      <c r="E247" s="175"/>
      <c r="F247" s="175"/>
      <c r="G247" s="175"/>
      <c r="H247" s="175"/>
      <c r="I247" s="175"/>
      <c r="J247" s="175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28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2023-10-10T11:35:43Z</cp:lastPrinted>
  <dcterms:created xsi:type="dcterms:W3CDTF">2017-06-08T05:54:08Z</dcterms:created>
  <dcterms:modified xsi:type="dcterms:W3CDTF">2023-10-10T11:45:38Z</dcterms:modified>
</cp:coreProperties>
</file>