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'-'!$3:$3</definedName>
    <definedName name="_xlnm.Print_Area" localSheetId="0">'-'!$A$1:$D$108</definedName>
  </definedNames>
  <calcPr calcId="152511"/>
</workbook>
</file>

<file path=xl/calcChain.xml><?xml version="1.0" encoding="utf-8"?>
<calcChain xmlns="http://schemas.openxmlformats.org/spreadsheetml/2006/main">
  <c r="B42" i="18" l="1"/>
  <c r="C35" i="18"/>
  <c r="C31" i="18"/>
  <c r="C15" i="18"/>
  <c r="D43" i="18" l="1"/>
  <c r="D45" i="18"/>
  <c r="D46" i="18"/>
  <c r="B35" i="18" l="1"/>
  <c r="B31" i="18"/>
  <c r="B30" i="18"/>
  <c r="B20" i="18"/>
  <c r="B15" i="18"/>
  <c r="C10" i="18"/>
  <c r="B10" i="18"/>
  <c r="B6" i="18" l="1"/>
  <c r="C6" i="18"/>
  <c r="D9" i="18" l="1"/>
  <c r="D61" i="18" l="1"/>
  <c r="C58" i="18"/>
  <c r="B58" i="18"/>
  <c r="D32" i="18" l="1"/>
  <c r="D38" i="18"/>
  <c r="D13" i="18"/>
  <c r="B39" i="18"/>
  <c r="C39" i="18"/>
  <c r="D51" i="18" l="1"/>
  <c r="D52" i="18"/>
  <c r="D53" i="18"/>
  <c r="D54" i="18"/>
  <c r="D55" i="18"/>
  <c r="D56" i="18"/>
  <c r="D57" i="18"/>
  <c r="D33" i="18" l="1"/>
  <c r="D31" i="18"/>
  <c r="D41" i="18"/>
  <c r="B49" i="18" l="1"/>
  <c r="C49" i="18"/>
  <c r="D49" i="18" l="1"/>
  <c r="D104" i="18" l="1"/>
  <c r="D105" i="18"/>
  <c r="B94" i="18" l="1"/>
  <c r="C94" i="18"/>
  <c r="B76" i="18"/>
  <c r="C76" i="18"/>
  <c r="D80" i="18"/>
  <c r="D106" i="18" l="1"/>
  <c r="C90" i="18" l="1"/>
  <c r="B90" i="18"/>
  <c r="C85" i="18"/>
  <c r="B85" i="18"/>
  <c r="C83" i="18"/>
  <c r="B83" i="18"/>
  <c r="C73" i="18"/>
  <c r="B73" i="18"/>
  <c r="C68" i="18"/>
  <c r="B68" i="18"/>
  <c r="C63" i="18"/>
  <c r="B63" i="18"/>
  <c r="B99" i="18" l="1"/>
  <c r="D100" i="18" l="1"/>
  <c r="D98" i="18"/>
  <c r="D95" i="18"/>
  <c r="D93" i="18"/>
  <c r="D92" i="18"/>
  <c r="D91" i="18"/>
  <c r="D89" i="18"/>
  <c r="D88" i="18"/>
  <c r="D87" i="18"/>
  <c r="D86" i="18"/>
  <c r="D84" i="18"/>
  <c r="D82" i="18"/>
  <c r="D81" i="18"/>
  <c r="D79" i="18"/>
  <c r="D78" i="18"/>
  <c r="D77" i="18"/>
  <c r="D74" i="18"/>
  <c r="D72" i="18"/>
  <c r="D71" i="18"/>
  <c r="D70" i="18"/>
  <c r="D69" i="18"/>
  <c r="D67" i="18"/>
  <c r="D66" i="18"/>
  <c r="D64" i="18"/>
  <c r="D60" i="18"/>
  <c r="D59" i="18"/>
  <c r="D42" i="18"/>
  <c r="D40" i="18"/>
  <c r="D34" i="18"/>
  <c r="D29" i="18"/>
  <c r="D28" i="18"/>
  <c r="D26" i="18"/>
  <c r="D25" i="18"/>
  <c r="C23" i="18"/>
  <c r="B23" i="18"/>
  <c r="D20" i="18"/>
  <c r="D19" i="18"/>
  <c r="D18" i="18"/>
  <c r="D17" i="18"/>
  <c r="D16" i="18"/>
  <c r="D14" i="18"/>
  <c r="D11" i="18"/>
  <c r="D8" i="18"/>
  <c r="D7" i="18"/>
  <c r="C5" i="18"/>
  <c r="B5" i="18"/>
  <c r="B22" i="18" l="1"/>
  <c r="B47" i="18" s="1"/>
  <c r="B101" i="18" s="1"/>
  <c r="D63" i="18"/>
  <c r="D73" i="18"/>
  <c r="D94" i="18"/>
  <c r="D10" i="18"/>
  <c r="D23" i="18"/>
  <c r="D35" i="18"/>
  <c r="D85" i="18"/>
  <c r="D15" i="18"/>
  <c r="C99" i="18"/>
  <c r="D58" i="18"/>
  <c r="D68" i="18"/>
  <c r="D76" i="18"/>
  <c r="D83" i="18"/>
  <c r="D90" i="18"/>
  <c r="D6" i="18"/>
  <c r="C22" i="18"/>
  <c r="D39" i="18"/>
  <c r="C47" i="18" l="1"/>
  <c r="D5" i="18"/>
  <c r="B4" i="18"/>
  <c r="D99" i="18"/>
  <c r="D22" i="18"/>
  <c r="C4" i="18"/>
  <c r="D47" i="18" l="1"/>
  <c r="C101" i="18"/>
  <c r="D4" i="18"/>
  <c r="D107" i="18" l="1"/>
  <c r="D101" i="18"/>
</calcChain>
</file>

<file path=xl/sharedStrings.xml><?xml version="1.0" encoding="utf-8"?>
<sst xmlns="http://schemas.openxmlformats.org/spreadsheetml/2006/main" count="112" uniqueCount="111">
  <si>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</si>
  <si>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</si>
  <si>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</si>
  <si>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</si>
  <si>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</si>
  <si>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</si>
  <si>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</si>
  <si>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</si>
  <si>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</si>
  <si>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</si>
  <si>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</si>
  <si>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</si>
  <si>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</si>
  <si>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</si>
  <si>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</si>
  <si>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</si>
  <si>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</si>
  <si>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</si>
  <si>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</si>
  <si>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</si>
  <si>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</si>
  <si>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</si>
  <si>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</si>
  <si>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</si>
  <si>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</si>
  <si>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</si>
  <si>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</si>
  <si>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</si>
  <si>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</si>
  <si>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</si>
  <si>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</si>
  <si>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</si>
  <si>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</si>
  <si>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</si>
  <si>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</si>
  <si>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</si>
  <si>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</si>
  <si>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</si>
  <si>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</si>
  <si>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</si>
  <si>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</si>
  <si>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</si>
  <si>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</si>
  <si>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</si>
  <si>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</si>
  <si>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</si>
  <si>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</si>
  <si>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</si>
  <si>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</si>
  <si>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</si>
  <si>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</si>
  <si>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</si>
  <si>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</si>
  <si>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</si>
  <si>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</si>
  <si>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</si>
  <si>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</si>
  <si>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</si>
  <si>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</si>
  <si>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</si>
  <si>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</si>
  <si>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</si>
  <si>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</si>
  <si>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</si>
  <si>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</si>
  <si>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</si>
  <si>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</si>
  <si>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</si>
  <si>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</si>
  <si>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</si>
  <si>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</si>
  <si>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</si>
  <si>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</si>
  <si>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</si>
  <si>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</si>
  <si>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</si>
  <si>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</si>
  <si>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</si>
  <si>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</si>
  <si>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</si>
  <si>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</si>
  <si>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</si>
  <si>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</si>
  <si>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</si>
  <si>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</si>
  <si>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</si>
  <si>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</si>
  <si>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</si>
  <si>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</si>
  <si>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</si>
  <si>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</si>
  <si>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</si>
  <si>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</si>
  <si>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</si>
  <si>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</si>
  <si>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</si>
  <si>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</si>
  <si>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</si>
  <si>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</si>
  <si>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</si>
  <si>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</si>
  <si>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</si>
  <si>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</si>
  <si>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</si>
  <si>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>в 2,8 раза</t>
  </si>
  <si>
    <t>в 14 раз</t>
  </si>
  <si>
    <t xml:space="preserve"> Сводка об исполнении бюджета города Новочебоксарска на 1 августа 2025 года                                                        </t>
  </si>
  <si>
    <t>в 3,3 раза</t>
  </si>
  <si>
    <t xml:space="preserve">Исполнено </t>
  </si>
  <si>
    <t>Наименование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</si>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</sst>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0" xfId="0" applyNumberFormat="1" applyFont="1" applyFill="1" applyAlignment="1">
      <alignment horizontal="right"/>
    </xf>
    <xf numFmtId="0" fontId="4" fillId="0" borderId="0" xfId="0" applyFont="1" applyFill="1"/>
    <xf numFmtId="164" fontId="3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vertical="top" wrapText="1"/>
    </xf>
    <xf numFmtId="0" fontId="2" fillId="0" borderId="17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4" fillId="0" borderId="21" xfId="0" applyFont="1" applyBorder="1"/>
    <xf numFmtId="0" fontId="3" fillId="0" borderId="22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 shrinkToFit="1"/>
    </xf>
    <xf numFmtId="0" fontId="3" fillId="0" borderId="15" xfId="0" applyFont="1" applyBorder="1" applyAlignment="1">
      <alignment wrapText="1" shrinkToFit="1"/>
    </xf>
    <xf numFmtId="0" fontId="2" fillId="0" borderId="15" xfId="0" applyFont="1" applyBorder="1" applyAlignment="1">
      <alignment wrapText="1" shrinkToFit="1"/>
    </xf>
    <xf numFmtId="0" fontId="3" fillId="2" borderId="15" xfId="0" applyFont="1" applyFill="1" applyBorder="1" applyAlignment="1">
      <alignment wrapText="1"/>
    </xf>
    <xf numFmtId="0" fontId="2" fillId="2" borderId="15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horizontal="center" wrapText="1"/>
    </xf>
    <xf numFmtId="0" fontId="2" fillId="2" borderId="15" xfId="0" applyFont="1" applyFill="1" applyBorder="1" applyAlignment="1">
      <alignment vertical="top" wrapText="1"/>
    </xf>
    <xf numFmtId="4" fontId="3" fillId="0" borderId="5" xfId="1" applyNumberFormat="1" applyFont="1" applyFill="1" applyBorder="1" applyAlignment="1"/>
    <xf numFmtId="4" fontId="3" fillId="0" borderId="5" xfId="1" applyNumberFormat="1" applyFont="1" applyFill="1" applyBorder="1"/>
    <xf numFmtId="4" fontId="2" fillId="0" borderId="5" xfId="1" applyNumberFormat="1" applyFont="1" applyFill="1" applyBorder="1" applyAlignment="1"/>
    <xf numFmtId="4" fontId="2" fillId="0" borderId="28" xfId="1" applyNumberFormat="1" applyFont="1" applyFill="1" applyBorder="1" applyAlignment="1">
      <alignment wrapText="1"/>
    </xf>
    <xf numFmtId="4" fontId="2" fillId="0" borderId="5" xfId="1" applyNumberFormat="1" applyFont="1" applyFill="1" applyBorder="1" applyAlignment="1">
      <alignment wrapText="1"/>
    </xf>
    <xf numFmtId="4" fontId="3" fillId="0" borderId="28" xfId="1" applyNumberFormat="1" applyFont="1" applyFill="1" applyBorder="1"/>
    <xf numFmtId="4" fontId="3" fillId="0" borderId="28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28" xfId="1" applyNumberFormat="1" applyFont="1" applyFill="1" applyBorder="1"/>
    <xf numFmtId="4" fontId="2" fillId="0" borderId="29" xfId="1" applyNumberFormat="1" applyFont="1" applyFill="1" applyBorder="1"/>
    <xf numFmtId="4" fontId="2" fillId="0" borderId="7" xfId="1" applyNumberFormat="1" applyFont="1" applyFill="1" applyBorder="1" applyAlignment="1"/>
    <xf numFmtId="4" fontId="3" fillId="0" borderId="26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12" xfId="1" applyNumberFormat="1" applyFont="1" applyFill="1" applyBorder="1" applyAlignment="1"/>
    <xf numFmtId="4" fontId="3" fillId="0" borderId="5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4" fillId="0" borderId="5" xfId="1" applyNumberFormat="1" applyFont="1" applyFill="1" applyBorder="1"/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9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4" fontId="3" fillId="0" borderId="13" xfId="0" applyNumberFormat="1" applyFont="1" applyFill="1" applyBorder="1" applyAlignment="1">
      <alignment horizontal="right"/>
    </xf>
    <xf numFmtId="4" fontId="3" fillId="0" borderId="9" xfId="1" applyNumberFormat="1" applyFont="1" applyFill="1" applyBorder="1" applyAlignment="1"/>
    <xf numFmtId="4" fontId="2" fillId="0" borderId="7" xfId="1" applyNumberFormat="1" applyFont="1" applyFill="1" applyBorder="1" applyAlignment="1">
      <alignment wrapText="1"/>
    </xf>
    <xf numFmtId="0" fontId="2" fillId="0" borderId="0" xfId="0" applyFont="1" applyFill="1" applyAlignment="1">
      <alignment horizontal="right"/>
    </xf>
    <xf numFmtId="4" fontId="3" fillId="0" borderId="31" xfId="0" applyNumberFormat="1" applyFont="1" applyFill="1" applyBorder="1" applyAlignment="1">
      <alignment wrapText="1"/>
    </xf>
    <xf numFmtId="164" fontId="3" fillId="0" borderId="27" xfId="2" applyNumberFormat="1" applyFont="1" applyFill="1" applyBorder="1" applyAlignment="1">
      <alignment horizontal="right"/>
    </xf>
    <xf numFmtId="4" fontId="3" fillId="0" borderId="30" xfId="0" applyNumberFormat="1" applyFont="1" applyFill="1" applyBorder="1" applyAlignment="1">
      <alignment wrapText="1" shrinkToFit="1"/>
    </xf>
    <xf numFmtId="164" fontId="3" fillId="0" borderId="4" xfId="2" applyNumberFormat="1" applyFont="1" applyFill="1" applyBorder="1" applyAlignment="1">
      <alignment horizontal="right"/>
    </xf>
    <xf numFmtId="4" fontId="3" fillId="0" borderId="28" xfId="0" applyNumberFormat="1" applyFont="1" applyFill="1" applyBorder="1" applyAlignment="1">
      <alignment wrapText="1" shrinkToFit="1"/>
    </xf>
    <xf numFmtId="164" fontId="3" fillId="0" borderId="6" xfId="2" applyNumberFormat="1" applyFont="1" applyFill="1" applyBorder="1" applyAlignment="1">
      <alignment horizontal="right"/>
    </xf>
    <xf numFmtId="4" fontId="2" fillId="0" borderId="28" xfId="0" applyNumberFormat="1" applyFont="1" applyFill="1" applyBorder="1" applyAlignment="1"/>
    <xf numFmtId="164" fontId="2" fillId="0" borderId="6" xfId="2" applyNumberFormat="1" applyFont="1" applyFill="1" applyBorder="1" applyAlignment="1">
      <alignment horizontal="right"/>
    </xf>
    <xf numFmtId="4" fontId="3" fillId="0" borderId="28" xfId="0" applyNumberFormat="1" applyFont="1" applyFill="1" applyBorder="1" applyAlignment="1"/>
    <xf numFmtId="4" fontId="3" fillId="0" borderId="32" xfId="0" applyNumberFormat="1" applyFont="1" applyFill="1" applyBorder="1" applyAlignment="1"/>
    <xf numFmtId="164" fontId="3" fillId="0" borderId="10" xfId="2" applyNumberFormat="1" applyFont="1" applyFill="1" applyBorder="1" applyAlignment="1">
      <alignment horizontal="right"/>
    </xf>
    <xf numFmtId="4" fontId="3" fillId="0" borderId="33" xfId="1" applyNumberFormat="1" applyFont="1" applyFill="1" applyBorder="1" applyAlignment="1"/>
    <xf numFmtId="164" fontId="3" fillId="0" borderId="20" xfId="2" applyNumberFormat="1" applyFont="1" applyFill="1" applyBorder="1" applyAlignment="1">
      <alignment horizontal="right"/>
    </xf>
    <xf numFmtId="4" fontId="3" fillId="0" borderId="28" xfId="0" applyNumberFormat="1" applyFont="1" applyFill="1" applyBorder="1" applyAlignment="1">
      <alignment wrapText="1"/>
    </xf>
    <xf numFmtId="164" fontId="2" fillId="0" borderId="8" xfId="2" applyNumberFormat="1" applyFont="1" applyFill="1" applyBorder="1" applyAlignment="1">
      <alignment horizontal="right"/>
    </xf>
    <xf numFmtId="4" fontId="3" fillId="0" borderId="30" xfId="0" applyNumberFormat="1" applyFont="1" applyFill="1" applyBorder="1" applyAlignment="1">
      <alignment wrapText="1"/>
    </xf>
    <xf numFmtId="4" fontId="2" fillId="0" borderId="32" xfId="1" applyNumberFormat="1" applyFont="1" applyFill="1" applyBorder="1" applyAlignment="1">
      <alignment wrapText="1"/>
    </xf>
    <xf numFmtId="4" fontId="3" fillId="0" borderId="34" xfId="0" applyNumberFormat="1" applyFont="1" applyFill="1" applyBorder="1" applyAlignment="1">
      <alignment wrapText="1"/>
    </xf>
    <xf numFmtId="164" fontId="3" fillId="0" borderId="2" xfId="2" applyNumberFormat="1" applyFont="1" applyFill="1" applyBorder="1" applyAlignment="1">
      <alignment horizontal="right"/>
    </xf>
    <xf numFmtId="4" fontId="2" fillId="0" borderId="28" xfId="0" applyNumberFormat="1" applyFont="1" applyFill="1" applyBorder="1" applyAlignment="1">
      <alignment wrapText="1"/>
    </xf>
    <xf numFmtId="4" fontId="4" fillId="0" borderId="28" xfId="1" applyNumberFormat="1" applyFont="1" applyFill="1" applyBorder="1"/>
    <xf numFmtId="4" fontId="2" fillId="0" borderId="28" xfId="0" applyNumberFormat="1" applyFont="1" applyFill="1" applyBorder="1"/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4" fontId="3" fillId="0" borderId="28" xfId="0" applyNumberFormat="1" applyFont="1" applyFill="1" applyBorder="1" applyAlignment="1">
      <alignment horizontal="right"/>
    </xf>
    <xf numFmtId="4" fontId="3" fillId="0" borderId="32" xfId="0" applyNumberFormat="1" applyFont="1" applyFill="1" applyBorder="1" applyAlignment="1">
      <alignment wrapText="1"/>
    </xf>
    <xf numFmtId="164" fontId="3" fillId="0" borderId="10" xfId="0" applyNumberFormat="1" applyFont="1" applyFill="1" applyBorder="1" applyAlignment="1">
      <alignment horizontal="right"/>
    </xf>
    <xf numFmtId="4" fontId="3" fillId="0" borderId="35" xfId="0" applyNumberFormat="1" applyFont="1" applyFill="1" applyBorder="1" applyAlignment="1">
      <alignment wrapText="1"/>
    </xf>
    <xf numFmtId="164" fontId="3" fillId="0" borderId="16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4" fontId="2" fillId="0" borderId="33" xfId="0" applyNumberFormat="1" applyFont="1" applyFill="1" applyBorder="1" applyAlignment="1">
      <alignment wrapText="1"/>
    </xf>
    <xf numFmtId="164" fontId="3" fillId="0" borderId="20" xfId="0" applyNumberFormat="1" applyFont="1" applyFill="1" applyBorder="1" applyAlignment="1">
      <alignment horizontal="right"/>
    </xf>
    <xf numFmtId="4" fontId="3" fillId="0" borderId="29" xfId="0" applyNumberFormat="1" applyFont="1" applyFill="1" applyBorder="1" applyAlignment="1">
      <alignment wrapText="1"/>
    </xf>
    <xf numFmtId="164" fontId="3" fillId="0" borderId="8" xfId="0" applyNumberFormat="1" applyFont="1" applyFill="1" applyBorder="1" applyAlignment="1">
      <alignment horizontal="right"/>
    </xf>
    <xf numFmtId="4" fontId="2" fillId="0" borderId="30" xfId="0" applyNumberFormat="1" applyFont="1" applyFill="1" applyBorder="1" applyAlignment="1">
      <alignment wrapText="1"/>
    </xf>
    <xf numFmtId="164" fontId="2" fillId="0" borderId="4" xfId="0" applyNumberFormat="1" applyFont="1" applyFill="1" applyBorder="1" applyAlignment="1">
      <alignment horizontal="right"/>
    </xf>
    <xf numFmtId="4" fontId="2" fillId="0" borderId="32" xfId="0" applyNumberFormat="1" applyFont="1" applyFill="1" applyBorder="1" applyAlignment="1">
      <alignment wrapText="1"/>
    </xf>
    <xf numFmtId="164" fontId="2" fillId="0" borderId="10" xfId="0" applyNumberFormat="1" applyFont="1" applyFill="1" applyBorder="1" applyAlignment="1">
      <alignment horizontal="right"/>
    </xf>
    <xf numFmtId="0" fontId="2" fillId="2" borderId="17" xfId="0" applyFont="1" applyFill="1" applyBorder="1" applyAlignment="1">
      <alignment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14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zoomScale="80" zoomScaleNormal="80" workbookViewId="0">
      <selection activeCell="B2" sqref="B2"/>
    </sheetView>
  </sheetViews>
  <sheetFormatPr defaultColWidth="9.140625" defaultRowHeight="15.75" x14ac:dyDescent="0.25"/>
  <cols>
    <col min="1" max="1" width="68" style="3" customWidth="1"/>
    <col min="2" max="2" width="19.42578125" style="11" customWidth="1"/>
    <col min="3" max="3" width="18.42578125" style="11" customWidth="1"/>
    <col min="4" max="4" width="15.140625" style="11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0.25" customHeight="1" x14ac:dyDescent="0.3">
      <c r="A1" s="117" t="s">
        <v>106</v>
      </c>
      <c r="B1" s="117"/>
      <c r="C1" s="117"/>
      <c r="D1" s="117"/>
    </row>
    <row r="2" spans="1:4" ht="16.5" thickBot="1" x14ac:dyDescent="0.3">
      <c r="A2" s="1"/>
      <c r="B2" s="8"/>
      <c r="C2" s="9"/>
      <c r="D2" s="70" t="s">
        <v>0</v>
      </c>
    </row>
    <row r="3" spans="1:4" ht="37.5" customHeight="1" thickBot="1" x14ac:dyDescent="0.3">
      <c r="A3" s="113" t="s">
        <v>109</v>
      </c>
      <c r="B3" s="110" t="s">
        <v>94</v>
      </c>
      <c r="C3" s="111" t="s">
        <v>108</v>
      </c>
      <c r="D3" s="112" t="s">
        <v>110</v>
      </c>
    </row>
    <row r="4" spans="1:4" ht="34.5" customHeight="1" thickBot="1" x14ac:dyDescent="0.3">
      <c r="A4" s="20" t="s">
        <v>1</v>
      </c>
      <c r="B4" s="71">
        <f>B5+B22</f>
        <v>1243000399.5799999</v>
      </c>
      <c r="C4" s="49">
        <f>C5+C22</f>
        <v>720564213.38999999</v>
      </c>
      <c r="D4" s="72">
        <f t="shared" ref="D4:D13" si="0">C4/B4*100</f>
        <v>57.969749135517013</v>
      </c>
    </row>
    <row r="5" spans="1:4" ht="41.25" customHeight="1" x14ac:dyDescent="0.25">
      <c r="A5" s="21" t="s">
        <v>2</v>
      </c>
      <c r="B5" s="73">
        <f>B6+B8+B9+B10+B15+B19+B20+B21</f>
        <v>1070121020</v>
      </c>
      <c r="C5" s="50">
        <f>C6+C8+C9+C10+C15+C19+C20+C21</f>
        <v>578101978.86000001</v>
      </c>
      <c r="D5" s="74">
        <f t="shared" si="0"/>
        <v>54.022112271002776</v>
      </c>
    </row>
    <row r="6" spans="1:4" ht="21.75" customHeight="1" x14ac:dyDescent="0.25">
      <c r="A6" s="22" t="s">
        <v>3</v>
      </c>
      <c r="B6" s="75">
        <f>B7</f>
        <v>717605000</v>
      </c>
      <c r="C6" s="51">
        <f>C7</f>
        <v>369628662.63</v>
      </c>
      <c r="D6" s="76">
        <f t="shared" si="0"/>
        <v>51.508652062067576</v>
      </c>
    </row>
    <row r="7" spans="1:4" ht="21.75" customHeight="1" x14ac:dyDescent="0.25">
      <c r="A7" s="23" t="s">
        <v>4</v>
      </c>
      <c r="B7" s="77">
        <v>717605000</v>
      </c>
      <c r="C7" s="40">
        <v>369628662.63</v>
      </c>
      <c r="D7" s="78">
        <f t="shared" si="0"/>
        <v>51.508652062067576</v>
      </c>
    </row>
    <row r="8" spans="1:4" ht="21.75" customHeight="1" x14ac:dyDescent="0.25">
      <c r="A8" s="22" t="s">
        <v>5</v>
      </c>
      <c r="B8" s="43">
        <v>3583900</v>
      </c>
      <c r="C8" s="38">
        <v>2046774.47</v>
      </c>
      <c r="D8" s="76">
        <f t="shared" si="0"/>
        <v>57.110256145539772</v>
      </c>
    </row>
    <row r="9" spans="1:4" ht="21.75" customHeight="1" x14ac:dyDescent="0.25">
      <c r="A9" s="22" t="s">
        <v>103</v>
      </c>
      <c r="B9" s="79">
        <v>1214000</v>
      </c>
      <c r="C9" s="38">
        <v>627200.13</v>
      </c>
      <c r="D9" s="76">
        <f t="shared" si="0"/>
        <v>51.663931630971994</v>
      </c>
    </row>
    <row r="10" spans="1:4" ht="21.75" customHeight="1" x14ac:dyDescent="0.25">
      <c r="A10" s="22" t="s">
        <v>6</v>
      </c>
      <c r="B10" s="79">
        <f>B11+B12+B13+B14</f>
        <v>141191120</v>
      </c>
      <c r="C10" s="39">
        <f t="shared" ref="C10" si="1">C11+C12+C13+C14</f>
        <v>103302449.52</v>
      </c>
      <c r="D10" s="76">
        <f t="shared" si="0"/>
        <v>73.16497632429008</v>
      </c>
    </row>
    <row r="11" spans="1:4" ht="32.25" customHeight="1" x14ac:dyDescent="0.25">
      <c r="A11" s="23" t="s">
        <v>86</v>
      </c>
      <c r="B11" s="77">
        <v>117151000</v>
      </c>
      <c r="C11" s="40">
        <v>80951531.310000002</v>
      </c>
      <c r="D11" s="78">
        <f t="shared" si="0"/>
        <v>69.100162448463948</v>
      </c>
    </row>
    <row r="12" spans="1:4" ht="33.75" customHeight="1" x14ac:dyDescent="0.25">
      <c r="A12" s="23" t="s">
        <v>7</v>
      </c>
      <c r="B12" s="77">
        <v>1120</v>
      </c>
      <c r="C12" s="40">
        <v>15745.74</v>
      </c>
      <c r="D12" s="78" t="s">
        <v>105</v>
      </c>
    </row>
    <row r="13" spans="1:4" ht="20.25" customHeight="1" x14ac:dyDescent="0.25">
      <c r="A13" s="23" t="s">
        <v>8</v>
      </c>
      <c r="B13" s="77">
        <v>369000</v>
      </c>
      <c r="C13" s="40">
        <v>426829</v>
      </c>
      <c r="D13" s="78">
        <f t="shared" si="0"/>
        <v>115.67181571815719</v>
      </c>
    </row>
    <row r="14" spans="1:4" ht="31.5" x14ac:dyDescent="0.25">
      <c r="A14" s="23" t="s">
        <v>9</v>
      </c>
      <c r="B14" s="77">
        <v>23670000</v>
      </c>
      <c r="C14" s="40">
        <v>21908343.469999999</v>
      </c>
      <c r="D14" s="78">
        <f t="shared" ref="D14:D20" si="2">C14/B14*100</f>
        <v>92.557429108576244</v>
      </c>
    </row>
    <row r="15" spans="1:4" x14ac:dyDescent="0.25">
      <c r="A15" s="22" t="s">
        <v>10</v>
      </c>
      <c r="B15" s="79">
        <f>B16+B17+B18</f>
        <v>162653000</v>
      </c>
      <c r="C15" s="39">
        <f t="shared" ref="C15" si="3">C16+C17+C18</f>
        <v>74256878.699999988</v>
      </c>
      <c r="D15" s="76">
        <f t="shared" si="2"/>
        <v>45.653556159431417</v>
      </c>
    </row>
    <row r="16" spans="1:4" ht="21.75" customHeight="1" x14ac:dyDescent="0.25">
      <c r="A16" s="23" t="s">
        <v>11</v>
      </c>
      <c r="B16" s="77">
        <v>51095000</v>
      </c>
      <c r="C16" s="40">
        <v>2361381.73</v>
      </c>
      <c r="D16" s="78">
        <f t="shared" si="2"/>
        <v>4.6215514825325377</v>
      </c>
    </row>
    <row r="17" spans="1:4" ht="23.25" customHeight="1" x14ac:dyDescent="0.25">
      <c r="A17" s="23" t="s">
        <v>12</v>
      </c>
      <c r="B17" s="77">
        <v>11385000</v>
      </c>
      <c r="C17" s="40">
        <v>2089456.26</v>
      </c>
      <c r="D17" s="78">
        <f t="shared" si="2"/>
        <v>18.352711989459817</v>
      </c>
    </row>
    <row r="18" spans="1:4" ht="21.75" customHeight="1" x14ac:dyDescent="0.25">
      <c r="A18" s="15" t="s">
        <v>13</v>
      </c>
      <c r="B18" s="77">
        <v>100173000</v>
      </c>
      <c r="C18" s="40">
        <v>69806040.709999993</v>
      </c>
      <c r="D18" s="78">
        <f t="shared" si="2"/>
        <v>69.685484821259209</v>
      </c>
    </row>
    <row r="19" spans="1:4" ht="33" customHeight="1" x14ac:dyDescent="0.25">
      <c r="A19" s="18" t="s">
        <v>14</v>
      </c>
      <c r="B19" s="79">
        <v>24000</v>
      </c>
      <c r="C19" s="38">
        <v>15369</v>
      </c>
      <c r="D19" s="76">
        <f t="shared" si="2"/>
        <v>64.037500000000009</v>
      </c>
    </row>
    <row r="20" spans="1:4" ht="21.75" customHeight="1" thickBot="1" x14ac:dyDescent="0.3">
      <c r="A20" s="35" t="s">
        <v>15</v>
      </c>
      <c r="B20" s="80">
        <f>43600000+250000</f>
        <v>43850000</v>
      </c>
      <c r="C20" s="68">
        <v>28224644.41</v>
      </c>
      <c r="D20" s="81">
        <f t="shared" si="2"/>
        <v>64.366349851767396</v>
      </c>
    </row>
    <row r="21" spans="1:4" ht="21.75" hidden="1" customHeight="1" thickBot="1" x14ac:dyDescent="0.3">
      <c r="A21" s="34" t="s">
        <v>91</v>
      </c>
      <c r="B21" s="82">
        <v>0</v>
      </c>
      <c r="C21" s="52">
        <v>0</v>
      </c>
      <c r="D21" s="83">
        <v>0</v>
      </c>
    </row>
    <row r="22" spans="1:4" ht="43.5" customHeight="1" x14ac:dyDescent="0.25">
      <c r="A22" s="14" t="s">
        <v>16</v>
      </c>
      <c r="B22" s="84">
        <f>B23+B29+B30+B31+B34+B35</f>
        <v>172879379.57999998</v>
      </c>
      <c r="C22" s="53">
        <f>C23+C29+C30+C31+C34+C35</f>
        <v>142462234.53</v>
      </c>
      <c r="D22" s="76">
        <f t="shared" ref="D22:D38" si="4">C22/B22*100</f>
        <v>82.405567902952569</v>
      </c>
    </row>
    <row r="23" spans="1:4" ht="33.75" customHeight="1" x14ac:dyDescent="0.25">
      <c r="A23" s="18" t="s">
        <v>17</v>
      </c>
      <c r="B23" s="84">
        <f>B24+B25+B26+B27+B28</f>
        <v>121482762</v>
      </c>
      <c r="C23" s="53">
        <f>C24+C25+C26+C27+C28</f>
        <v>86786266.049999997</v>
      </c>
      <c r="D23" s="76">
        <f t="shared" si="4"/>
        <v>71.439161096781774</v>
      </c>
    </row>
    <row r="24" spans="1:4" ht="54.75" customHeight="1" x14ac:dyDescent="0.25">
      <c r="A24" s="16" t="s">
        <v>18</v>
      </c>
      <c r="B24" s="41">
        <v>2226750</v>
      </c>
      <c r="C24" s="42">
        <v>7264245.0800000001</v>
      </c>
      <c r="D24" s="78" t="s">
        <v>107</v>
      </c>
    </row>
    <row r="25" spans="1:4" ht="23.25" customHeight="1" x14ac:dyDescent="0.25">
      <c r="A25" s="15" t="s">
        <v>19</v>
      </c>
      <c r="B25" s="41">
        <v>96700000</v>
      </c>
      <c r="C25" s="42">
        <v>64864793.200000003</v>
      </c>
      <c r="D25" s="78">
        <f t="shared" si="4"/>
        <v>67.0783797311272</v>
      </c>
    </row>
    <row r="26" spans="1:4" ht="25.5" customHeight="1" x14ac:dyDescent="0.25">
      <c r="A26" s="15" t="s">
        <v>20</v>
      </c>
      <c r="B26" s="41">
        <v>4409560</v>
      </c>
      <c r="C26" s="42">
        <v>2574715.39</v>
      </c>
      <c r="D26" s="78">
        <f t="shared" si="4"/>
        <v>58.389394633478176</v>
      </c>
    </row>
    <row r="27" spans="1:4" ht="37.5" hidden="1" customHeight="1" x14ac:dyDescent="0.25">
      <c r="A27" s="15" t="s">
        <v>21</v>
      </c>
      <c r="B27" s="41">
        <v>0</v>
      </c>
      <c r="C27" s="42">
        <v>0</v>
      </c>
      <c r="D27" s="78">
        <v>0</v>
      </c>
    </row>
    <row r="28" spans="1:4" ht="31.5" x14ac:dyDescent="0.25">
      <c r="A28" s="15" t="s">
        <v>101</v>
      </c>
      <c r="B28" s="41">
        <v>18146452</v>
      </c>
      <c r="C28" s="42">
        <v>12082512.380000001</v>
      </c>
      <c r="D28" s="78">
        <f t="shared" si="4"/>
        <v>66.583331992391678</v>
      </c>
    </row>
    <row r="29" spans="1:4" ht="22.7" customHeight="1" x14ac:dyDescent="0.25">
      <c r="A29" s="18" t="s">
        <v>22</v>
      </c>
      <c r="B29" s="43">
        <v>12000000</v>
      </c>
      <c r="C29" s="38">
        <v>9221337.8499999996</v>
      </c>
      <c r="D29" s="76">
        <f t="shared" si="4"/>
        <v>76.844482083333332</v>
      </c>
    </row>
    <row r="30" spans="1:4" ht="30.75" customHeight="1" x14ac:dyDescent="0.25">
      <c r="A30" s="18" t="s">
        <v>23</v>
      </c>
      <c r="B30" s="44">
        <f>5699966.1+9800+8</f>
        <v>5709774.0999999996</v>
      </c>
      <c r="C30" s="45">
        <v>16147392.58</v>
      </c>
      <c r="D30" s="76" t="s">
        <v>104</v>
      </c>
    </row>
    <row r="31" spans="1:4" ht="31.5" x14ac:dyDescent="0.25">
      <c r="A31" s="18" t="s">
        <v>24</v>
      </c>
      <c r="B31" s="44">
        <f t="shared" ref="B31:C31" si="5">B32+B33</f>
        <v>21824535.190000001</v>
      </c>
      <c r="C31" s="45">
        <f t="shared" si="5"/>
        <v>25818153.140000001</v>
      </c>
      <c r="D31" s="76">
        <f t="shared" si="4"/>
        <v>118.2987537431261</v>
      </c>
    </row>
    <row r="32" spans="1:4" ht="27.75" customHeight="1" x14ac:dyDescent="0.25">
      <c r="A32" s="15" t="s">
        <v>25</v>
      </c>
      <c r="B32" s="41">
        <v>300000</v>
      </c>
      <c r="C32" s="42">
        <v>287633.28000000003</v>
      </c>
      <c r="D32" s="78">
        <f t="shared" si="4"/>
        <v>95.877760000000009</v>
      </c>
    </row>
    <row r="33" spans="1:4" ht="24.75" customHeight="1" x14ac:dyDescent="0.25">
      <c r="A33" s="15" t="s">
        <v>26</v>
      </c>
      <c r="B33" s="41">
        <v>21524535.190000001</v>
      </c>
      <c r="C33" s="42">
        <v>25530519.859999999</v>
      </c>
      <c r="D33" s="78">
        <f t="shared" si="4"/>
        <v>118.61124820879347</v>
      </c>
    </row>
    <row r="34" spans="1:4" ht="24.75" customHeight="1" x14ac:dyDescent="0.25">
      <c r="A34" s="18" t="s">
        <v>27</v>
      </c>
      <c r="B34" s="44">
        <v>8964300</v>
      </c>
      <c r="C34" s="45">
        <v>2351827.87</v>
      </c>
      <c r="D34" s="76">
        <f t="shared" si="4"/>
        <v>26.235488214361414</v>
      </c>
    </row>
    <row r="35" spans="1:4" ht="27" customHeight="1" x14ac:dyDescent="0.25">
      <c r="A35" s="18" t="s">
        <v>28</v>
      </c>
      <c r="B35" s="44">
        <f t="shared" ref="B35:C35" si="6">B36+B37+B38</f>
        <v>2898008.29</v>
      </c>
      <c r="C35" s="45">
        <f t="shared" si="6"/>
        <v>2137257.04</v>
      </c>
      <c r="D35" s="76">
        <f t="shared" si="4"/>
        <v>73.749169295854571</v>
      </c>
    </row>
    <row r="36" spans="1:4" ht="24.75" customHeight="1" x14ac:dyDescent="0.25">
      <c r="A36" s="15" t="s">
        <v>29</v>
      </c>
      <c r="B36" s="41">
        <v>0</v>
      </c>
      <c r="C36" s="42">
        <v>239143.35</v>
      </c>
      <c r="D36" s="78">
        <v>0</v>
      </c>
    </row>
    <row r="37" spans="1:4" ht="26.25" customHeight="1" x14ac:dyDescent="0.25">
      <c r="A37" s="15" t="s">
        <v>28</v>
      </c>
      <c r="B37" s="46">
        <v>0</v>
      </c>
      <c r="C37" s="40">
        <v>96629.97</v>
      </c>
      <c r="D37" s="78">
        <v>0</v>
      </c>
    </row>
    <row r="38" spans="1:4" ht="27.75" customHeight="1" thickBot="1" x14ac:dyDescent="0.3">
      <c r="A38" s="19" t="s">
        <v>90</v>
      </c>
      <c r="B38" s="47">
        <v>2898008.29</v>
      </c>
      <c r="C38" s="48">
        <v>1801483.72</v>
      </c>
      <c r="D38" s="85">
        <f t="shared" si="4"/>
        <v>62.162821487304988</v>
      </c>
    </row>
    <row r="39" spans="1:4" ht="44.25" customHeight="1" x14ac:dyDescent="0.25">
      <c r="A39" s="14" t="s">
        <v>30</v>
      </c>
      <c r="B39" s="86">
        <f t="shared" ref="B39:C39" si="7">B40+B41+B42+B43+B44+B45+B46</f>
        <v>2605076862.3199997</v>
      </c>
      <c r="C39" s="54">
        <f t="shared" si="7"/>
        <v>1713457740.6199999</v>
      </c>
      <c r="D39" s="74">
        <f>C39/B39*100</f>
        <v>65.773788305579899</v>
      </c>
    </row>
    <row r="40" spans="1:4" ht="31.7" customHeight="1" x14ac:dyDescent="0.25">
      <c r="A40" s="15" t="s">
        <v>31</v>
      </c>
      <c r="B40" s="41">
        <v>52585400</v>
      </c>
      <c r="C40" s="42">
        <v>30674700</v>
      </c>
      <c r="D40" s="78">
        <f>C40/B40*100</f>
        <v>58.333111472005541</v>
      </c>
    </row>
    <row r="41" spans="1:4" ht="21" customHeight="1" x14ac:dyDescent="0.25">
      <c r="A41" s="15" t="s">
        <v>95</v>
      </c>
      <c r="B41" s="41">
        <v>21587000</v>
      </c>
      <c r="C41" s="42">
        <v>12592300</v>
      </c>
      <c r="D41" s="78">
        <f>C41/B41*100</f>
        <v>58.332792884606476</v>
      </c>
    </row>
    <row r="42" spans="1:4" ht="25.5" customHeight="1" x14ac:dyDescent="0.25">
      <c r="A42" s="15" t="s">
        <v>32</v>
      </c>
      <c r="B42" s="41">
        <f>2490587756.29+13326500</f>
        <v>2503914256.29</v>
      </c>
      <c r="C42" s="42">
        <v>1643200972.0899999</v>
      </c>
      <c r="D42" s="78">
        <f>C42/B42*100</f>
        <v>65.625289203181353</v>
      </c>
    </row>
    <row r="43" spans="1:4" ht="34.5" hidden="1" customHeight="1" x14ac:dyDescent="0.25">
      <c r="A43" s="16" t="s">
        <v>99</v>
      </c>
      <c r="B43" s="41">
        <v>0</v>
      </c>
      <c r="C43" s="42">
        <v>0</v>
      </c>
      <c r="D43" s="78" t="e">
        <f t="shared" ref="D43:D46" si="8">C43/B43*100</f>
        <v>#DIV/0!</v>
      </c>
    </row>
    <row r="44" spans="1:4" ht="19.5" customHeight="1" x14ac:dyDescent="0.25">
      <c r="A44" s="16" t="s">
        <v>98</v>
      </c>
      <c r="B44" s="41">
        <v>0</v>
      </c>
      <c r="C44" s="42">
        <v>-437.5</v>
      </c>
      <c r="D44" s="78">
        <v>0</v>
      </c>
    </row>
    <row r="45" spans="1:4" ht="47.25" customHeight="1" x14ac:dyDescent="0.25">
      <c r="A45" s="15" t="s">
        <v>33</v>
      </c>
      <c r="B45" s="41">
        <v>-13419536.130000001</v>
      </c>
      <c r="C45" s="42">
        <v>-13419536.130000001</v>
      </c>
      <c r="D45" s="78">
        <f t="shared" si="8"/>
        <v>100</v>
      </c>
    </row>
    <row r="46" spans="1:4" ht="23.25" customHeight="1" thickBot="1" x14ac:dyDescent="0.3">
      <c r="A46" s="17" t="s">
        <v>97</v>
      </c>
      <c r="B46" s="87">
        <v>40409742.159999996</v>
      </c>
      <c r="C46" s="69">
        <v>40409742.159999996</v>
      </c>
      <c r="D46" s="78">
        <f t="shared" si="8"/>
        <v>100</v>
      </c>
    </row>
    <row r="47" spans="1:4" ht="37.5" customHeight="1" thickBot="1" x14ac:dyDescent="0.3">
      <c r="A47" s="36" t="s">
        <v>34</v>
      </c>
      <c r="B47" s="88">
        <f>B5+B22+B39</f>
        <v>3848077261.8999996</v>
      </c>
      <c r="C47" s="55">
        <f>C5+C22+C39</f>
        <v>2434021954.0099998</v>
      </c>
      <c r="D47" s="89">
        <f>C47/B47*100</f>
        <v>63.252938762674269</v>
      </c>
    </row>
    <row r="48" spans="1:4" ht="20.25" customHeight="1" x14ac:dyDescent="0.25">
      <c r="A48" s="14" t="s">
        <v>35</v>
      </c>
      <c r="B48" s="114"/>
      <c r="C48" s="115"/>
      <c r="D48" s="116"/>
    </row>
    <row r="49" spans="1:4" ht="20.25" customHeight="1" x14ac:dyDescent="0.25">
      <c r="A49" s="24" t="s">
        <v>36</v>
      </c>
      <c r="B49" s="84">
        <f>B50+B51+B52+B53+B54+B55+B56+B57</f>
        <v>245803634.59999999</v>
      </c>
      <c r="C49" s="53">
        <f>C50+C51+C52+C53+C54+C55+C56+C57</f>
        <v>106460437.84999999</v>
      </c>
      <c r="D49" s="76">
        <f>C49/B49*100</f>
        <v>43.311173174165916</v>
      </c>
    </row>
    <row r="50" spans="1:4" ht="31.5" customHeight="1" x14ac:dyDescent="0.25">
      <c r="A50" s="25" t="s">
        <v>96</v>
      </c>
      <c r="B50" s="90">
        <v>0</v>
      </c>
      <c r="C50" s="56">
        <v>0</v>
      </c>
      <c r="D50" s="78">
        <v>0</v>
      </c>
    </row>
    <row r="51" spans="1:4" ht="49.7" customHeight="1" x14ac:dyDescent="0.25">
      <c r="A51" s="25" t="s">
        <v>37</v>
      </c>
      <c r="B51" s="90">
        <v>7419652</v>
      </c>
      <c r="C51" s="56">
        <v>3812013.38</v>
      </c>
      <c r="D51" s="78">
        <f>C51/B51*100</f>
        <v>51.377253003240583</v>
      </c>
    </row>
    <row r="52" spans="1:4" ht="46.5" customHeight="1" x14ac:dyDescent="0.25">
      <c r="A52" s="25" t="s">
        <v>38</v>
      </c>
      <c r="B52" s="91">
        <v>91831830.609999999</v>
      </c>
      <c r="C52" s="57">
        <v>49091963.5</v>
      </c>
      <c r="D52" s="78">
        <f t="shared" ref="D52:D57" si="9">C52/B52*100</f>
        <v>53.458548276673625</v>
      </c>
    </row>
    <row r="53" spans="1:4" x14ac:dyDescent="0.25">
      <c r="A53" s="25" t="s">
        <v>39</v>
      </c>
      <c r="B53" s="90">
        <v>28900</v>
      </c>
      <c r="C53" s="56">
        <v>28900</v>
      </c>
      <c r="D53" s="78">
        <f t="shared" si="9"/>
        <v>100</v>
      </c>
    </row>
    <row r="54" spans="1:4" ht="30.2" customHeight="1" x14ac:dyDescent="0.25">
      <c r="A54" s="25" t="s">
        <v>40</v>
      </c>
      <c r="B54" s="90">
        <v>13236454</v>
      </c>
      <c r="C54" s="56">
        <v>5649019.0099999998</v>
      </c>
      <c r="D54" s="78">
        <f t="shared" si="9"/>
        <v>42.677736877263349</v>
      </c>
    </row>
    <row r="55" spans="1:4" ht="19.5" customHeight="1" x14ac:dyDescent="0.25">
      <c r="A55" s="25" t="s">
        <v>41</v>
      </c>
      <c r="B55" s="90">
        <v>7566500</v>
      </c>
      <c r="C55" s="56">
        <v>0</v>
      </c>
      <c r="D55" s="78">
        <f t="shared" si="9"/>
        <v>0</v>
      </c>
    </row>
    <row r="56" spans="1:4" x14ac:dyDescent="0.25">
      <c r="A56" s="25" t="s">
        <v>42</v>
      </c>
      <c r="B56" s="90">
        <v>2500000</v>
      </c>
      <c r="C56" s="56">
        <v>0</v>
      </c>
      <c r="D56" s="78">
        <f t="shared" si="9"/>
        <v>0</v>
      </c>
    </row>
    <row r="57" spans="1:4" x14ac:dyDescent="0.25">
      <c r="A57" s="25" t="s">
        <v>43</v>
      </c>
      <c r="B57" s="90">
        <v>123220297.98999999</v>
      </c>
      <c r="C57" s="56">
        <v>47878541.960000001</v>
      </c>
      <c r="D57" s="78">
        <f t="shared" si="9"/>
        <v>38.856051106032552</v>
      </c>
    </row>
    <row r="58" spans="1:4" ht="24" customHeight="1" x14ac:dyDescent="0.25">
      <c r="A58" s="24" t="s">
        <v>44</v>
      </c>
      <c r="B58" s="84">
        <f>B59+B60+B61+B62</f>
        <v>32351059.440000001</v>
      </c>
      <c r="C58" s="53">
        <f>C59+C60+C61+C62</f>
        <v>14834297.870000001</v>
      </c>
      <c r="D58" s="76">
        <f t="shared" ref="D58:D107" si="10">C58/B58*100</f>
        <v>45.854133146744331</v>
      </c>
    </row>
    <row r="59" spans="1:4" x14ac:dyDescent="0.25">
      <c r="A59" s="25" t="s">
        <v>45</v>
      </c>
      <c r="B59" s="90">
        <v>7265300</v>
      </c>
      <c r="C59" s="56">
        <v>3850107.45</v>
      </c>
      <c r="D59" s="78">
        <f t="shared" si="10"/>
        <v>52.993096637440985</v>
      </c>
    </row>
    <row r="60" spans="1:4" ht="18.75" customHeight="1" x14ac:dyDescent="0.25">
      <c r="A60" s="25" t="s">
        <v>87</v>
      </c>
      <c r="B60" s="90">
        <v>24486800</v>
      </c>
      <c r="C60" s="56">
        <v>10984190.42</v>
      </c>
      <c r="D60" s="78">
        <f t="shared" si="10"/>
        <v>44.857598461211758</v>
      </c>
    </row>
    <row r="61" spans="1:4" ht="36.75" customHeight="1" x14ac:dyDescent="0.25">
      <c r="A61" s="37" t="s">
        <v>102</v>
      </c>
      <c r="B61" s="90">
        <v>499399</v>
      </c>
      <c r="C61" s="56">
        <v>0</v>
      </c>
      <c r="D61" s="78">
        <f t="shared" si="10"/>
        <v>0</v>
      </c>
    </row>
    <row r="62" spans="1:4" ht="30.75" customHeight="1" x14ac:dyDescent="0.25">
      <c r="A62" s="25" t="s">
        <v>100</v>
      </c>
      <c r="B62" s="90">
        <v>99560.44</v>
      </c>
      <c r="C62" s="56">
        <v>0</v>
      </c>
      <c r="D62" s="78">
        <v>0</v>
      </c>
    </row>
    <row r="63" spans="1:4" x14ac:dyDescent="0.25">
      <c r="A63" s="24" t="s">
        <v>46</v>
      </c>
      <c r="B63" s="84">
        <f>B64+B65+B66+B67</f>
        <v>293221038.51999998</v>
      </c>
      <c r="C63" s="53">
        <f>C64+C65+C66+C67</f>
        <v>124651227.31</v>
      </c>
      <c r="D63" s="76">
        <f t="shared" si="10"/>
        <v>42.511010785298005</v>
      </c>
    </row>
    <row r="64" spans="1:4" x14ac:dyDescent="0.25">
      <c r="A64" s="25" t="s">
        <v>47</v>
      </c>
      <c r="B64" s="90">
        <v>1006100</v>
      </c>
      <c r="C64" s="58">
        <v>541217.80000000005</v>
      </c>
      <c r="D64" s="78">
        <f t="shared" si="10"/>
        <v>53.793638803299871</v>
      </c>
    </row>
    <row r="65" spans="1:10" x14ac:dyDescent="0.25">
      <c r="A65" s="25" t="s">
        <v>48</v>
      </c>
      <c r="B65" s="90">
        <v>0</v>
      </c>
      <c r="C65" s="58">
        <v>0</v>
      </c>
      <c r="D65" s="78">
        <v>0</v>
      </c>
    </row>
    <row r="66" spans="1:10" x14ac:dyDescent="0.25">
      <c r="A66" s="25" t="s">
        <v>49</v>
      </c>
      <c r="B66" s="92">
        <v>285128996.51999998</v>
      </c>
      <c r="C66" s="56">
        <v>123495817.51000001</v>
      </c>
      <c r="D66" s="78">
        <f t="shared" si="10"/>
        <v>43.312261824390617</v>
      </c>
    </row>
    <row r="67" spans="1:10" ht="20.25" customHeight="1" x14ac:dyDescent="0.25">
      <c r="A67" s="25" t="s">
        <v>50</v>
      </c>
      <c r="B67" s="90">
        <v>7085942</v>
      </c>
      <c r="C67" s="59">
        <v>614192</v>
      </c>
      <c r="D67" s="78">
        <f t="shared" si="10"/>
        <v>8.6677537016249921</v>
      </c>
    </row>
    <row r="68" spans="1:10" x14ac:dyDescent="0.25">
      <c r="A68" s="24" t="s">
        <v>51</v>
      </c>
      <c r="B68" s="84">
        <f>B69+B70+B72+B71</f>
        <v>285582459.99000001</v>
      </c>
      <c r="C68" s="53">
        <f>C69+C70+C72+C71</f>
        <v>123913311.09</v>
      </c>
      <c r="D68" s="76">
        <f t="shared" si="10"/>
        <v>43.389678446757188</v>
      </c>
    </row>
    <row r="69" spans="1:10" x14ac:dyDescent="0.25">
      <c r="A69" s="25" t="s">
        <v>52</v>
      </c>
      <c r="B69" s="90">
        <v>56909643</v>
      </c>
      <c r="C69" s="59">
        <v>43802186.530000001</v>
      </c>
      <c r="D69" s="78">
        <f t="shared" si="10"/>
        <v>76.967951687906393</v>
      </c>
    </row>
    <row r="70" spans="1:10" x14ac:dyDescent="0.25">
      <c r="A70" s="25" t="s">
        <v>53</v>
      </c>
      <c r="B70" s="90">
        <v>19820468.25</v>
      </c>
      <c r="C70" s="56">
        <v>448961.19</v>
      </c>
      <c r="D70" s="78">
        <f t="shared" si="10"/>
        <v>2.2651391699588128</v>
      </c>
    </row>
    <row r="71" spans="1:10" x14ac:dyDescent="0.25">
      <c r="A71" s="25" t="s">
        <v>54</v>
      </c>
      <c r="B71" s="90">
        <v>194427248.74000001</v>
      </c>
      <c r="C71" s="59">
        <v>71277647.370000005</v>
      </c>
      <c r="D71" s="78">
        <f t="shared" si="10"/>
        <v>36.660317847379936</v>
      </c>
    </row>
    <row r="72" spans="1:10" ht="24" customHeight="1" x14ac:dyDescent="0.25">
      <c r="A72" s="25" t="s">
        <v>55</v>
      </c>
      <c r="B72" s="90">
        <v>14425100</v>
      </c>
      <c r="C72" s="59">
        <v>8384516</v>
      </c>
      <c r="D72" s="78">
        <f t="shared" si="10"/>
        <v>58.124491338014984</v>
      </c>
    </row>
    <row r="73" spans="1:10" x14ac:dyDescent="0.25">
      <c r="A73" s="24" t="s">
        <v>56</v>
      </c>
      <c r="B73" s="84">
        <f>B74+B75</f>
        <v>34327943.780000001</v>
      </c>
      <c r="C73" s="53">
        <f>C74+C75</f>
        <v>25914539.859999999</v>
      </c>
      <c r="D73" s="76">
        <f t="shared" si="10"/>
        <v>75.491092697192713</v>
      </c>
    </row>
    <row r="74" spans="1:10" ht="30.2" customHeight="1" x14ac:dyDescent="0.25">
      <c r="A74" s="25" t="s">
        <v>57</v>
      </c>
      <c r="B74" s="90">
        <v>34327943.780000001</v>
      </c>
      <c r="C74" s="56">
        <v>25914539.859999999</v>
      </c>
      <c r="D74" s="78">
        <f t="shared" si="10"/>
        <v>75.491092697192713</v>
      </c>
    </row>
    <row r="75" spans="1:10" ht="19.5" hidden="1" customHeight="1" x14ac:dyDescent="0.25">
      <c r="A75" s="25" t="s">
        <v>58</v>
      </c>
      <c r="B75" s="90">
        <v>0</v>
      </c>
      <c r="C75" s="56">
        <v>0</v>
      </c>
      <c r="D75" s="78">
        <v>0</v>
      </c>
    </row>
    <row r="76" spans="1:10" x14ac:dyDescent="0.25">
      <c r="A76" s="24" t="s">
        <v>59</v>
      </c>
      <c r="B76" s="84">
        <f t="shared" ref="B76:C76" si="11">B77+B78+B79+B80+B81+B82</f>
        <v>2453323405.2500005</v>
      </c>
      <c r="C76" s="53">
        <f t="shared" si="11"/>
        <v>1564144633.1300001</v>
      </c>
      <c r="D76" s="76">
        <f t="shared" si="10"/>
        <v>63.756153378833048</v>
      </c>
      <c r="F76" s="5"/>
      <c r="H76" s="4"/>
      <c r="J76" s="4"/>
    </row>
    <row r="77" spans="1:10" x14ac:dyDescent="0.25">
      <c r="A77" s="25" t="s">
        <v>60</v>
      </c>
      <c r="B77" s="90">
        <v>994787079.5</v>
      </c>
      <c r="C77" s="56">
        <v>661132066.63999999</v>
      </c>
      <c r="D77" s="78">
        <f t="shared" si="10"/>
        <v>66.459655564917298</v>
      </c>
    </row>
    <row r="78" spans="1:10" x14ac:dyDescent="0.25">
      <c r="A78" s="25" t="s">
        <v>61</v>
      </c>
      <c r="B78" s="90">
        <v>1157166618.1400001</v>
      </c>
      <c r="C78" s="56">
        <v>742396536.86000001</v>
      </c>
      <c r="D78" s="93">
        <f t="shared" si="10"/>
        <v>64.156408007457827</v>
      </c>
    </row>
    <row r="79" spans="1:10" ht="15" customHeight="1" x14ac:dyDescent="0.25">
      <c r="A79" s="25" t="s">
        <v>62</v>
      </c>
      <c r="B79" s="90">
        <v>217393307.61000001</v>
      </c>
      <c r="C79" s="56">
        <v>120221790.68000001</v>
      </c>
      <c r="D79" s="93">
        <f t="shared" si="10"/>
        <v>55.301514109015685</v>
      </c>
    </row>
    <row r="80" spans="1:10" ht="15" customHeight="1" x14ac:dyDescent="0.25">
      <c r="A80" s="25" t="s">
        <v>92</v>
      </c>
      <c r="B80" s="90">
        <v>155000</v>
      </c>
      <c r="C80" s="56">
        <v>101000</v>
      </c>
      <c r="D80" s="93">
        <f t="shared" si="10"/>
        <v>65.161290322580641</v>
      </c>
    </row>
    <row r="81" spans="1:6" x14ac:dyDescent="0.25">
      <c r="A81" s="25" t="s">
        <v>63</v>
      </c>
      <c r="B81" s="90">
        <v>31171100</v>
      </c>
      <c r="C81" s="56">
        <v>11736845.18</v>
      </c>
      <c r="D81" s="93">
        <f t="shared" si="10"/>
        <v>37.652970796667425</v>
      </c>
    </row>
    <row r="82" spans="1:6" x14ac:dyDescent="0.25">
      <c r="A82" s="25" t="s">
        <v>64</v>
      </c>
      <c r="B82" s="90">
        <v>52650300</v>
      </c>
      <c r="C82" s="56">
        <v>28556393.77</v>
      </c>
      <c r="D82" s="93">
        <f t="shared" si="10"/>
        <v>54.237855757706988</v>
      </c>
    </row>
    <row r="83" spans="1:6" x14ac:dyDescent="0.25">
      <c r="A83" s="24" t="s">
        <v>65</v>
      </c>
      <c r="B83" s="84">
        <f>B84</f>
        <v>177769548.75999999</v>
      </c>
      <c r="C83" s="53">
        <f>C84</f>
        <v>85847331</v>
      </c>
      <c r="D83" s="94">
        <f t="shared" si="10"/>
        <v>48.29135900879136</v>
      </c>
      <c r="F83" s="5"/>
    </row>
    <row r="84" spans="1:6" x14ac:dyDescent="0.25">
      <c r="A84" s="25" t="s">
        <v>66</v>
      </c>
      <c r="B84" s="90">
        <v>177769548.75999999</v>
      </c>
      <c r="C84" s="56">
        <v>85847331</v>
      </c>
      <c r="D84" s="93">
        <f t="shared" si="10"/>
        <v>48.29135900879136</v>
      </c>
    </row>
    <row r="85" spans="1:6" x14ac:dyDescent="0.25">
      <c r="A85" s="24" t="s">
        <v>67</v>
      </c>
      <c r="B85" s="84">
        <f>B86+B87+B88+B89</f>
        <v>394023707.32999998</v>
      </c>
      <c r="C85" s="53">
        <f>C86+C87+C88+C89</f>
        <v>266681996.13999999</v>
      </c>
      <c r="D85" s="94">
        <f t="shared" si="10"/>
        <v>67.681713353519186</v>
      </c>
    </row>
    <row r="86" spans="1:6" x14ac:dyDescent="0.25">
      <c r="A86" s="25" t="s">
        <v>68</v>
      </c>
      <c r="B86" s="90">
        <v>2441434</v>
      </c>
      <c r="C86" s="56">
        <v>1494754.08</v>
      </c>
      <c r="D86" s="93">
        <f t="shared" si="10"/>
        <v>61.224431215425035</v>
      </c>
    </row>
    <row r="87" spans="1:6" x14ac:dyDescent="0.25">
      <c r="A87" s="25" t="s">
        <v>69</v>
      </c>
      <c r="B87" s="90">
        <v>1895271.3</v>
      </c>
      <c r="C87" s="56">
        <v>1747571.3</v>
      </c>
      <c r="D87" s="93">
        <f t="shared" si="10"/>
        <v>92.206920455134849</v>
      </c>
    </row>
    <row r="88" spans="1:6" x14ac:dyDescent="0.25">
      <c r="A88" s="25" t="s">
        <v>70</v>
      </c>
      <c r="B88" s="90">
        <v>380748007.88999999</v>
      </c>
      <c r="C88" s="56">
        <v>256661285.94</v>
      </c>
      <c r="D88" s="93">
        <f t="shared" si="10"/>
        <v>67.409751494786747</v>
      </c>
    </row>
    <row r="89" spans="1:6" ht="18.75" customHeight="1" x14ac:dyDescent="0.25">
      <c r="A89" s="25" t="s">
        <v>71</v>
      </c>
      <c r="B89" s="90">
        <v>8938994.1400000006</v>
      </c>
      <c r="C89" s="56">
        <v>6778384.8200000003</v>
      </c>
      <c r="D89" s="93">
        <f t="shared" si="10"/>
        <v>75.829391023630308</v>
      </c>
    </row>
    <row r="90" spans="1:6" x14ac:dyDescent="0.25">
      <c r="A90" s="24" t="s">
        <v>72</v>
      </c>
      <c r="B90" s="84">
        <f>B91+B92+B93</f>
        <v>101680200</v>
      </c>
      <c r="C90" s="53">
        <f>C91+C92+C93</f>
        <v>53687878.350000001</v>
      </c>
      <c r="D90" s="94">
        <f t="shared" si="10"/>
        <v>52.800720641776863</v>
      </c>
    </row>
    <row r="91" spans="1:6" x14ac:dyDescent="0.25">
      <c r="A91" s="25" t="s">
        <v>73</v>
      </c>
      <c r="B91" s="90">
        <v>87239440</v>
      </c>
      <c r="C91" s="56">
        <v>51806372</v>
      </c>
      <c r="D91" s="93">
        <f t="shared" si="10"/>
        <v>59.384118009010599</v>
      </c>
    </row>
    <row r="92" spans="1:6" x14ac:dyDescent="0.25">
      <c r="A92" s="25" t="s">
        <v>74</v>
      </c>
      <c r="B92" s="90">
        <v>14440760</v>
      </c>
      <c r="C92" s="56">
        <v>1881506.35</v>
      </c>
      <c r="D92" s="93">
        <f t="shared" si="10"/>
        <v>13.02913662438819</v>
      </c>
    </row>
    <row r="93" spans="1:6" hidden="1" x14ac:dyDescent="0.25">
      <c r="A93" s="25" t="s">
        <v>75</v>
      </c>
      <c r="B93" s="90"/>
      <c r="C93" s="56"/>
      <c r="D93" s="93" t="e">
        <f t="shared" si="10"/>
        <v>#DIV/0!</v>
      </c>
    </row>
    <row r="94" spans="1:6" x14ac:dyDescent="0.25">
      <c r="A94" s="24" t="s">
        <v>76</v>
      </c>
      <c r="B94" s="95">
        <f t="shared" ref="B94:C94" si="12">B95+B96</f>
        <v>497600</v>
      </c>
      <c r="C94" s="51">
        <f t="shared" si="12"/>
        <v>236180</v>
      </c>
      <c r="D94" s="94">
        <f t="shared" si="10"/>
        <v>47.463826366559488</v>
      </c>
    </row>
    <row r="95" spans="1:6" x14ac:dyDescent="0.25">
      <c r="A95" s="25" t="s">
        <v>77</v>
      </c>
      <c r="B95" s="90">
        <v>497600</v>
      </c>
      <c r="C95" s="56">
        <v>236180</v>
      </c>
      <c r="D95" s="93">
        <f t="shared" si="10"/>
        <v>47.463826366559488</v>
      </c>
    </row>
    <row r="96" spans="1:6" x14ac:dyDescent="0.25">
      <c r="A96" s="26" t="s">
        <v>93</v>
      </c>
      <c r="B96" s="90">
        <v>0</v>
      </c>
      <c r="C96" s="56">
        <v>0</v>
      </c>
      <c r="D96" s="93">
        <v>0</v>
      </c>
    </row>
    <row r="97" spans="1:6" ht="16.5" thickBot="1" x14ac:dyDescent="0.3">
      <c r="A97" s="27" t="s">
        <v>78</v>
      </c>
      <c r="B97" s="96">
        <v>1740846.03</v>
      </c>
      <c r="C97" s="60">
        <v>0</v>
      </c>
      <c r="D97" s="97">
        <v>0</v>
      </c>
    </row>
    <row r="98" spans="1:6" ht="16.5" hidden="1" thickBot="1" x14ac:dyDescent="0.3">
      <c r="A98" s="28" t="s">
        <v>85</v>
      </c>
      <c r="B98" s="98"/>
      <c r="C98" s="61"/>
      <c r="D98" s="99" t="e">
        <f t="shared" si="10"/>
        <v>#DIV/0!</v>
      </c>
    </row>
    <row r="99" spans="1:6" ht="25.5" customHeight="1" thickBot="1" x14ac:dyDescent="0.3">
      <c r="A99" s="29" t="s">
        <v>79</v>
      </c>
      <c r="B99" s="88">
        <f>B49+B58+B63+B68+B73+B76+B83+B85+B90+B94+B97+B98</f>
        <v>4020321443.7000003</v>
      </c>
      <c r="C99" s="62">
        <f>C49+C58+C63+C68+C73+C76+C83+C85+C90+C94+C97+C98</f>
        <v>2366371832.5999999</v>
      </c>
      <c r="D99" s="100">
        <f t="shared" si="10"/>
        <v>58.86026442756701</v>
      </c>
      <c r="E99" s="5"/>
      <c r="F99" s="5"/>
    </row>
    <row r="100" spans="1:6" ht="9.75" hidden="1" customHeight="1" x14ac:dyDescent="0.25">
      <c r="A100" s="30"/>
      <c r="B100" s="101"/>
      <c r="C100" s="63"/>
      <c r="D100" s="102" t="e">
        <f t="shared" si="10"/>
        <v>#DIV/0!</v>
      </c>
    </row>
    <row r="101" spans="1:6" ht="27" customHeight="1" thickBot="1" x14ac:dyDescent="0.3">
      <c r="A101" s="31" t="s">
        <v>80</v>
      </c>
      <c r="B101" s="103">
        <f>B47-B99</f>
        <v>-172244181.80000067</v>
      </c>
      <c r="C101" s="64">
        <f>C47-C99</f>
        <v>67650121.409999847</v>
      </c>
      <c r="D101" s="104">
        <f t="shared" si="10"/>
        <v>-39.275707720886039</v>
      </c>
    </row>
    <row r="102" spans="1:6" ht="21" customHeight="1" x14ac:dyDescent="0.25">
      <c r="A102" s="32" t="s">
        <v>88</v>
      </c>
      <c r="B102" s="105"/>
      <c r="C102" s="65"/>
      <c r="D102" s="106"/>
    </row>
    <row r="103" spans="1:6" x14ac:dyDescent="0.25">
      <c r="A103" s="25" t="s">
        <v>81</v>
      </c>
      <c r="B103" s="90">
        <v>13000000</v>
      </c>
      <c r="C103" s="58">
        <v>0</v>
      </c>
      <c r="D103" s="93">
        <v>0</v>
      </c>
      <c r="F103" s="5"/>
    </row>
    <row r="104" spans="1:6" ht="31.5" hidden="1" x14ac:dyDescent="0.25">
      <c r="A104" s="25" t="s">
        <v>82</v>
      </c>
      <c r="B104" s="90">
        <v>0</v>
      </c>
      <c r="C104" s="56">
        <v>0</v>
      </c>
      <c r="D104" s="93" t="e">
        <f t="shared" si="10"/>
        <v>#DIV/0!</v>
      </c>
    </row>
    <row r="105" spans="1:6" ht="31.5" hidden="1" x14ac:dyDescent="0.25">
      <c r="A105" s="25" t="s">
        <v>83</v>
      </c>
      <c r="B105" s="90">
        <v>0</v>
      </c>
      <c r="C105" s="56">
        <v>0</v>
      </c>
      <c r="D105" s="93" t="e">
        <f t="shared" si="10"/>
        <v>#DIV/0!</v>
      </c>
    </row>
    <row r="106" spans="1:6" ht="24.75" customHeight="1" thickBot="1" x14ac:dyDescent="0.3">
      <c r="A106" s="109" t="s">
        <v>84</v>
      </c>
      <c r="B106" s="107">
        <v>159244181.80000001</v>
      </c>
      <c r="C106" s="66">
        <v>-67650121.409999996</v>
      </c>
      <c r="D106" s="108">
        <f t="shared" si="10"/>
        <v>-42.482005085098805</v>
      </c>
      <c r="F106" s="5"/>
    </row>
    <row r="107" spans="1:6" s="7" customFormat="1" ht="26.25" hidden="1" customHeight="1" thickBot="1" x14ac:dyDescent="0.3">
      <c r="A107" s="33" t="s">
        <v>89</v>
      </c>
      <c r="B107" s="67"/>
      <c r="C107" s="55"/>
      <c r="D107" s="12" t="e">
        <f t="shared" si="10"/>
        <v>#DIV/0!</v>
      </c>
    </row>
    <row r="108" spans="1:6" s="7" customFormat="1" ht="18.75" customHeight="1" x14ac:dyDescent="0.25">
      <c r="A108" s="6"/>
      <c r="B108" s="10"/>
      <c r="C108" s="10"/>
      <c r="D108" s="13"/>
    </row>
    <row r="109" spans="1:6" x14ac:dyDescent="0.25">
      <c r="A109" s="2"/>
      <c r="B109" s="9"/>
      <c r="C109" s="9"/>
      <c r="D109" s="9"/>
    </row>
  </sheetData>
  <mergeCells count="2">
    <mergeCell ref="B48:D48"/>
    <mergeCell ref="A1:D1"/>
  </mergeCells>
  <pageMargins left="1.3779527559055118" right="0" top="0.31496062992125984" bottom="0.11811023622047245" header="0" footer="0"/>
  <pageSetup paperSize="9" scale="65" fitToHeight="2" orientation="portrait" r:id="rId1"/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2025-08-06T10:12:16Z</dcterms:modified>
</cp:coreProperties>
</file>