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-" sheetId="18" r:id="rId1"/>
  </sheets>
  <definedNames>
    <definedName name="_xlnm.Print_Titles" localSheetId="0">'-'!$3:$3</definedName>
    <definedName name="_xlnm.Print_Area" localSheetId="0">'-'!$A$1:$D$109</definedName>
  </definedNames>
  <calcPr calcId="152511"/>
</workbook>
</file>

<file path=xl/calcChain.xml><?xml version="1.0" encoding="utf-8"?>
<calcChain xmlns="http://schemas.openxmlformats.org/spreadsheetml/2006/main">
  <c r="C101" i="18" l="1"/>
  <c r="B101" i="18"/>
  <c r="C35" i="18" l="1"/>
  <c r="C31" i="18"/>
  <c r="B35" i="18" l="1"/>
  <c r="B31" i="18"/>
  <c r="B30" i="18"/>
  <c r="B20" i="18"/>
  <c r="C15" i="18"/>
  <c r="B15" i="18"/>
  <c r="C10" i="18"/>
  <c r="B10" i="18"/>
  <c r="D9" i="18" l="1"/>
  <c r="B42" i="18" l="1"/>
  <c r="D61" i="18" l="1"/>
  <c r="C58" i="18"/>
  <c r="B58" i="18"/>
  <c r="D32" i="18" l="1"/>
  <c r="D38" i="18"/>
  <c r="D24" i="18"/>
  <c r="D13" i="18"/>
  <c r="B39" i="18"/>
  <c r="C39" i="18"/>
  <c r="D51" i="18" l="1"/>
  <c r="D50" i="18"/>
  <c r="D52" i="18"/>
  <c r="D53" i="18"/>
  <c r="D54" i="18"/>
  <c r="D55" i="18"/>
  <c r="D56" i="18"/>
  <c r="D57" i="18"/>
  <c r="D33" i="18" l="1"/>
  <c r="D31" i="18"/>
  <c r="D41" i="18"/>
  <c r="B49" i="18" l="1"/>
  <c r="C49" i="18"/>
  <c r="D49" i="18" l="1"/>
  <c r="D104" i="18" l="1"/>
  <c r="D105" i="18"/>
  <c r="B94" i="18" l="1"/>
  <c r="C94" i="18"/>
  <c r="D96" i="18"/>
  <c r="B76" i="18"/>
  <c r="C76" i="18"/>
  <c r="D80" i="18"/>
  <c r="D106" i="18" l="1"/>
  <c r="C90" i="18" l="1"/>
  <c r="B90" i="18"/>
  <c r="C85" i="18"/>
  <c r="B85" i="18"/>
  <c r="C83" i="18"/>
  <c r="B83" i="18"/>
  <c r="C73" i="18"/>
  <c r="B73" i="18"/>
  <c r="C68" i="18"/>
  <c r="B68" i="18"/>
  <c r="C63" i="18"/>
  <c r="B63" i="18"/>
  <c r="B99" i="18" l="1"/>
  <c r="D100" i="18" l="1"/>
  <c r="D98" i="18"/>
  <c r="D95" i="18"/>
  <c r="D93" i="18"/>
  <c r="D92" i="18"/>
  <c r="D91" i="18"/>
  <c r="D89" i="18"/>
  <c r="D88" i="18"/>
  <c r="D87" i="18"/>
  <c r="D86" i="18"/>
  <c r="D84" i="18"/>
  <c r="D82" i="18"/>
  <c r="D81" i="18"/>
  <c r="D79" i="18"/>
  <c r="D78" i="18"/>
  <c r="D77" i="18"/>
  <c r="D74" i="18"/>
  <c r="D72" i="18"/>
  <c r="D71" i="18"/>
  <c r="D70" i="18"/>
  <c r="D69" i="18"/>
  <c r="D67" i="18"/>
  <c r="D66" i="18"/>
  <c r="D64" i="18"/>
  <c r="D60" i="18"/>
  <c r="D59" i="18"/>
  <c r="D42" i="18"/>
  <c r="D40" i="18"/>
  <c r="D34" i="18"/>
  <c r="D30" i="18"/>
  <c r="D29" i="18"/>
  <c r="D28" i="18"/>
  <c r="D26" i="18"/>
  <c r="D25" i="18"/>
  <c r="C23" i="18"/>
  <c r="B23" i="18"/>
  <c r="D20" i="18"/>
  <c r="D19" i="18"/>
  <c r="D18" i="18"/>
  <c r="D17" i="18"/>
  <c r="D16" i="18"/>
  <c r="D14" i="18"/>
  <c r="D11" i="18"/>
  <c r="D8" i="18"/>
  <c r="D7" i="18"/>
  <c r="C6" i="18"/>
  <c r="C5" i="18" s="1"/>
  <c r="B6" i="18"/>
  <c r="B5" i="18" s="1"/>
  <c r="B22" i="18" l="1"/>
  <c r="B47" i="18" s="1"/>
  <c r="D63" i="18"/>
  <c r="D73" i="18"/>
  <c r="D94" i="18"/>
  <c r="D10" i="18"/>
  <c r="D23" i="18"/>
  <c r="D35" i="18"/>
  <c r="D85" i="18"/>
  <c r="D15" i="18"/>
  <c r="C99" i="18"/>
  <c r="D58" i="18"/>
  <c r="D68" i="18"/>
  <c r="D76" i="18"/>
  <c r="D83" i="18"/>
  <c r="D90" i="18"/>
  <c r="D6" i="18"/>
  <c r="C22" i="18"/>
  <c r="D39" i="18"/>
  <c r="C47" i="18" l="1"/>
  <c r="D5" i="18"/>
  <c r="B4" i="18"/>
  <c r="D99" i="18"/>
  <c r="D22" i="18"/>
  <c r="C4" i="18"/>
  <c r="D47" i="18" l="1"/>
  <c r="D4" i="18"/>
  <c r="D101" i="18" l="1"/>
</calcChain>
</file>

<file path=xl/sharedStrings.xml><?xml version="1.0" encoding="utf-8"?>
<sst xmlns="http://schemas.openxmlformats.org/spreadsheetml/2006/main" count="107" uniqueCount="106">
  <si>
    <t>(рубли)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</si>
  <si>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</si>
  <si>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</si>
  <si>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</si>
  <si>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</si>
  <si>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</si>
  <si>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</si>
  <si>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</si>
  <si>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</si>
  <si>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</si>
  <si>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</si>
  <si>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</si>
  <si>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</si>
  <si>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</si>
  <si>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</si>
  <si>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</si>
  <si>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</si>
  <si>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</si>
  <si>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</si>
  <si>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</si>
  <si>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</si>
  <si>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</si>
  <si>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</si>
  <si>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</si>
  <si>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</si>
  <si>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</si>
  <si>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</si>
  <si>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</si>
  <si>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</si>
  <si>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</si>
  <si>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</si>
  <si>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</si>
  <si>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</si>
  <si>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</si>
  <si>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</si>
  <si>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</si>
  <si>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</si>
  <si>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</si>
  <si>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</si>
  <si>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</si>
  <si>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</si>
  <si>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</si>
  <si>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</si>
  <si>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</si>
  <si>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</si>
  <si>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</si>
  <si>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</si>
  <si>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</si>
  <si>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</si>
  <si>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</si>
  <si>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</si>
  <si>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</si>
  <si>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</si>
  <si>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</si>
  <si>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</si>
  <si>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</si>
  <si>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</si>
  <si>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</si>
  <si>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</si>
  <si>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</si>
  <si>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</si>
  <si>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</si>
  <si>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</si>
  <si>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</si>
  <si>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</si>
  <si>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</si>
  <si>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</si>
  <si>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</si>
  <si>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</si>
  <si>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</si>
  <si>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</si>
  <si>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</si>
  <si>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</si>
  <si>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</si>
  <si>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</si>
  <si>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</si>
  <si>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</si>
  <si>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</si>
  <si>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</si>
  <si>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</si>
  <si>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</si>
  <si>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</si>
  <si>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</si>
  <si>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</si>
  <si>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</si>
  <si>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</si>
  <si>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</si>
  <si>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</si>
  <si>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</si>
  <si>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</si>
  <si>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</si>
  <si>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</si>
  <si>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</si>
  <si>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Утвержденный 
план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</si>
  <si>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</si>
  <si>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</si>
  <si>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</si>
  <si>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</si>
  <si>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</si>
  <si>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</si>
  <si>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</si>
  <si>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</si>
  <si>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Сводка об исполнении бюджета города Новочебоксарска на 1 мая 2025 года                                                        </t>
  </si>
  <si>
    <t>Туристический налог</t>
  </si>
  <si>
    <t xml:space="preserve">Исполнено 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</si>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</sst>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3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wrapText="1"/>
    </xf>
    <xf numFmtId="4" fontId="2" fillId="0" borderId="0" xfId="0" applyNumberFormat="1" applyFont="1" applyFill="1"/>
    <xf numFmtId="0" fontId="4" fillId="0" borderId="0" xfId="0" applyFont="1" applyFill="1"/>
    <xf numFmtId="164" fontId="3" fillId="0" borderId="0" xfId="0" applyNumberFormat="1" applyFont="1" applyFill="1" applyAlignment="1">
      <alignment horizontal="right"/>
    </xf>
    <xf numFmtId="4" fontId="2" fillId="0" borderId="5" xfId="1" applyNumberFormat="1" applyFont="1" applyFill="1" applyBorder="1" applyAlignment="1"/>
    <xf numFmtId="4" fontId="3" fillId="0" borderId="5" xfId="1" applyNumberFormat="1" applyFont="1" applyFill="1" applyBorder="1" applyAlignment="1"/>
    <xf numFmtId="4" fontId="3" fillId="0" borderId="5" xfId="1" applyNumberFormat="1" applyFont="1" applyFill="1" applyBorder="1"/>
    <xf numFmtId="4" fontId="2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5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wrapText="1"/>
    </xf>
    <xf numFmtId="4" fontId="4" fillId="0" borderId="5" xfId="1" applyNumberFormat="1" applyFont="1" applyFill="1" applyBorder="1"/>
    <xf numFmtId="4" fontId="3" fillId="0" borderId="9" xfId="0" applyNumberFormat="1" applyFont="1" applyFill="1" applyBorder="1" applyAlignment="1">
      <alignment horizontal="right"/>
    </xf>
    <xf numFmtId="4" fontId="2" fillId="0" borderId="7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4" fontId="3" fillId="0" borderId="5" xfId="0" applyNumberFormat="1" applyFont="1" applyFill="1" applyBorder="1" applyAlignment="1">
      <alignment wrapText="1" shrinkToFit="1"/>
    </xf>
    <xf numFmtId="4" fontId="2" fillId="0" borderId="5" xfId="0" applyNumberFormat="1" applyFont="1" applyFill="1" applyBorder="1" applyAlignment="1"/>
    <xf numFmtId="4" fontId="3" fillId="0" borderId="5" xfId="0" applyNumberFormat="1" applyFont="1" applyFill="1" applyBorder="1" applyAlignment="1"/>
    <xf numFmtId="4" fontId="2" fillId="0" borderId="5" xfId="1" applyNumberFormat="1" applyFont="1" applyFill="1" applyBorder="1"/>
    <xf numFmtId="0" fontId="3" fillId="0" borderId="13" xfId="0" applyFont="1" applyBorder="1" applyAlignment="1">
      <alignment horizontal="center" wrapText="1"/>
    </xf>
    <xf numFmtId="164" fontId="3" fillId="0" borderId="6" xfId="2" applyNumberFormat="1" applyFont="1" applyFill="1" applyBorder="1" applyAlignment="1">
      <alignment horizontal="right"/>
    </xf>
    <xf numFmtId="0" fontId="3" fillId="0" borderId="13" xfId="0" applyFont="1" applyBorder="1" applyAlignment="1">
      <alignment wrapText="1" shrinkToFit="1"/>
    </xf>
    <xf numFmtId="0" fontId="2" fillId="0" borderId="13" xfId="0" applyFont="1" applyBorder="1" applyAlignment="1">
      <alignment wrapText="1" shrinkToFit="1"/>
    </xf>
    <xf numFmtId="164" fontId="2" fillId="0" borderId="6" xfId="2" applyNumberFormat="1" applyFont="1" applyFill="1" applyBorder="1" applyAlignment="1">
      <alignment horizontal="right"/>
    </xf>
    <xf numFmtId="0" fontId="2" fillId="0" borderId="13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2" fillId="0" borderId="13" xfId="0" applyFont="1" applyBorder="1" applyAlignment="1">
      <alignment vertical="top" wrapText="1"/>
    </xf>
    <xf numFmtId="0" fontId="4" fillId="0" borderId="13" xfId="0" applyFont="1" applyBorder="1"/>
    <xf numFmtId="0" fontId="3" fillId="2" borderId="13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0" fontId="3" fillId="2" borderId="13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wrapText="1"/>
    </xf>
    <xf numFmtId="4" fontId="3" fillId="0" borderId="9" xfId="0" applyNumberFormat="1" applyFont="1" applyFill="1" applyBorder="1" applyAlignment="1">
      <alignment wrapText="1"/>
    </xf>
    <xf numFmtId="164" fontId="3" fillId="0" borderId="10" xfId="0" applyNumberFormat="1" applyFont="1" applyFill="1" applyBorder="1" applyAlignment="1">
      <alignment horizontal="right"/>
    </xf>
    <xf numFmtId="0" fontId="3" fillId="0" borderId="16" xfId="0" applyFont="1" applyBorder="1" applyAlignment="1">
      <alignment horizontal="center" wrapText="1"/>
    </xf>
    <xf numFmtId="0" fontId="8" fillId="0" borderId="20" xfId="0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wrapText="1"/>
    </xf>
    <xf numFmtId="4" fontId="3" fillId="0" borderId="11" xfId="0" applyNumberFormat="1" applyFont="1" applyFill="1" applyBorder="1" applyAlignment="1">
      <alignment wrapText="1"/>
    </xf>
    <xf numFmtId="164" fontId="3" fillId="0" borderId="14" xfId="2" applyNumberFormat="1" applyFont="1" applyFill="1" applyBorder="1" applyAlignment="1">
      <alignment horizontal="right"/>
    </xf>
    <xf numFmtId="0" fontId="3" fillId="0" borderId="18" xfId="0" applyFont="1" applyBorder="1" applyAlignment="1">
      <alignment horizontal="center" wrapText="1" shrinkToFit="1"/>
    </xf>
    <xf numFmtId="164" fontId="3" fillId="0" borderId="4" xfId="2" applyNumberFormat="1" applyFont="1" applyFill="1" applyBorder="1" applyAlignment="1">
      <alignment horizontal="right"/>
    </xf>
    <xf numFmtId="0" fontId="3" fillId="0" borderId="19" xfId="0" applyFont="1" applyBorder="1" applyAlignment="1">
      <alignment horizontal="center" wrapText="1"/>
    </xf>
    <xf numFmtId="164" fontId="3" fillId="0" borderId="10" xfId="2" applyNumberFormat="1" applyFont="1" applyFill="1" applyBorder="1" applyAlignment="1">
      <alignment horizontal="right"/>
    </xf>
    <xf numFmtId="0" fontId="2" fillId="2" borderId="15" xfId="0" applyFont="1" applyFill="1" applyBorder="1" applyAlignment="1">
      <alignment wrapText="1"/>
    </xf>
    <xf numFmtId="4" fontId="2" fillId="0" borderId="7" xfId="0" applyNumberFormat="1" applyFont="1" applyFill="1" applyBorder="1" applyAlignment="1">
      <alignment wrapText="1"/>
    </xf>
    <xf numFmtId="164" fontId="3" fillId="0" borderId="8" xfId="0" applyNumberFormat="1" applyFont="1" applyFill="1" applyBorder="1" applyAlignment="1">
      <alignment horizontal="right"/>
    </xf>
    <xf numFmtId="0" fontId="3" fillId="2" borderId="18" xfId="0" applyFont="1" applyFill="1" applyBorder="1" applyAlignment="1">
      <alignment horizontal="center" wrapText="1"/>
    </xf>
    <xf numFmtId="4" fontId="3" fillId="0" borderId="3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0" xfId="0" applyAlignment="1"/>
    <xf numFmtId="0" fontId="0" fillId="0" borderId="12" xfId="0" applyBorder="1" applyAlignment="1"/>
    <xf numFmtId="0" fontId="0" fillId="0" borderId="17" xfId="0" applyBorder="1" applyAlignment="1"/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zoomScale="80" zoomScaleNormal="80" workbookViewId="0">
      <selection activeCell="D106" sqref="D106"/>
    </sheetView>
  </sheetViews>
  <sheetFormatPr defaultColWidth="9.140625" defaultRowHeight="15.75" x14ac:dyDescent="0.25"/>
  <cols>
    <col min="1" max="1" width="71.140625" style="3" customWidth="1"/>
    <col min="2" max="2" width="21.42578125" style="17" customWidth="1"/>
    <col min="3" max="3" width="20" style="17" customWidth="1"/>
    <col min="4" max="4" width="14.28515625" style="17" customWidth="1"/>
    <col min="5" max="5" width="17.28515625" style="3" bestFit="1" customWidth="1"/>
    <col min="6" max="6" width="17.85546875" style="3" customWidth="1"/>
    <col min="7" max="7" width="9.140625" style="3"/>
    <col min="8" max="8" width="15" style="3" bestFit="1" customWidth="1"/>
    <col min="9" max="10" width="9.140625" style="3"/>
    <col min="11" max="11" width="15" style="3" bestFit="1" customWidth="1"/>
    <col min="12" max="16384" width="9.140625" style="3"/>
  </cols>
  <sheetData>
    <row r="1" spans="1:4" ht="20.25" customHeight="1" x14ac:dyDescent="0.3">
      <c r="A1" s="73" t="s">
        <v>102</v>
      </c>
      <c r="B1" s="73"/>
      <c r="C1" s="73"/>
      <c r="D1" s="73"/>
    </row>
    <row r="2" spans="1:4" ht="16.5" thickBot="1" x14ac:dyDescent="0.3">
      <c r="A2" s="1"/>
      <c r="B2" s="8"/>
      <c r="C2" s="9"/>
      <c r="D2" s="30" t="s">
        <v>0</v>
      </c>
    </row>
    <row r="3" spans="1:4" ht="36.75" customHeight="1" thickBot="1" x14ac:dyDescent="0.3">
      <c r="A3" s="53"/>
      <c r="B3" s="54" t="s">
        <v>93</v>
      </c>
      <c r="C3" s="54" t="s">
        <v>104</v>
      </c>
      <c r="D3" s="55" t="s">
        <v>105</v>
      </c>
    </row>
    <row r="4" spans="1:4" ht="34.5" customHeight="1" thickBot="1" x14ac:dyDescent="0.3">
      <c r="A4" s="56" t="s">
        <v>1</v>
      </c>
      <c r="B4" s="57">
        <f>B5+B22</f>
        <v>1243000399.5799999</v>
      </c>
      <c r="C4" s="57">
        <f>C5+C22</f>
        <v>374813814.16000003</v>
      </c>
      <c r="D4" s="58">
        <f t="shared" ref="D4:D13" si="0">C4/B4*100</f>
        <v>30.15395765654192</v>
      </c>
    </row>
    <row r="5" spans="1:4" ht="41.25" customHeight="1" x14ac:dyDescent="0.25">
      <c r="A5" s="59" t="s">
        <v>2</v>
      </c>
      <c r="B5" s="24">
        <f>B6+B8+B9+B10+B15+B19+B20+B21</f>
        <v>1070121020</v>
      </c>
      <c r="C5" s="24">
        <f>C6+C8+C9+C10+C15+C19+C20+C21</f>
        <v>303350706.22000003</v>
      </c>
      <c r="D5" s="60">
        <f t="shared" si="0"/>
        <v>28.347327129411966</v>
      </c>
    </row>
    <row r="6" spans="1:4" ht="21.75" customHeight="1" x14ac:dyDescent="0.25">
      <c r="A6" s="37" t="s">
        <v>3</v>
      </c>
      <c r="B6" s="31">
        <f>B7</f>
        <v>717605000</v>
      </c>
      <c r="C6" s="25">
        <f>C7</f>
        <v>166672989.75</v>
      </c>
      <c r="D6" s="36">
        <f t="shared" si="0"/>
        <v>23.226286013893439</v>
      </c>
    </row>
    <row r="7" spans="1:4" ht="21.75" customHeight="1" x14ac:dyDescent="0.25">
      <c r="A7" s="38" t="s">
        <v>4</v>
      </c>
      <c r="B7" s="32">
        <v>717605000</v>
      </c>
      <c r="C7" s="19">
        <v>166672989.75</v>
      </c>
      <c r="D7" s="39">
        <f t="shared" si="0"/>
        <v>23.226286013893439</v>
      </c>
    </row>
    <row r="8" spans="1:4" ht="21.75" customHeight="1" x14ac:dyDescent="0.25">
      <c r="A8" s="37" t="s">
        <v>5</v>
      </c>
      <c r="B8" s="21">
        <v>3583900</v>
      </c>
      <c r="C8" s="20">
        <v>1167815.3400000001</v>
      </c>
      <c r="D8" s="36">
        <f t="shared" si="0"/>
        <v>32.585042551410474</v>
      </c>
    </row>
    <row r="9" spans="1:4" ht="21.75" customHeight="1" x14ac:dyDescent="0.25">
      <c r="A9" s="37" t="s">
        <v>103</v>
      </c>
      <c r="B9" s="33">
        <v>1214000</v>
      </c>
      <c r="C9" s="20">
        <v>239981.93</v>
      </c>
      <c r="D9" s="36">
        <f t="shared" si="0"/>
        <v>19.76786902800659</v>
      </c>
    </row>
    <row r="10" spans="1:4" ht="21.75" customHeight="1" x14ac:dyDescent="0.25">
      <c r="A10" s="37" t="s">
        <v>6</v>
      </c>
      <c r="B10" s="33">
        <f>B11+B12+B13+B14</f>
        <v>141191120</v>
      </c>
      <c r="C10" s="21">
        <f t="shared" ref="C10" si="1">C11+C12+C13+C14</f>
        <v>71826155.429999992</v>
      </c>
      <c r="D10" s="36">
        <f t="shared" si="0"/>
        <v>50.87158132182816</v>
      </c>
    </row>
    <row r="11" spans="1:4" ht="32.25" customHeight="1" x14ac:dyDescent="0.25">
      <c r="A11" s="38" t="s">
        <v>86</v>
      </c>
      <c r="B11" s="32">
        <v>117151000</v>
      </c>
      <c r="C11" s="19">
        <v>51475718.869999997</v>
      </c>
      <c r="D11" s="39">
        <f t="shared" si="0"/>
        <v>43.939632499935975</v>
      </c>
    </row>
    <row r="12" spans="1:4" ht="18" customHeight="1" x14ac:dyDescent="0.25">
      <c r="A12" s="38" t="s">
        <v>7</v>
      </c>
      <c r="B12" s="32">
        <v>1120</v>
      </c>
      <c r="C12" s="19">
        <v>11449.79</v>
      </c>
      <c r="D12" s="39">
        <v>0</v>
      </c>
    </row>
    <row r="13" spans="1:4" ht="20.25" customHeight="1" x14ac:dyDescent="0.25">
      <c r="A13" s="38" t="s">
        <v>8</v>
      </c>
      <c r="B13" s="32">
        <v>369000</v>
      </c>
      <c r="C13" s="19">
        <v>246829</v>
      </c>
      <c r="D13" s="39">
        <f t="shared" si="0"/>
        <v>66.891327913279127</v>
      </c>
    </row>
    <row r="14" spans="1:4" ht="31.5" x14ac:dyDescent="0.25">
      <c r="A14" s="38" t="s">
        <v>9</v>
      </c>
      <c r="B14" s="32">
        <v>23670000</v>
      </c>
      <c r="C14" s="19">
        <v>20092157.77</v>
      </c>
      <c r="D14" s="39">
        <f t="shared" ref="D14:D20" si="2">C14/B14*100</f>
        <v>84.884485720321081</v>
      </c>
    </row>
    <row r="15" spans="1:4" x14ac:dyDescent="0.25">
      <c r="A15" s="37" t="s">
        <v>10</v>
      </c>
      <c r="B15" s="33">
        <f>B16+B17+B18</f>
        <v>162653000</v>
      </c>
      <c r="C15" s="21">
        <f t="shared" ref="C15" si="3">C16+C17+C18</f>
        <v>46784597.049999997</v>
      </c>
      <c r="D15" s="36">
        <f t="shared" si="2"/>
        <v>28.763439377078807</v>
      </c>
    </row>
    <row r="16" spans="1:4" ht="21.75" customHeight="1" x14ac:dyDescent="0.25">
      <c r="A16" s="38" t="s">
        <v>11</v>
      </c>
      <c r="B16" s="32">
        <v>51095000</v>
      </c>
      <c r="C16" s="19">
        <v>2187280.16</v>
      </c>
      <c r="D16" s="39">
        <f t="shared" si="2"/>
        <v>4.2808105685487821</v>
      </c>
    </row>
    <row r="17" spans="1:4" ht="23.25" customHeight="1" x14ac:dyDescent="0.25">
      <c r="A17" s="38" t="s">
        <v>12</v>
      </c>
      <c r="B17" s="32">
        <v>11385000</v>
      </c>
      <c r="C17" s="19">
        <v>1372341.43</v>
      </c>
      <c r="D17" s="39">
        <f t="shared" si="2"/>
        <v>12.053943170838822</v>
      </c>
    </row>
    <row r="18" spans="1:4" ht="21.75" customHeight="1" x14ac:dyDescent="0.25">
      <c r="A18" s="40" t="s">
        <v>13</v>
      </c>
      <c r="B18" s="32">
        <v>100173000</v>
      </c>
      <c r="C18" s="19">
        <v>43224975.460000001</v>
      </c>
      <c r="D18" s="39">
        <f t="shared" si="2"/>
        <v>43.150325397063085</v>
      </c>
    </row>
    <row r="19" spans="1:4" ht="33" customHeight="1" x14ac:dyDescent="0.25">
      <c r="A19" s="41" t="s">
        <v>14</v>
      </c>
      <c r="B19" s="33">
        <v>24000</v>
      </c>
      <c r="C19" s="20">
        <v>9315</v>
      </c>
      <c r="D19" s="36">
        <f t="shared" si="2"/>
        <v>38.8125</v>
      </c>
    </row>
    <row r="20" spans="1:4" ht="21.75" customHeight="1" x14ac:dyDescent="0.25">
      <c r="A20" s="41" t="s">
        <v>15</v>
      </c>
      <c r="B20" s="33">
        <f>43600000+250000</f>
        <v>43850000</v>
      </c>
      <c r="C20" s="20">
        <v>16649851.720000001</v>
      </c>
      <c r="D20" s="36">
        <f t="shared" si="2"/>
        <v>37.970015324971499</v>
      </c>
    </row>
    <row r="21" spans="1:4" ht="21.75" hidden="1" customHeight="1" thickBot="1" x14ac:dyDescent="0.3">
      <c r="A21" s="41" t="s">
        <v>90</v>
      </c>
      <c r="B21" s="20">
        <v>0</v>
      </c>
      <c r="C21" s="20">
        <v>0</v>
      </c>
      <c r="D21" s="36">
        <v>0</v>
      </c>
    </row>
    <row r="22" spans="1:4" ht="43.5" customHeight="1" x14ac:dyDescent="0.25">
      <c r="A22" s="35" t="s">
        <v>16</v>
      </c>
      <c r="B22" s="10">
        <f>B23+B29+B30+B31+B34+B35</f>
        <v>172879379.57999998</v>
      </c>
      <c r="C22" s="10">
        <f>C23+C29+C30+C31+C34+C35</f>
        <v>71463107.940000013</v>
      </c>
      <c r="D22" s="36">
        <f t="shared" ref="D22:D38" si="4">C22/B22*100</f>
        <v>41.336976170099241</v>
      </c>
    </row>
    <row r="23" spans="1:4" ht="33.75" customHeight="1" x14ac:dyDescent="0.25">
      <c r="A23" s="41" t="s">
        <v>17</v>
      </c>
      <c r="B23" s="10">
        <f>B24+B25+B26+B27+B28</f>
        <v>121482762</v>
      </c>
      <c r="C23" s="10">
        <f>C24+C25+C26+C27+C28</f>
        <v>42949613.190000005</v>
      </c>
      <c r="D23" s="36">
        <f t="shared" si="4"/>
        <v>35.354491849633781</v>
      </c>
    </row>
    <row r="24" spans="1:4" ht="54.75" customHeight="1" x14ac:dyDescent="0.25">
      <c r="A24" s="42" t="s">
        <v>18</v>
      </c>
      <c r="B24" s="22">
        <v>2226750</v>
      </c>
      <c r="C24" s="22">
        <v>0</v>
      </c>
      <c r="D24" s="39">
        <f t="shared" si="4"/>
        <v>0</v>
      </c>
    </row>
    <row r="25" spans="1:4" ht="23.25" customHeight="1" x14ac:dyDescent="0.25">
      <c r="A25" s="40" t="s">
        <v>19</v>
      </c>
      <c r="B25" s="22">
        <v>96700000</v>
      </c>
      <c r="C25" s="22">
        <v>36249603.390000001</v>
      </c>
      <c r="D25" s="39">
        <f t="shared" si="4"/>
        <v>37.48666327817994</v>
      </c>
    </row>
    <row r="26" spans="1:4" ht="25.5" customHeight="1" x14ac:dyDescent="0.25">
      <c r="A26" s="40" t="s">
        <v>20</v>
      </c>
      <c r="B26" s="22">
        <v>4409560</v>
      </c>
      <c r="C26" s="22">
        <v>1328365.17</v>
      </c>
      <c r="D26" s="39">
        <f t="shared" si="4"/>
        <v>30.124664819165631</v>
      </c>
    </row>
    <row r="27" spans="1:4" ht="37.5" hidden="1" customHeight="1" x14ac:dyDescent="0.25">
      <c r="A27" s="40" t="s">
        <v>21</v>
      </c>
      <c r="B27" s="22">
        <v>0</v>
      </c>
      <c r="C27" s="22">
        <v>0</v>
      </c>
      <c r="D27" s="39">
        <v>0</v>
      </c>
    </row>
    <row r="28" spans="1:4" ht="31.5" x14ac:dyDescent="0.25">
      <c r="A28" s="40" t="s">
        <v>100</v>
      </c>
      <c r="B28" s="22">
        <v>18146452</v>
      </c>
      <c r="C28" s="22">
        <v>5371644.6299999999</v>
      </c>
      <c r="D28" s="39">
        <f t="shared" si="4"/>
        <v>29.601624769403955</v>
      </c>
    </row>
    <row r="29" spans="1:4" ht="22.7" customHeight="1" x14ac:dyDescent="0.25">
      <c r="A29" s="41" t="s">
        <v>22</v>
      </c>
      <c r="B29" s="21">
        <v>12000000</v>
      </c>
      <c r="C29" s="20">
        <v>6621796.7199999997</v>
      </c>
      <c r="D29" s="36">
        <f t="shared" si="4"/>
        <v>55.181639333333329</v>
      </c>
    </row>
    <row r="30" spans="1:4" ht="30.75" customHeight="1" x14ac:dyDescent="0.25">
      <c r="A30" s="41" t="s">
        <v>23</v>
      </c>
      <c r="B30" s="23">
        <f>5699966.1+9800+8</f>
        <v>5709774.0999999996</v>
      </c>
      <c r="C30" s="23">
        <v>4166416.03</v>
      </c>
      <c r="D30" s="36">
        <f t="shared" si="4"/>
        <v>72.969892626750337</v>
      </c>
    </row>
    <row r="31" spans="1:4" ht="21" customHeight="1" x14ac:dyDescent="0.25">
      <c r="A31" s="41" t="s">
        <v>24</v>
      </c>
      <c r="B31" s="23">
        <f t="shared" ref="B31:C31" si="5">B32+B33</f>
        <v>21824535.190000001</v>
      </c>
      <c r="C31" s="23">
        <f t="shared" si="5"/>
        <v>15889209.610000001</v>
      </c>
      <c r="D31" s="36">
        <f t="shared" si="4"/>
        <v>72.804343696998572</v>
      </c>
    </row>
    <row r="32" spans="1:4" ht="27.75" customHeight="1" x14ac:dyDescent="0.25">
      <c r="A32" s="40" t="s">
        <v>25</v>
      </c>
      <c r="B32" s="22">
        <v>300000</v>
      </c>
      <c r="C32" s="22">
        <v>281352.48</v>
      </c>
      <c r="D32" s="39">
        <f t="shared" si="4"/>
        <v>93.78416</v>
      </c>
    </row>
    <row r="33" spans="1:4" ht="24.75" customHeight="1" x14ac:dyDescent="0.25">
      <c r="A33" s="40" t="s">
        <v>26</v>
      </c>
      <c r="B33" s="22">
        <v>21524535.190000001</v>
      </c>
      <c r="C33" s="22">
        <v>15607857.130000001</v>
      </c>
      <c r="D33" s="39">
        <f t="shared" si="4"/>
        <v>72.511935761805418</v>
      </c>
    </row>
    <row r="34" spans="1:4" ht="24.75" customHeight="1" x14ac:dyDescent="0.25">
      <c r="A34" s="41" t="s">
        <v>27</v>
      </c>
      <c r="B34" s="23">
        <v>8964300</v>
      </c>
      <c r="C34" s="23">
        <v>1284747.49</v>
      </c>
      <c r="D34" s="36">
        <f t="shared" si="4"/>
        <v>14.331821670403713</v>
      </c>
    </row>
    <row r="35" spans="1:4" ht="27" customHeight="1" x14ac:dyDescent="0.25">
      <c r="A35" s="41" t="s">
        <v>28</v>
      </c>
      <c r="B35" s="23">
        <f t="shared" ref="B35:C35" si="6">B36+B37+B38</f>
        <v>2898008.29</v>
      </c>
      <c r="C35" s="23">
        <f t="shared" si="6"/>
        <v>551324.9</v>
      </c>
      <c r="D35" s="36">
        <f t="shared" si="4"/>
        <v>19.02426925079638</v>
      </c>
    </row>
    <row r="36" spans="1:4" ht="24.75" customHeight="1" x14ac:dyDescent="0.25">
      <c r="A36" s="40" t="s">
        <v>29</v>
      </c>
      <c r="B36" s="22">
        <v>0</v>
      </c>
      <c r="C36" s="22">
        <v>50822.400000000001</v>
      </c>
      <c r="D36" s="39">
        <v>0</v>
      </c>
    </row>
    <row r="37" spans="1:4" ht="26.25" customHeight="1" x14ac:dyDescent="0.25">
      <c r="A37" s="40" t="s">
        <v>28</v>
      </c>
      <c r="B37" s="34">
        <v>0</v>
      </c>
      <c r="C37" s="19">
        <v>96629.97</v>
      </c>
      <c r="D37" s="39">
        <v>0</v>
      </c>
    </row>
    <row r="38" spans="1:4" ht="27.75" customHeight="1" x14ac:dyDescent="0.25">
      <c r="A38" s="43" t="s">
        <v>89</v>
      </c>
      <c r="B38" s="34">
        <v>2898008.29</v>
      </c>
      <c r="C38" s="19">
        <v>403872.53</v>
      </c>
      <c r="D38" s="39">
        <f t="shared" si="4"/>
        <v>13.936210306699987</v>
      </c>
    </row>
    <row r="39" spans="1:4" ht="44.25" customHeight="1" x14ac:dyDescent="0.25">
      <c r="A39" s="35" t="s">
        <v>30</v>
      </c>
      <c r="B39" s="10">
        <f t="shared" ref="B39:C39" si="7">B40+B41+B42+B43+B44+B45+B46</f>
        <v>2615248374.1999998</v>
      </c>
      <c r="C39" s="10">
        <f t="shared" si="7"/>
        <v>888226763.25999999</v>
      </c>
      <c r="D39" s="36">
        <f>C39/B39*100</f>
        <v>33.963380764234572</v>
      </c>
    </row>
    <row r="40" spans="1:4" ht="31.7" customHeight="1" x14ac:dyDescent="0.25">
      <c r="A40" s="40" t="s">
        <v>31</v>
      </c>
      <c r="B40" s="22">
        <v>52585400</v>
      </c>
      <c r="C40" s="22">
        <v>17528400</v>
      </c>
      <c r="D40" s="39">
        <f>C40/B40*100</f>
        <v>33.333206555431737</v>
      </c>
    </row>
    <row r="41" spans="1:4" ht="21" customHeight="1" x14ac:dyDescent="0.25">
      <c r="A41" s="40" t="s">
        <v>94</v>
      </c>
      <c r="B41" s="22">
        <v>21587000</v>
      </c>
      <c r="C41" s="22">
        <v>7195600</v>
      </c>
      <c r="D41" s="39">
        <f>C41/B41*100</f>
        <v>33.333024505489419</v>
      </c>
    </row>
    <row r="42" spans="1:4" ht="19.5" customHeight="1" x14ac:dyDescent="0.25">
      <c r="A42" s="40" t="s">
        <v>32</v>
      </c>
      <c r="B42" s="22">
        <f>2515410598.62-1324830.45</f>
        <v>2514085768.1700001</v>
      </c>
      <c r="C42" s="22">
        <v>836515388.49000001</v>
      </c>
      <c r="D42" s="39">
        <f>C42/B42*100</f>
        <v>33.27314442016425</v>
      </c>
    </row>
    <row r="43" spans="1:4" ht="34.5" hidden="1" customHeight="1" x14ac:dyDescent="0.25">
      <c r="A43" s="42" t="s">
        <v>98</v>
      </c>
      <c r="B43" s="22">
        <v>0</v>
      </c>
      <c r="C43" s="22">
        <v>0</v>
      </c>
      <c r="D43" s="39">
        <v>0</v>
      </c>
    </row>
    <row r="44" spans="1:4" ht="19.5" customHeight="1" x14ac:dyDescent="0.25">
      <c r="A44" s="42" t="s">
        <v>97</v>
      </c>
      <c r="B44" s="22">
        <v>0</v>
      </c>
      <c r="C44" s="22">
        <v>-2831.26</v>
      </c>
      <c r="D44" s="39">
        <v>0</v>
      </c>
    </row>
    <row r="45" spans="1:4" ht="47.25" customHeight="1" x14ac:dyDescent="0.25">
      <c r="A45" s="40" t="s">
        <v>33</v>
      </c>
      <c r="B45" s="22">
        <v>-13419536.130000001</v>
      </c>
      <c r="C45" s="22">
        <v>-13419536.130000001</v>
      </c>
      <c r="D45" s="39">
        <v>0</v>
      </c>
    </row>
    <row r="46" spans="1:4" ht="23.25" customHeight="1" x14ac:dyDescent="0.25">
      <c r="A46" s="40" t="s">
        <v>96</v>
      </c>
      <c r="B46" s="22">
        <v>40409742.159999996</v>
      </c>
      <c r="C46" s="22">
        <v>40409742.159999996</v>
      </c>
      <c r="D46" s="39">
        <v>0</v>
      </c>
    </row>
    <row r="47" spans="1:4" ht="37.5" customHeight="1" thickBot="1" x14ac:dyDescent="0.3">
      <c r="A47" s="61" t="s">
        <v>34</v>
      </c>
      <c r="B47" s="50">
        <f>B5+B22+B39</f>
        <v>3858248773.7799997</v>
      </c>
      <c r="C47" s="28">
        <f>C5+C22+C39</f>
        <v>1263040577.4200001</v>
      </c>
      <c r="D47" s="62">
        <f>C47/B47*100</f>
        <v>32.736110382601773</v>
      </c>
    </row>
    <row r="48" spans="1:4" ht="24.75" customHeight="1" x14ac:dyDescent="0.25">
      <c r="A48" s="52" t="s">
        <v>35</v>
      </c>
      <c r="B48" s="71"/>
      <c r="C48" s="71"/>
      <c r="D48" s="72"/>
    </row>
    <row r="49" spans="1:4" ht="24" customHeight="1" x14ac:dyDescent="0.25">
      <c r="A49" s="44" t="s">
        <v>36</v>
      </c>
      <c r="B49" s="10">
        <f>B50+B51+B52+B53+B54+B55+B56+B57</f>
        <v>241385977.59999999</v>
      </c>
      <c r="C49" s="10">
        <f>C50+C51+C52+C53+C54+C55+C56+C57</f>
        <v>57886692.570000008</v>
      </c>
      <c r="D49" s="36">
        <f>C49/B49*100</f>
        <v>23.980967389051852</v>
      </c>
    </row>
    <row r="50" spans="1:4" ht="31.5" hidden="1" customHeight="1" x14ac:dyDescent="0.25">
      <c r="A50" s="45" t="s">
        <v>95</v>
      </c>
      <c r="B50" s="12"/>
      <c r="C50" s="11"/>
      <c r="D50" s="36" t="e">
        <f t="shared" ref="D50:D57" si="8">C50/B50*100</f>
        <v>#DIV/0!</v>
      </c>
    </row>
    <row r="51" spans="1:4" ht="49.7" customHeight="1" x14ac:dyDescent="0.25">
      <c r="A51" s="45" t="s">
        <v>37</v>
      </c>
      <c r="B51" s="12">
        <v>7184652</v>
      </c>
      <c r="C51" s="11">
        <v>1734126.32</v>
      </c>
      <c r="D51" s="39">
        <f>C51/B51*100</f>
        <v>24.13653883305691</v>
      </c>
    </row>
    <row r="52" spans="1:4" ht="46.5" customHeight="1" x14ac:dyDescent="0.25">
      <c r="A52" s="45" t="s">
        <v>38</v>
      </c>
      <c r="B52" s="27">
        <v>91861580.609999999</v>
      </c>
      <c r="C52" s="27">
        <v>28244653.920000002</v>
      </c>
      <c r="D52" s="39">
        <f t="shared" si="8"/>
        <v>30.74697140245517</v>
      </c>
    </row>
    <row r="53" spans="1:4" x14ac:dyDescent="0.25">
      <c r="A53" s="45" t="s">
        <v>39</v>
      </c>
      <c r="B53" s="12">
        <v>28900</v>
      </c>
      <c r="C53" s="11">
        <v>0</v>
      </c>
      <c r="D53" s="39">
        <f t="shared" si="8"/>
        <v>0</v>
      </c>
    </row>
    <row r="54" spans="1:4" ht="30.2" customHeight="1" x14ac:dyDescent="0.25">
      <c r="A54" s="45" t="s">
        <v>40</v>
      </c>
      <c r="B54" s="12">
        <v>9909954</v>
      </c>
      <c r="C54" s="11">
        <v>3494895.64</v>
      </c>
      <c r="D54" s="39">
        <f t="shared" si="8"/>
        <v>35.266517281513117</v>
      </c>
    </row>
    <row r="55" spans="1:4" ht="19.5" customHeight="1" x14ac:dyDescent="0.25">
      <c r="A55" s="45" t="s">
        <v>41</v>
      </c>
      <c r="B55" s="12">
        <v>7566500</v>
      </c>
      <c r="C55" s="11">
        <v>0</v>
      </c>
      <c r="D55" s="39">
        <f t="shared" si="8"/>
        <v>0</v>
      </c>
    </row>
    <row r="56" spans="1:4" x14ac:dyDescent="0.25">
      <c r="A56" s="45" t="s">
        <v>42</v>
      </c>
      <c r="B56" s="12">
        <v>2500000</v>
      </c>
      <c r="C56" s="11">
        <v>0</v>
      </c>
      <c r="D56" s="39">
        <f t="shared" si="8"/>
        <v>0</v>
      </c>
    </row>
    <row r="57" spans="1:4" x14ac:dyDescent="0.25">
      <c r="A57" s="45" t="s">
        <v>43</v>
      </c>
      <c r="B57" s="12">
        <v>122334390.98999999</v>
      </c>
      <c r="C57" s="11">
        <v>24413016.690000001</v>
      </c>
      <c r="D57" s="39">
        <f t="shared" si="8"/>
        <v>19.955971899999568</v>
      </c>
    </row>
    <row r="58" spans="1:4" ht="21" customHeight="1" x14ac:dyDescent="0.25">
      <c r="A58" s="44" t="s">
        <v>44</v>
      </c>
      <c r="B58" s="10">
        <f>B59+B60+B61+B62</f>
        <v>31951660.440000001</v>
      </c>
      <c r="C58" s="10">
        <f>C59+C60+C61+C62</f>
        <v>7716625.4100000001</v>
      </c>
      <c r="D58" s="36">
        <f t="shared" ref="D58:D106" si="9">C58/B58*100</f>
        <v>24.150937083506385</v>
      </c>
    </row>
    <row r="59" spans="1:4" x14ac:dyDescent="0.25">
      <c r="A59" s="45" t="s">
        <v>45</v>
      </c>
      <c r="B59" s="12">
        <v>7265300</v>
      </c>
      <c r="C59" s="11">
        <v>2077031.34</v>
      </c>
      <c r="D59" s="39">
        <f t="shared" si="9"/>
        <v>28.588376804811915</v>
      </c>
    </row>
    <row r="60" spans="1:4" ht="18.75" customHeight="1" x14ac:dyDescent="0.25">
      <c r="A60" s="45" t="s">
        <v>87</v>
      </c>
      <c r="B60" s="12">
        <v>24486800</v>
      </c>
      <c r="C60" s="11">
        <v>5639594.0700000003</v>
      </c>
      <c r="D60" s="39">
        <f t="shared" si="9"/>
        <v>23.031159931064902</v>
      </c>
    </row>
    <row r="61" spans="1:4" ht="34.5" customHeight="1" x14ac:dyDescent="0.25">
      <c r="A61" s="45" t="s">
        <v>101</v>
      </c>
      <c r="B61" s="12">
        <v>100000</v>
      </c>
      <c r="C61" s="11">
        <v>0</v>
      </c>
      <c r="D61" s="39">
        <f t="shared" si="9"/>
        <v>0</v>
      </c>
    </row>
    <row r="62" spans="1:4" ht="30.75" customHeight="1" x14ac:dyDescent="0.25">
      <c r="A62" s="45" t="s">
        <v>99</v>
      </c>
      <c r="B62" s="12">
        <v>99560.44</v>
      </c>
      <c r="C62" s="11">
        <v>0</v>
      </c>
      <c r="D62" s="39">
        <v>0</v>
      </c>
    </row>
    <row r="63" spans="1:4" x14ac:dyDescent="0.25">
      <c r="A63" s="44" t="s">
        <v>46</v>
      </c>
      <c r="B63" s="10">
        <f>B64+B65+B66+B67</f>
        <v>292851038.51999998</v>
      </c>
      <c r="C63" s="10">
        <f>C64+C65+C66+C67</f>
        <v>37578800.769999996</v>
      </c>
      <c r="D63" s="36">
        <f t="shared" si="9"/>
        <v>12.832053101096852</v>
      </c>
    </row>
    <row r="64" spans="1:4" x14ac:dyDescent="0.25">
      <c r="A64" s="45" t="s">
        <v>47</v>
      </c>
      <c r="B64" s="12">
        <v>1006100</v>
      </c>
      <c r="C64" s="12">
        <v>330003.40000000002</v>
      </c>
      <c r="D64" s="39">
        <f t="shared" si="9"/>
        <v>32.800258423615944</v>
      </c>
    </row>
    <row r="65" spans="1:10" hidden="1" x14ac:dyDescent="0.25">
      <c r="A65" s="45" t="s">
        <v>48</v>
      </c>
      <c r="B65" s="12">
        <v>0</v>
      </c>
      <c r="C65" s="12">
        <v>0</v>
      </c>
      <c r="D65" s="39">
        <v>0</v>
      </c>
    </row>
    <row r="66" spans="1:10" x14ac:dyDescent="0.25">
      <c r="A66" s="45" t="s">
        <v>49</v>
      </c>
      <c r="B66" s="13">
        <v>291470746.51999998</v>
      </c>
      <c r="C66" s="11">
        <v>37027218.369999997</v>
      </c>
      <c r="D66" s="39">
        <f t="shared" si="9"/>
        <v>12.703579625771907</v>
      </c>
    </row>
    <row r="67" spans="1:10" ht="20.25" customHeight="1" x14ac:dyDescent="0.25">
      <c r="A67" s="45" t="s">
        <v>50</v>
      </c>
      <c r="B67" s="12">
        <v>374192</v>
      </c>
      <c r="C67" s="13">
        <v>221579</v>
      </c>
      <c r="D67" s="39">
        <f t="shared" si="9"/>
        <v>59.215322615128066</v>
      </c>
    </row>
    <row r="68" spans="1:10" x14ac:dyDescent="0.25">
      <c r="A68" s="44" t="s">
        <v>51</v>
      </c>
      <c r="B68" s="10">
        <f>B69+B70+B72+B71</f>
        <v>275732459.99000001</v>
      </c>
      <c r="C68" s="10">
        <f>C69+C70+C72+C71</f>
        <v>39248344.899999999</v>
      </c>
      <c r="D68" s="36">
        <f t="shared" si="9"/>
        <v>14.234212722514942</v>
      </c>
    </row>
    <row r="69" spans="1:10" x14ac:dyDescent="0.25">
      <c r="A69" s="45" t="s">
        <v>52</v>
      </c>
      <c r="B69" s="12">
        <v>56909643</v>
      </c>
      <c r="C69" s="13">
        <v>3953620.19</v>
      </c>
      <c r="D69" s="39">
        <f t="shared" si="9"/>
        <v>6.9471885283132071</v>
      </c>
    </row>
    <row r="70" spans="1:10" x14ac:dyDescent="0.25">
      <c r="A70" s="45" t="s">
        <v>53</v>
      </c>
      <c r="B70" s="12">
        <v>19820468.25</v>
      </c>
      <c r="C70" s="11">
        <v>448961.19</v>
      </c>
      <c r="D70" s="39">
        <f t="shared" si="9"/>
        <v>2.2651391699588128</v>
      </c>
    </row>
    <row r="71" spans="1:10" x14ac:dyDescent="0.25">
      <c r="A71" s="45" t="s">
        <v>54</v>
      </c>
      <c r="B71" s="12">
        <v>184577248.74000001</v>
      </c>
      <c r="C71" s="13">
        <v>30059522.52</v>
      </c>
      <c r="D71" s="39">
        <f t="shared" si="9"/>
        <v>16.285605471529468</v>
      </c>
    </row>
    <row r="72" spans="1:10" ht="17.45" customHeight="1" x14ac:dyDescent="0.25">
      <c r="A72" s="45" t="s">
        <v>55</v>
      </c>
      <c r="B72" s="12">
        <v>14425100</v>
      </c>
      <c r="C72" s="13">
        <v>4786241</v>
      </c>
      <c r="D72" s="39">
        <f t="shared" si="9"/>
        <v>33.179950225648348</v>
      </c>
    </row>
    <row r="73" spans="1:10" x14ac:dyDescent="0.25">
      <c r="A73" s="44" t="s">
        <v>56</v>
      </c>
      <c r="B73" s="10">
        <f>B74+B75</f>
        <v>34327943.780000001</v>
      </c>
      <c r="C73" s="10">
        <f>C74+C75</f>
        <v>6338500</v>
      </c>
      <c r="D73" s="36">
        <f t="shared" si="9"/>
        <v>18.464549000144046</v>
      </c>
    </row>
    <row r="74" spans="1:10" ht="30.2" customHeight="1" x14ac:dyDescent="0.25">
      <c r="A74" s="45" t="s">
        <v>57</v>
      </c>
      <c r="B74" s="12">
        <v>34327943.780000001</v>
      </c>
      <c r="C74" s="11">
        <v>6338500</v>
      </c>
      <c r="D74" s="39">
        <f t="shared" si="9"/>
        <v>18.464549000144046</v>
      </c>
    </row>
    <row r="75" spans="1:10" ht="19.5" hidden="1" customHeight="1" x14ac:dyDescent="0.25">
      <c r="A75" s="45" t="s">
        <v>58</v>
      </c>
      <c r="B75" s="12">
        <v>0</v>
      </c>
      <c r="C75" s="11">
        <v>0</v>
      </c>
      <c r="D75" s="39">
        <v>0</v>
      </c>
    </row>
    <row r="76" spans="1:10" x14ac:dyDescent="0.25">
      <c r="A76" s="44" t="s">
        <v>59</v>
      </c>
      <c r="B76" s="10">
        <f t="shared" ref="B76:C76" si="10">B77+B78+B79+B80+B81+B82</f>
        <v>2458952065.2500005</v>
      </c>
      <c r="C76" s="10">
        <f t="shared" si="10"/>
        <v>846004196.12999988</v>
      </c>
      <c r="D76" s="36">
        <f t="shared" si="9"/>
        <v>34.405070683799075</v>
      </c>
      <c r="F76" s="5"/>
      <c r="H76" s="4"/>
      <c r="J76" s="4"/>
    </row>
    <row r="77" spans="1:10" x14ac:dyDescent="0.25">
      <c r="A77" s="45" t="s">
        <v>60</v>
      </c>
      <c r="B77" s="12">
        <v>992921703.70000005</v>
      </c>
      <c r="C77" s="11">
        <v>356440652.89999998</v>
      </c>
      <c r="D77" s="39">
        <f t="shared" si="9"/>
        <v>35.898163125226077</v>
      </c>
    </row>
    <row r="78" spans="1:10" x14ac:dyDescent="0.25">
      <c r="A78" s="45" t="s">
        <v>61</v>
      </c>
      <c r="B78" s="12">
        <v>1159031993.9400001</v>
      </c>
      <c r="C78" s="11">
        <v>416755172.88999999</v>
      </c>
      <c r="D78" s="46">
        <f t="shared" si="9"/>
        <v>35.957175907913225</v>
      </c>
    </row>
    <row r="79" spans="1:10" ht="15" customHeight="1" x14ac:dyDescent="0.25">
      <c r="A79" s="45" t="s">
        <v>62</v>
      </c>
      <c r="B79" s="12">
        <v>223021967.61000001</v>
      </c>
      <c r="C79" s="11">
        <v>58734266</v>
      </c>
      <c r="D79" s="46">
        <f t="shared" si="9"/>
        <v>26.335641564560579</v>
      </c>
    </row>
    <row r="80" spans="1:10" ht="15" customHeight="1" x14ac:dyDescent="0.25">
      <c r="A80" s="45" t="s">
        <v>91</v>
      </c>
      <c r="B80" s="12">
        <v>155000</v>
      </c>
      <c r="C80" s="11">
        <v>26000</v>
      </c>
      <c r="D80" s="46">
        <f t="shared" si="9"/>
        <v>16.7741935483871</v>
      </c>
    </row>
    <row r="81" spans="1:6" x14ac:dyDescent="0.25">
      <c r="A81" s="45" t="s">
        <v>63</v>
      </c>
      <c r="B81" s="12">
        <v>31171100</v>
      </c>
      <c r="C81" s="11">
        <v>4391006.66</v>
      </c>
      <c r="D81" s="46">
        <f t="shared" si="9"/>
        <v>14.086787633416851</v>
      </c>
    </row>
    <row r="82" spans="1:6" x14ac:dyDescent="0.25">
      <c r="A82" s="45" t="s">
        <v>64</v>
      </c>
      <c r="B82" s="12">
        <v>52650300</v>
      </c>
      <c r="C82" s="11">
        <v>9657097.6799999997</v>
      </c>
      <c r="D82" s="46">
        <f t="shared" si="9"/>
        <v>18.34196135634555</v>
      </c>
    </row>
    <row r="83" spans="1:6" x14ac:dyDescent="0.25">
      <c r="A83" s="44" t="s">
        <v>65</v>
      </c>
      <c r="B83" s="10">
        <f>B84</f>
        <v>172140888.75999999</v>
      </c>
      <c r="C83" s="10">
        <f>C84</f>
        <v>39600019.200000003</v>
      </c>
      <c r="D83" s="47">
        <f t="shared" si="9"/>
        <v>23.004423577253991</v>
      </c>
      <c r="F83" s="5"/>
    </row>
    <row r="84" spans="1:6" x14ac:dyDescent="0.25">
      <c r="A84" s="45" t="s">
        <v>66</v>
      </c>
      <c r="B84" s="12">
        <v>172140888.75999999</v>
      </c>
      <c r="C84" s="11">
        <v>39600019.200000003</v>
      </c>
      <c r="D84" s="46">
        <f t="shared" si="9"/>
        <v>23.004423577253991</v>
      </c>
    </row>
    <row r="85" spans="1:6" x14ac:dyDescent="0.25">
      <c r="A85" s="44" t="s">
        <v>67</v>
      </c>
      <c r="B85" s="10">
        <f>B86+B87+B88+B89</f>
        <v>417921118.20999998</v>
      </c>
      <c r="C85" s="10">
        <f>C86+C87+C88+C89</f>
        <v>153758222.94</v>
      </c>
      <c r="D85" s="47">
        <f t="shared" si="9"/>
        <v>36.791206818780211</v>
      </c>
    </row>
    <row r="86" spans="1:6" x14ac:dyDescent="0.25">
      <c r="A86" s="45" t="s">
        <v>68</v>
      </c>
      <c r="B86" s="12">
        <v>2441434</v>
      </c>
      <c r="C86" s="11">
        <v>870340.53</v>
      </c>
      <c r="D86" s="46">
        <f t="shared" si="9"/>
        <v>35.648742910928576</v>
      </c>
    </row>
    <row r="87" spans="1:6" x14ac:dyDescent="0.25">
      <c r="A87" s="45" t="s">
        <v>69</v>
      </c>
      <c r="B87" s="12">
        <v>1023752.5</v>
      </c>
      <c r="C87" s="11">
        <v>943952.5</v>
      </c>
      <c r="D87" s="46">
        <f t="shared" si="9"/>
        <v>92.205147240177681</v>
      </c>
    </row>
    <row r="88" spans="1:6" x14ac:dyDescent="0.25">
      <c r="A88" s="45" t="s">
        <v>70</v>
      </c>
      <c r="B88" s="12">
        <v>405516937.56999999</v>
      </c>
      <c r="C88" s="11">
        <v>147546861.75999999</v>
      </c>
      <c r="D88" s="46">
        <f t="shared" si="9"/>
        <v>36.384882625162994</v>
      </c>
    </row>
    <row r="89" spans="1:6" ht="18.75" customHeight="1" x14ac:dyDescent="0.25">
      <c r="A89" s="45" t="s">
        <v>71</v>
      </c>
      <c r="B89" s="12">
        <v>8938994.1400000006</v>
      </c>
      <c r="C89" s="11">
        <v>4397068.1500000004</v>
      </c>
      <c r="D89" s="46">
        <f t="shared" si="9"/>
        <v>49.189741945618955</v>
      </c>
    </row>
    <row r="90" spans="1:6" x14ac:dyDescent="0.25">
      <c r="A90" s="44" t="s">
        <v>72</v>
      </c>
      <c r="B90" s="10">
        <f>B91+B92+B93</f>
        <v>101680200</v>
      </c>
      <c r="C90" s="10">
        <f>C91+C92+C93</f>
        <v>28399025</v>
      </c>
      <c r="D90" s="47">
        <f t="shared" si="9"/>
        <v>27.929749351397813</v>
      </c>
    </row>
    <row r="91" spans="1:6" x14ac:dyDescent="0.25">
      <c r="A91" s="45" t="s">
        <v>73</v>
      </c>
      <c r="B91" s="12">
        <v>94893600</v>
      </c>
      <c r="C91" s="11">
        <v>27253835</v>
      </c>
      <c r="D91" s="46">
        <f t="shared" si="9"/>
        <v>28.720414232361296</v>
      </c>
    </row>
    <row r="92" spans="1:6" x14ac:dyDescent="0.25">
      <c r="A92" s="45" t="s">
        <v>74</v>
      </c>
      <c r="B92" s="12">
        <v>6786600</v>
      </c>
      <c r="C92" s="11">
        <v>1145190</v>
      </c>
      <c r="D92" s="46">
        <f t="shared" si="9"/>
        <v>16.874281672707983</v>
      </c>
    </row>
    <row r="93" spans="1:6" hidden="1" x14ac:dyDescent="0.25">
      <c r="A93" s="45" t="s">
        <v>75</v>
      </c>
      <c r="B93" s="12"/>
      <c r="C93" s="11"/>
      <c r="D93" s="46" t="e">
        <f t="shared" si="9"/>
        <v>#DIV/0!</v>
      </c>
    </row>
    <row r="94" spans="1:6" x14ac:dyDescent="0.25">
      <c r="A94" s="44" t="s">
        <v>76</v>
      </c>
      <c r="B94" s="25">
        <f t="shared" ref="B94:C94" si="11">B95+B96</f>
        <v>1808757</v>
      </c>
      <c r="C94" s="25">
        <f t="shared" si="11"/>
        <v>390981.14</v>
      </c>
      <c r="D94" s="47">
        <f t="shared" si="9"/>
        <v>21.616012543420705</v>
      </c>
    </row>
    <row r="95" spans="1:6" x14ac:dyDescent="0.25">
      <c r="A95" s="45" t="s">
        <v>77</v>
      </c>
      <c r="B95" s="12">
        <v>497600</v>
      </c>
      <c r="C95" s="11">
        <v>110180</v>
      </c>
      <c r="D95" s="46">
        <f t="shared" si="9"/>
        <v>22.14228295819936</v>
      </c>
    </row>
    <row r="96" spans="1:6" x14ac:dyDescent="0.25">
      <c r="A96" s="45" t="s">
        <v>92</v>
      </c>
      <c r="B96" s="12">
        <v>1311157</v>
      </c>
      <c r="C96" s="11">
        <v>280801.14</v>
      </c>
      <c r="D96" s="46">
        <f t="shared" si="9"/>
        <v>21.416286531666309</v>
      </c>
    </row>
    <row r="97" spans="1:6" x14ac:dyDescent="0.25">
      <c r="A97" s="44" t="s">
        <v>78</v>
      </c>
      <c r="B97" s="10">
        <v>1740846.03</v>
      </c>
      <c r="C97" s="25">
        <v>0</v>
      </c>
      <c r="D97" s="47">
        <v>0</v>
      </c>
    </row>
    <row r="98" spans="1:6" hidden="1" x14ac:dyDescent="0.25">
      <c r="A98" s="44" t="s">
        <v>85</v>
      </c>
      <c r="B98" s="10"/>
      <c r="C98" s="25"/>
      <c r="D98" s="47" t="e">
        <f t="shared" si="9"/>
        <v>#DIV/0!</v>
      </c>
    </row>
    <row r="99" spans="1:6" ht="32.25" customHeight="1" thickBot="1" x14ac:dyDescent="0.3">
      <c r="A99" s="48" t="s">
        <v>79</v>
      </c>
      <c r="B99" s="10">
        <f>B49+B58+B63+B68+B73+B76+B83+B85+B90+B94+B97+B98</f>
        <v>4030492955.5800004</v>
      </c>
      <c r="C99" s="10">
        <f>C49+C58+C63+C68+C73+C76+C83+C85+C90+C94+C97+C98</f>
        <v>1216921408.0599999</v>
      </c>
      <c r="D99" s="47">
        <f t="shared" si="9"/>
        <v>30.192867757658227</v>
      </c>
      <c r="E99" s="5"/>
      <c r="F99" s="5"/>
    </row>
    <row r="100" spans="1:6" ht="9.75" hidden="1" customHeight="1" x14ac:dyDescent="0.25">
      <c r="A100" s="63"/>
      <c r="B100" s="64"/>
      <c r="C100" s="29"/>
      <c r="D100" s="65" t="e">
        <f t="shared" si="9"/>
        <v>#DIV/0!</v>
      </c>
    </row>
    <row r="101" spans="1:6" ht="33.75" customHeight="1" x14ac:dyDescent="0.25">
      <c r="A101" s="66" t="s">
        <v>80</v>
      </c>
      <c r="B101" s="26">
        <f>B47-B99</f>
        <v>-172244181.80000067</v>
      </c>
      <c r="C101" s="67">
        <f>C47-C99</f>
        <v>46119169.360000134</v>
      </c>
      <c r="D101" s="68">
        <f t="shared" si="9"/>
        <v>-26.775458467184031</v>
      </c>
    </row>
    <row r="102" spans="1:6" x14ac:dyDescent="0.25">
      <c r="A102" s="45" t="s">
        <v>88</v>
      </c>
      <c r="B102" s="12"/>
      <c r="C102" s="11"/>
      <c r="D102" s="46"/>
    </row>
    <row r="103" spans="1:6" x14ac:dyDescent="0.25">
      <c r="A103" s="44" t="s">
        <v>81</v>
      </c>
      <c r="B103" s="10">
        <v>13000000</v>
      </c>
      <c r="C103" s="10">
        <v>0</v>
      </c>
      <c r="D103" s="47">
        <v>0</v>
      </c>
      <c r="F103" s="5"/>
    </row>
    <row r="104" spans="1:6" ht="31.5" hidden="1" x14ac:dyDescent="0.25">
      <c r="A104" s="45" t="s">
        <v>82</v>
      </c>
      <c r="B104" s="12">
        <v>0</v>
      </c>
      <c r="C104" s="11">
        <v>0</v>
      </c>
      <c r="D104" s="46" t="e">
        <f t="shared" si="9"/>
        <v>#DIV/0!</v>
      </c>
    </row>
    <row r="105" spans="1:6" ht="31.5" hidden="1" x14ac:dyDescent="0.25">
      <c r="A105" s="45" t="s">
        <v>83</v>
      </c>
      <c r="B105" s="12">
        <v>0</v>
      </c>
      <c r="C105" s="11">
        <v>0</v>
      </c>
      <c r="D105" s="46" t="e">
        <f t="shared" si="9"/>
        <v>#DIV/0!</v>
      </c>
    </row>
    <row r="106" spans="1:6" ht="30.75" customHeight="1" thickBot="1" x14ac:dyDescent="0.3">
      <c r="A106" s="49" t="s">
        <v>84</v>
      </c>
      <c r="B106" s="50">
        <v>159244181.80000001</v>
      </c>
      <c r="C106" s="28">
        <v>-46119169.359999999</v>
      </c>
      <c r="D106" s="51">
        <f t="shared" si="9"/>
        <v>-28.961290038164517</v>
      </c>
      <c r="F106" s="5"/>
    </row>
    <row r="107" spans="1:6" s="7" customFormat="1" ht="23.25" customHeight="1" x14ac:dyDescent="0.25">
      <c r="A107" s="6"/>
      <c r="B107" s="14"/>
      <c r="C107" s="14"/>
      <c r="D107" s="18"/>
    </row>
    <row r="108" spans="1:6" x14ac:dyDescent="0.25">
      <c r="A108" s="1"/>
      <c r="B108" s="15"/>
      <c r="C108" s="15"/>
      <c r="D108" s="9"/>
    </row>
    <row r="109" spans="1:6" ht="18" customHeight="1" x14ac:dyDescent="0.25">
      <c r="A109" s="1"/>
      <c r="B109" s="8"/>
      <c r="C109" s="69"/>
      <c r="D109" s="70"/>
    </row>
    <row r="110" spans="1:6" x14ac:dyDescent="0.25">
      <c r="A110" s="2"/>
      <c r="B110" s="9"/>
      <c r="C110" s="9"/>
      <c r="D110" s="9"/>
    </row>
    <row r="111" spans="1:6" ht="42.75" customHeight="1" x14ac:dyDescent="0.25">
      <c r="A111" s="2"/>
      <c r="B111" s="16"/>
      <c r="C111" s="9"/>
      <c r="D111" s="9"/>
    </row>
    <row r="112" spans="1:6" x14ac:dyDescent="0.25">
      <c r="A112" s="2"/>
      <c r="B112" s="9"/>
      <c r="C112" s="9"/>
      <c r="D112" s="9"/>
    </row>
  </sheetData>
  <mergeCells count="3">
    <mergeCell ref="C109:D109"/>
    <mergeCell ref="B48:D48"/>
    <mergeCell ref="A1:D1"/>
  </mergeCells>
  <pageMargins left="0.98425196850393704" right="0" top="0.39370078740157483" bottom="0.11811023622047245" header="0" footer="0"/>
  <pageSetup paperSize="9" scale="65" fitToHeight="2" orientation="portrait" r:id="rId1"/>
  <rowBreaks count="1" manualBreakCount="1">
    <brk id="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-</vt:lpstr>
      <vt:lpstr>'-'!Заголовки_для_печати</vt:lpstr>
      <vt:lpstr>'-'!Область_печати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2025-05-07T10:46:58Z</dcterms:modified>
</cp:coreProperties>
</file>