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520" windowHeight="9390" tabRatio="597" firstSheet="1" activeTab="1"/>
  </bookViews>
  <sheets>
    <sheet name="2020-2022 (2)" sheetId="3" r:id="rId1"/>
    <sheet name="2023-2025 " sheetId="8" r:id="rId2"/>
  </sheets>
  <definedNames>
    <definedName name="_xlnm._FilterDatabase" localSheetId="0" hidden="1">'2020-2022 (2)'!$C$1:$C$286</definedName>
    <definedName name="_xlnm._FilterDatabase" localSheetId="1" hidden="1">'2023-2025 '!$C$1:$C$101</definedName>
    <definedName name="_xlnm.Print_Area" localSheetId="0">'2020-2022 (2)'!$A$1:$E$281</definedName>
  </definedNames>
  <calcPr calcId="145621"/>
</workbook>
</file>

<file path=xl/calcChain.xml><?xml version="1.0" encoding="utf-8"?>
<calcChain xmlns="http://schemas.openxmlformats.org/spreadsheetml/2006/main">
  <c r="C26" i="8" l="1"/>
  <c r="C37" i="8" l="1"/>
  <c r="C21" i="8"/>
  <c r="C44" i="8" l="1"/>
  <c r="C71" i="8"/>
  <c r="C64" i="8"/>
  <c r="C46" i="8"/>
  <c r="C33" i="8" l="1"/>
  <c r="C18" i="8" l="1"/>
  <c r="C16" i="8" s="1"/>
  <c r="C7" i="8"/>
  <c r="C83" i="8" l="1"/>
  <c r="C14" i="8"/>
  <c r="C85" i="8" l="1"/>
  <c r="E274" i="3" l="1"/>
  <c r="E272" i="3" s="1"/>
  <c r="E271" i="3" s="1"/>
  <c r="D274" i="3"/>
  <c r="D272" i="3" s="1"/>
  <c r="D271" i="3" s="1"/>
  <c r="C274" i="3"/>
  <c r="C272" i="3" s="1"/>
  <c r="C271" i="3" s="1"/>
  <c r="E267" i="3"/>
  <c r="D267" i="3"/>
  <c r="C267" i="3"/>
  <c r="E262" i="3"/>
  <c r="D262" i="3"/>
  <c r="C262" i="3"/>
  <c r="E258" i="3"/>
  <c r="D258" i="3"/>
  <c r="C258" i="3"/>
  <c r="E254" i="3"/>
  <c r="D254" i="3"/>
  <c r="C254" i="3"/>
  <c r="E250" i="3"/>
  <c r="D250" i="3"/>
  <c r="C250" i="3"/>
  <c r="E246" i="3"/>
  <c r="D246" i="3"/>
  <c r="C246" i="3"/>
  <c r="E242" i="3"/>
  <c r="D242" i="3"/>
  <c r="C242" i="3"/>
  <c r="E238" i="3"/>
  <c r="D238" i="3"/>
  <c r="C238" i="3"/>
  <c r="E234" i="3"/>
  <c r="D234" i="3"/>
  <c r="C234" i="3"/>
  <c r="E229" i="3"/>
  <c r="D229" i="3"/>
  <c r="C229" i="3"/>
  <c r="E225" i="3"/>
  <c r="D225" i="3"/>
  <c r="C225" i="3"/>
  <c r="E221" i="3"/>
  <c r="D221" i="3"/>
  <c r="C221" i="3"/>
  <c r="E217" i="3"/>
  <c r="D217" i="3"/>
  <c r="C217" i="3"/>
  <c r="E212" i="3"/>
  <c r="D212" i="3"/>
  <c r="C212" i="3"/>
  <c r="E207" i="3"/>
  <c r="D207" i="3"/>
  <c r="C207" i="3"/>
  <c r="E203" i="3"/>
  <c r="D203" i="3"/>
  <c r="C203" i="3"/>
  <c r="E199" i="3"/>
  <c r="D199" i="3"/>
  <c r="C199" i="3"/>
  <c r="E195" i="3"/>
  <c r="D195" i="3"/>
  <c r="C195" i="3"/>
  <c r="E191" i="3"/>
  <c r="D191" i="3"/>
  <c r="C191" i="3"/>
  <c r="E187" i="3"/>
  <c r="D187" i="3"/>
  <c r="C187" i="3"/>
  <c r="E182" i="3"/>
  <c r="D182" i="3"/>
  <c r="C182" i="3"/>
  <c r="E178" i="3"/>
  <c r="D178" i="3"/>
  <c r="C178" i="3"/>
  <c r="E174" i="3"/>
  <c r="D174" i="3"/>
  <c r="C174" i="3"/>
  <c r="E170" i="3"/>
  <c r="D170" i="3"/>
  <c r="C170" i="3"/>
  <c r="E166" i="3"/>
  <c r="D166" i="3"/>
  <c r="C166" i="3"/>
  <c r="E162" i="3"/>
  <c r="D162" i="3"/>
  <c r="C162" i="3"/>
  <c r="E158" i="3"/>
  <c r="D158" i="3"/>
  <c r="C158" i="3"/>
  <c r="E154" i="3"/>
  <c r="D154" i="3"/>
  <c r="C154" i="3"/>
  <c r="E149" i="3"/>
  <c r="D149" i="3"/>
  <c r="C149" i="3"/>
  <c r="E145" i="3"/>
  <c r="D145" i="3"/>
  <c r="C145" i="3"/>
  <c r="E140" i="3"/>
  <c r="D140" i="3"/>
  <c r="C140" i="3"/>
  <c r="E136" i="3"/>
  <c r="D136" i="3"/>
  <c r="C136" i="3"/>
  <c r="E132" i="3"/>
  <c r="D132" i="3"/>
  <c r="C132" i="3"/>
  <c r="E128" i="3"/>
  <c r="D128" i="3"/>
  <c r="C128" i="3"/>
  <c r="E124" i="3"/>
  <c r="D124" i="3"/>
  <c r="C124" i="3"/>
  <c r="E120" i="3"/>
  <c r="D120" i="3"/>
  <c r="C120" i="3"/>
  <c r="E115" i="3"/>
  <c r="D115" i="3"/>
  <c r="C115" i="3"/>
  <c r="E111" i="3"/>
  <c r="D111" i="3"/>
  <c r="C111" i="3"/>
  <c r="E107" i="3"/>
  <c r="D107" i="3"/>
  <c r="C107" i="3"/>
  <c r="E103" i="3"/>
  <c r="D103" i="3"/>
  <c r="C103" i="3"/>
  <c r="E99" i="3"/>
  <c r="D99" i="3"/>
  <c r="C99" i="3"/>
  <c r="E95" i="3"/>
  <c r="D95" i="3"/>
  <c r="C95" i="3"/>
  <c r="E91" i="3"/>
  <c r="D91" i="3"/>
  <c r="C91" i="3"/>
  <c r="E87" i="3"/>
  <c r="D87" i="3"/>
  <c r="C87" i="3"/>
  <c r="E83" i="3"/>
  <c r="D83" i="3"/>
  <c r="C83" i="3"/>
  <c r="E79" i="3"/>
  <c r="D79" i="3"/>
  <c r="C79" i="3"/>
  <c r="E75" i="3"/>
  <c r="D75" i="3"/>
  <c r="C75" i="3"/>
  <c r="E71" i="3"/>
  <c r="D71" i="3"/>
  <c r="C71" i="3"/>
  <c r="E69" i="3"/>
  <c r="E60" i="3" s="1"/>
  <c r="E281" i="3" s="1"/>
  <c r="D69" i="3"/>
  <c r="C69" i="3"/>
  <c r="C66" i="3" s="1"/>
  <c r="E68" i="3"/>
  <c r="E59" i="3" s="1"/>
  <c r="D68" i="3"/>
  <c r="C68" i="3"/>
  <c r="E62" i="3"/>
  <c r="D62" i="3"/>
  <c r="C62" i="3"/>
  <c r="D60" i="3"/>
  <c r="D281" i="3" s="1"/>
  <c r="C59" i="3"/>
  <c r="C280" i="3" s="1"/>
  <c r="E53" i="3"/>
  <c r="D53" i="3"/>
  <c r="C53" i="3"/>
  <c r="E47" i="3"/>
  <c r="E45" i="3" s="1"/>
  <c r="D47" i="3"/>
  <c r="D45" i="3" s="1"/>
  <c r="C47" i="3"/>
  <c r="C45" i="3" s="1"/>
  <c r="E40" i="3"/>
  <c r="E39" i="3" s="1"/>
  <c r="D40" i="3"/>
  <c r="D39" i="3" s="1"/>
  <c r="C40" i="3"/>
  <c r="C39" i="3" s="1"/>
  <c r="E35" i="3"/>
  <c r="D35" i="3"/>
  <c r="C35" i="3"/>
  <c r="E31" i="3"/>
  <c r="D31" i="3"/>
  <c r="C31" i="3"/>
  <c r="E27" i="3"/>
  <c r="D27" i="3"/>
  <c r="C27" i="3"/>
  <c r="E23" i="3"/>
  <c r="D23" i="3"/>
  <c r="C23" i="3"/>
  <c r="E19" i="3"/>
  <c r="D19" i="3"/>
  <c r="C19" i="3"/>
  <c r="E15" i="3"/>
  <c r="D15" i="3"/>
  <c r="C15" i="3"/>
  <c r="E11" i="3"/>
  <c r="D11" i="3"/>
  <c r="C11" i="3"/>
  <c r="E7" i="3"/>
  <c r="D7" i="3"/>
  <c r="C7" i="3"/>
  <c r="E6" i="3" l="1"/>
  <c r="D66" i="3"/>
  <c r="E144" i="3"/>
  <c r="D59" i="3"/>
  <c r="D280" i="3" s="1"/>
  <c r="C233" i="3"/>
  <c r="E119" i="3"/>
  <c r="C119" i="3"/>
  <c r="C144" i="3"/>
  <c r="D216" i="3"/>
  <c r="E216" i="3"/>
  <c r="C6" i="3"/>
  <c r="D6" i="3"/>
  <c r="D144" i="3"/>
  <c r="D233" i="3"/>
  <c r="C186" i="3"/>
  <c r="C153" i="3" s="1"/>
  <c r="E233" i="3"/>
  <c r="D119" i="3"/>
  <c r="D186" i="3"/>
  <c r="D153" i="3" s="1"/>
  <c r="E186" i="3"/>
  <c r="E153" i="3" s="1"/>
  <c r="C216" i="3"/>
  <c r="E57" i="3"/>
  <c r="E44" i="3" s="1"/>
  <c r="E280" i="3"/>
  <c r="C60" i="3"/>
  <c r="E66" i="3"/>
  <c r="D57" i="3" l="1"/>
  <c r="D44" i="3" s="1"/>
  <c r="E278" i="3"/>
  <c r="D278" i="3"/>
  <c r="C57" i="3"/>
  <c r="C44" i="3" s="1"/>
  <c r="C278" i="3" s="1"/>
  <c r="C281" i="3"/>
</calcChain>
</file>

<file path=xl/sharedStrings.xml><?xml version="1.0" encoding="utf-8"?>
<sst xmlns="http://schemas.openxmlformats.org/spreadsheetml/2006/main" count="387" uniqueCount="177">
  <si>
    <t>в том числе:</t>
  </si>
  <si>
    <t>3.</t>
  </si>
  <si>
    <t>2.</t>
  </si>
  <si>
    <t>1.</t>
  </si>
  <si>
    <t>№ п/п</t>
  </si>
  <si>
    <t>Наименование расходов</t>
  </si>
  <si>
    <t>1</t>
  </si>
  <si>
    <t>ОБЩЕГОСУДАРСТВЕННЫЕ  ВОПРОСЫ</t>
  </si>
  <si>
    <t>в том числе из:</t>
  </si>
  <si>
    <t xml:space="preserve"> - федерального бюджета</t>
  </si>
  <si>
    <t xml:space="preserve"> - республиканского бюджета</t>
  </si>
  <si>
    <t xml:space="preserve">Субвенции бюджетам муниципальных районов и бюджетам 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</si>
  <si>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 - республиканского бюджета 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</si>
  <si>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</si>
  <si>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</si>
  <si>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 - федерального бюджета </t>
  </si>
  <si>
    <t>НАЦИОНАЛЬНАЯ БЕЗОПАСНОСТЬ И ПРАВООХРАНИТЕЛЬНАЯ ДЕЯТЕЛЬНОСТЬ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</si>
  <si>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</si>
  <si>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 xml:space="preserve"> - республиканского бюджета  </t>
  </si>
  <si>
    <t>НАЦИОНАЛЬНАЯ ЭКОНОМИКА</t>
  </si>
  <si>
    <t>- федерального бюджета</t>
  </si>
  <si>
    <t>4.</t>
  </si>
  <si>
    <t>ЖИЛИЩНО-КОММУНАЛЬНОЕ ХОЗЯЙСТВО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</si>
  <si>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</si>
  <si>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r>
      <t xml:space="preserve"> - республиканского бюджета </t>
    </r>
    <r>
      <rPr>
        <b/>
        <sz val="11"/>
        <rFont val="Times New Roman"/>
        <family val="1"/>
        <charset val="204"/>
      </rPr>
      <t/>
    </r>
  </si>
  <si>
    <t>ОБРАЗОВАНИЕ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</si>
  <si>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</si>
  <si>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- республиканского бюджета</t>
  </si>
  <si>
    <t>Субсидии бюджетам муниципальных районов и бюджетам городских округов на подготовку и проведение празднования на федеральном уровне памятных дат субъектов Российской Федерации</t>
  </si>
  <si>
    <t>7.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</si>
  <si>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/>
    </r>
  </si>
  <si>
    <t>СОЦИАЛЬНАЯ ПОЛИТИКА</t>
  </si>
  <si>
    <t>Иные межбюджетные трансферты бюджетам муниципальных районов и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</si>
  <si>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за исключением вопросов, решение которых отнесено к    ведению Российской Федерации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</si>
  <si>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</si>
  <si>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по назначению и выплате единовременного пособия при передаче ребенка на воспитание в семью 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</si>
  <si>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</si>
  <si>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оставшимся без попечения родителей, лиц из числа детей-сирот и детей, оставшихся без попечения родителей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</si>
  <si>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</si>
  <si>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t>ИТОГО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</si>
  <si>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</si>
  <si>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</si>
  <si>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5.</t>
  </si>
  <si>
    <t>ОХРАНА ОКРУЖАЮЩЕЙ СРЕДЫ</t>
  </si>
  <si>
    <t>Строительство ДДУ - всего:</t>
  </si>
  <si>
    <t>Субвенции бюджетам городских округов для осуществления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пунктах 3 и 6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помещениях, бюджетам муниципальных районов по расчету и предоставлению субвенций бюджетам поселений для осуществления указанных государственных полномочий Чувашской Республики</t>
  </si>
  <si>
    <t>Реконструкция автомобильной дороги по ул. Гражданская (от кольца по ул. Гражданская до ул. Социалистическая)</t>
  </si>
  <si>
    <t>Строительство автомобильной дороги ул.1-ая Южная до пересечения с ул. Р.Зорге</t>
  </si>
  <si>
    <t xml:space="preserve">Субсидии на строительство объекта "Дошкольное образовательное учреждение на 250 мест с ясельными группами в I очереди 7 микрорайона центральной части г.Чебоксары" </t>
  </si>
  <si>
    <t>ФИЗКУЛЬТУРА И СПОРТ</t>
  </si>
  <si>
    <t>Строительство крытого катка с искусственным льдом с трибуной на 250 мест в микрорайоне №1 жилого района "Новый город" г. Чебоксары, поз. 1.25</t>
  </si>
  <si>
    <t>Реконструкция 30-ой автодороги (от Президентского бульвара до ул. Богдана Хмельницкого)</t>
  </si>
  <si>
    <t>Строительство автомобильной дороги ул.Кооперативная (от ул. Ярославская до Президентского бульвара)</t>
  </si>
  <si>
    <t>КУЛЬТУРА, КИНЕМАТОГРАФИЯ</t>
  </si>
  <si>
    <t>Субсидии бюджетам муниципальных районов и бюджетам городских округов на комплектование книжных фондов библиотек муниципальных образований в рамках поддержки отрасли культуры</t>
  </si>
  <si>
    <t>Строительство участка автомобильной дороги по проезду Соляное с выходом на Марпосадское шоссе (после железнодорожного переезда)</t>
  </si>
  <si>
    <t>Объём средств вышестоящих бюджетов на 2020 - 2022 годы</t>
  </si>
  <si>
    <t>2020 год</t>
  </si>
  <si>
    <t>2021 год</t>
  </si>
  <si>
    <t>2022 год</t>
  </si>
  <si>
    <t>6.</t>
  </si>
  <si>
    <t>8.</t>
  </si>
  <si>
    <t>9.</t>
  </si>
  <si>
    <t>Субсидии  бюджетам муниципальных районов и бюджетам городских округов на проведение комплексных кадастровых работ на территории Чувашской Республики</t>
  </si>
  <si>
    <t>Строительство сетей наружного освещения (1-2 этапы строительства)</t>
  </si>
  <si>
    <t xml:space="preserve">Субсидии бюджетам муниципальных районов и бюджетам городских округов на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</si>
  <si>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</si>
  <si>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прочих муниципальных образовательных организаций) 
</t>
  </si>
  <si>
    <t>Субсидии бюджетам муниципальных районов и бюджетам городских округов на укрепление материально-технической базы муниципальных детских школ искусств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</si>
  <si>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культурно-досугового типа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</si>
  <si>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библиотек
</t>
  </si>
  <si>
    <t xml:space="preserve">Субсидии бюджетам муниципальных районов и бюджетам городских округов на реализацию программ формирования современной городской среды
</t>
  </si>
  <si>
    <t xml:space="preserve">Субсидии бюджетам городских округов на реализацию мероприятий в области информатизации
</t>
  </si>
  <si>
    <t>проектно-изыскательские работы</t>
  </si>
  <si>
    <t>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</si>
  <si>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>Субсидии на ремонт, капитальный ремонт, разметку дорог, ремонт тротуаров и устройство освещения</t>
  </si>
  <si>
    <t xml:space="preserve">Субсидии бюджетам городских округов на проектирование, строительство и реконструкцию автомобильных дорог общего пользования местного значения в границах городского округа, на которых релизуются или планируются к реализации крупные, особо важные для социально-экономического развития Чувашской Республики проекты
</t>
  </si>
  <si>
    <t xml:space="preserve">Строительство третьего транспортного полукольца </t>
  </si>
  <si>
    <t xml:space="preserve">Субсидии бюджетам муниципальных районов и бюджетам городских округов на создание и модернизацию объектов спортивной инфраструктуры муниципальной собственности для занятий физической культурой и спортом 
</t>
  </si>
  <si>
    <t xml:space="preserve">Реконструкция ул. Пушкина (от ул. Ярославская до ул. Тукташа) </t>
  </si>
  <si>
    <t xml:space="preserve">Субсидии бюджетам муниципальных районов и бюджетам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
</t>
  </si>
  <si>
    <t xml:space="preserve">Субсидии бюджетам городских округов на укрепление материально-технической базы муниципальных образовательных организаций  в рамках реализации мероприятий по созданию новых мест в общеобразовательных организациях </t>
  </si>
  <si>
    <t>Реконструкция автомобильной дороги по просп. И.Яковлева от Канашского шоссе до кольца просп. 9-ой Пятилетки г. Чебоксары (Автомобильная дорога от ул. Кукшумская до ул. Ашмарина – 1 этап. Автомобильная дорога от ул. Ашмарина до примыкания к Канашскому шоссе – 2 этап. Автомобильная дорога от кольца просп. 9-ой Пятилетки до ул. Кукшумская – 3 этап)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</si>
  <si>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
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</si>
  <si>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</si>
  <si>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>Субвенции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дети,оставшиеся без попечения родителей,а также из числа детей-сирот и детей, оставшихся без попечения родителей в возрасте от 14 до 23 лет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</si>
  <si>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</si>
  <si>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Субвенции бюджетам муниципальных районов и бюджетам городских округов на осуществление государственных полномочий Чувашской Республики по организации на территории поселений и городских округов мероприятий по осуществлению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</si>
  <si>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(в части проведения Всероссийской переписи населения 2020 года) </t>
  </si>
  <si>
    <t xml:space="preserve">Субсидии бюджетам муниципальных районов и бюджетам городских округов на строительство водопровода от повысительной насосной станции Северо-Западного района г. Чебоксары до д. Чандрово Чувашской Республики </t>
  </si>
  <si>
    <t>Субсидии на строительство сооружения очистки дождевых стоков центральной части города Чебоксары в рамках реализации мероприятий по сокращению доли загрязненных сточных вод</t>
  </si>
  <si>
    <t>Субсидии на строительство ливневых очистных сооружений в мкр. "Волжский-1,2" г. Чебоксары в рамках реализации мероприятий по сокращению доли загрязненных сточных вод</t>
  </si>
  <si>
    <t>Субсидии на строительство и реконструкцию автомобильных дорог</t>
  </si>
  <si>
    <t>Субсидии бюджетам муниципальных районов 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</si>
  <si>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и бюджетам городских округов  на строительство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</si>
  <si>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Субсидии на строительство объекта "Дошкольное образовательное учреждение на 250 мест  поз.27 в мкрорайоне "Университетский-2" г.Чебоксары (II очередь)"</t>
  </si>
  <si>
    <t>Субсидии на строительство объекта "Дошкольное образовательное учреждение на 240 мест  поз.24 в мкр.5 по ул.Б.Хмельницкого г.Чебоксары"</t>
  </si>
  <si>
    <t>Субсидии на строительство объекта "Дошкольное образовательное учреждение на 240 мест  поз.39 в мкр.3 по ул.Б.Хмельницкого г.Чебоксары"</t>
  </si>
  <si>
    <t>Субсидии на строительство объекта "Детский сад на 110 мест в 14 мкр.  в НЮР г.Чебоксары"</t>
  </si>
  <si>
    <t>Субсидии на строительство объекта "Средняя общеобразовательная школа на 1600 ученических мест поз. 1.34 в микрорайоне № 1 жилого района "Новый город" г.Чебоксары</t>
  </si>
  <si>
    <t xml:space="preserve">Субсидии на строительство общеобразовательной школы поз. 37 в мкр. 3 района "Садовый" г.Чебоксары Чувашской Республики"
</t>
  </si>
  <si>
    <t>Субсидии на строительство объекта "Автомобильная дорога по улице Новогородская в микрорайоне № 2 жилого района "Новый город" г.Чебоксары"</t>
  </si>
  <si>
    <t>Субсидии на строительство объекта "Автомобильная дорога № 1 в микрорайоне № 2 жилого района "Новый город" г.Чебоксары"</t>
  </si>
  <si>
    <t>Субсидии бюджетам муниципальных районов и бюджетам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</si>
  <si>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>Субсидии бюджетам городских округов на реализацию мероприятий по стимулированию программ развития жилищного строительства (в рамках регионального проекта "Жилье")</t>
  </si>
  <si>
    <t>Всего</t>
  </si>
  <si>
    <t>Обшегосударственные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</si>
  <si>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</si>
  <si>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</si>
  <si>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</si>
  <si>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</si>
  <si>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</si>
  <si>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</si>
  <si>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</si>
  <si>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Физкультура и спорт</t>
  </si>
  <si>
    <t>Субсидии бюджетам городских округов на реализацию мероприятий по благоустройству дворовых территорий и тротуаров</t>
  </si>
  <si>
    <t>Наименование</t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</si>
  <si>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 жилыми помещениями  детей-сирот и детей, оставшихся без попечения родителей, лиц из числа детей-сирот и детей, оставшихся без попечения родителей</t>
  </si>
  <si>
    <t>Субвенции бюджетам  муниципальных округов и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</si>
  <si>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 xml:space="preserve">Субвенции бюджетам  муниципальных округов и городских округов для осуществления государственных полномочий Чувашской Республики по выплате компенсации затрат на получение обучающимися начального общего, основного общего, среднего общего образования в форме семейного образования
</t>
  </si>
  <si>
    <t>Субвенции бюджетам  муниципальных округов и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</si>
  <si>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 структурных подразделений, заместителям руководителей структурных подразделений муниципальных образовательных организаций за исключением вопросов, решение которых отнесено к ведению Российской Федерации</t>
  </si>
  <si>
    <t xml:space="preserve">Субвенции бюджетам муниципальных округов  и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</si>
  <si>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</si>
  <si>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</si>
  <si>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в сфере трудовых отношений 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</si>
  <si>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</si>
  <si>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</si>
  <si>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</si>
  <si>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Иные межбюджетные трансферты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 транспорте городского и (или) пригородного сообщения на территории Чувашской Республики</t>
  </si>
  <si>
    <t>Иные межбюджетные трансферты бюджетам муниципальных округов и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</si>
  <si>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Иные межбюджетные трансферты бюджетам муниципальных округов и городских округов   на создание модельных муниципальных библиотек </t>
  </si>
  <si>
    <t xml:space="preserve">Субсидии бюджетам муниципальных округов и городских округов на реализацию программ формирования современной городской среды
</t>
  </si>
  <si>
    <t>Субсидии бюджетам муниципальных округов и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</si>
  <si>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 бюджетам муниципальных округов и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</si>
  <si>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>Субсидии бюджетам муниципальных округов и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</si>
  <si>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Субсидии бюджетам муниципальных округов и городских округов на укрепление материально-технической базы муниципальных библиотек (в части комплектования книжных фондов муниципальных  библиотек)</t>
  </si>
  <si>
    <t xml:space="preserve">Субсидии бюджетам муниципальных округов и городских округов на укрепление материально-технической базы муниципальных учреждений в сфере физической культуры и спорта (в части проведения капитального и текущего ремонта) </t>
  </si>
  <si>
    <t>Субсидии бюджетам муниципальных округов и городских округов на проведение комплексных кадастровых работ</t>
  </si>
  <si>
    <t xml:space="preserve">Субсидии бюджетам муниципальных округов и городских округов на реализацию вопросов местного значения в сфере образования, культуры, физической культуры и спорта
</t>
  </si>
  <si>
    <r>
      <t xml:space="preserve">Субсидии бюджетам муниципальных округов и городских округов на укрепление материально-технической базы муниципальных образовательных организаций (в части обеспечения в отношении объектов капитального ремонта требований к антитеррористической защищенности объектов (территорий), установленных законодательством)
</t>
    </r>
    <r>
      <rPr>
        <b/>
        <sz val="12"/>
        <rFont val="Times New Roman"/>
        <family val="1"/>
        <charset val="204"/>
      </rPr>
      <t/>
    </r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</si>
  <si>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 жилыми помещениями многодетных семей, имеющих пять и более несовершеннолетних детей и состоящих на учете в качестве нуждающихся в жилых помещениях</t>
  </si>
  <si>
    <t>Субсидии бюджетам муниципальных округов и 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</si>
  <si>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>Субсидии бюджетам муниципальных округов  и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</si>
  <si>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субсидии на ремонт, капитальный ремонт, разметку дорог, ремонт тротуаров и устройство освещения</t>
  </si>
  <si>
    <t>субсидии на строительство и реконструкцию автомобильных дорог</t>
  </si>
  <si>
    <t xml:space="preserve">Субсидии бюджетам муниципальных округов и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 
</t>
  </si>
  <si>
    <t>Субвенции бюджетам муниципальных округов и  городских округов на осуществление государственных полномочий Чувашской Республики по организации на территории муниципальных округов и городских округов мероприятий по осуществлению деятельности по обращению с животными без владельцев</t>
  </si>
  <si>
    <t>Субвенции бюджетам 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</si>
  <si>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 xml:space="preserve">Субвенции бюджетам  муниципальных округов и городских округов  для осуществления государственных полномочий Чувашской Республики по обеспечению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
</t>
  </si>
  <si>
    <t xml:space="preserve">Субвенции бюджетам муниципальных округов и 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</si>
  <si>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>Субвенции бюджетам   городских округов для осуществления государственных полномочий Чувашской Республики по организации и осуществлению мероприятий по оказанию помощи лицам, находящимся в состоянии алкогольного, наркотического или иного токсического опьянения, включая создание специализированных организаций для оказания помощи указанным лицам</t>
  </si>
  <si>
    <t>Субвенции бюджетам муниципальных округов и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</t>
  </si>
  <si>
    <t>Сумма (млн.руб.)</t>
  </si>
  <si>
    <t xml:space="preserve">Расшифровка плановых назначений по субсидиям, субвенциям, иным межбюджетным трансфертам на 2022 год   </t>
  </si>
  <si>
    <t>Субсидии бюджетам городских округов на реализацию инициативных проектов</t>
  </si>
  <si>
    <t xml:space="preserve">Субсидии бюджетам городских округов на реализацию мероприятий в области информатизации </t>
  </si>
  <si>
    <t>Субсидии бюджетам муниципальных округов  и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</si>
  <si>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Субсидии бюджетам муниципальных округов и городских округов на 
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2012 - 2017 годы"
</t>
  </si>
  <si>
    <t xml:space="preserve">Субсидии бюджетам муниципальных округов и городских округов на 
укрепление материально-технической базы муниципальных образовательных организаций (в части благоустройства территории муниципальных общеобразовательных организаций в рамках модернизации инфраструктуры)
</t>
  </si>
  <si>
    <t>Субсидии бюджетам муниципальных округов и городских округов на осуществление мероприятий, направленных на создание некапитальных объектов (быстровозводимых конструкций) отдыха детей и их оздоровления</t>
  </si>
  <si>
    <t>Субсидии бюджетам городских округов на реализацию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</si>
  <si>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 xml:space="preserve">Субсидии бюджетам городских округов на строительство школ в рамках реализации мероприятий по содействию созданию новых мест в общеобразовательных организациях (в рамках реализации регионального проекта "Современная школа") (строительство общеобразовательной школы поз. 37 в мкр.3 района "Садовый" г.Чебоксары Чувашской Республики")
</t>
  </si>
  <si>
    <t>Иные межбюджетные трансферты бюджетам муниципальных округов и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</si>
  <si>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на укрепление материально-технической базы муниципальных образовательных организаций (в части завершения капитального ремонта зданий и благоустройства территории муниципальных общеобразовательных организаций в рамках модернизации инфраструктуры)</t>
  </si>
  <si>
    <t xml:space="preserve">Субсидии бюджетам муниципальных округов и городских округов на 
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мероприятиях по реализации государственной социальной политики"
</t>
  </si>
  <si>
    <t>Субсидии бюджетам  городских округов на организацию конкурсов, выставок и ярмарок с участием организаций агропромышленного комплекса</t>
  </si>
  <si>
    <t>Субсидии бюджетам городских округов на укрепление материально-технической базы муниципальных библиотек (в части ремонта зданий муниципальных  библиотек)</t>
  </si>
  <si>
    <t>Строительство автомобильной дороги ул.1-ая Южная в г.Чебоксары</t>
  </si>
  <si>
    <t>Реконструкция автомобильной дороги по ул. Пархоменко г. Чебоксары</t>
  </si>
  <si>
    <t>Сеть хозяйственно-бытовой канализации К1 (водоотведение)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</t>
  </si>
  <si>
    <t>Сеть ливневой канализации К2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</t>
  </si>
  <si>
    <t>Сеть водоснабжения В1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</t>
  </si>
  <si>
    <t>Субсидии на строительство и реконструкцию (модернизацию) очистных сооружений централизованных систем водоотведения (Внеплощадочные инженерные сети и сооружения жилого района "Новый город" в г. Чебоксары. Коллектор дождевой канализации с очистными сооружениями № 2)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</si>
  <si>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обеспече-нию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призванных на военную службу по мобилизации в Вооруженные Силы  Российской Федерации, а также лиц, принимающих (принимавших) участие в специальной военной операции </t>
  </si>
  <si>
    <t>Строительство дороги с пешеходным бульваром по ул. З. Яковлевой в III микрорайоне центральной части г. Чебоксары, Чувашская Республика - Чувашия, городской округ - город Чебоксары, город Чебоксары</t>
  </si>
  <si>
    <t xml:space="preserve">Расшифровка плановых назначений по субсидиям, субвенциям, иным межбюджетным трансфертам на 01.04.2023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</si>
</sst>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(* #,##0.00_);_(* \(#,##0.00\);_(* &quot;-&quot;??_);_(@_)"/>
  </numFmts>
  <fonts count="2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mbria"/>
      <family val="2"/>
      <charset val="204"/>
      <scheme val="majo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80FF80"/>
      </patternFill>
    </fill>
    <fill>
      <patternFill patternType="solid">
        <fgColor rgb="FFB3FFB3"/>
      </patternFill>
    </fill>
    <fill>
      <patternFill patternType="solid">
        <fgColor rgb="FFDCE6F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</borders>
  <cellStyleXfs count="53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4" borderId="0"/>
    <xf numFmtId="0" fontId="17" fillId="0" borderId="0">
      <alignment wrapText="1"/>
    </xf>
    <xf numFmtId="0" fontId="17" fillId="0" borderId="0"/>
    <xf numFmtId="0" fontId="18" fillId="0" borderId="0">
      <alignment horizontal="center" wrapText="1"/>
    </xf>
    <xf numFmtId="0" fontId="18" fillId="0" borderId="0">
      <alignment horizontal="center"/>
    </xf>
    <xf numFmtId="0" fontId="17" fillId="0" borderId="0">
      <alignment horizontal="right"/>
    </xf>
    <xf numFmtId="0" fontId="17" fillId="4" borderId="7"/>
    <xf numFmtId="0" fontId="17" fillId="0" borderId="8">
      <alignment horizontal="center" vertical="center" wrapText="1"/>
    </xf>
    <xf numFmtId="0" fontId="17" fillId="4" borderId="9"/>
    <xf numFmtId="49" fontId="17" fillId="0" borderId="8">
      <alignment horizontal="left" vertical="top" wrapText="1" indent="2"/>
    </xf>
    <xf numFmtId="49" fontId="17" fillId="0" borderId="8">
      <alignment horizontal="center" vertical="top" shrinkToFit="1"/>
    </xf>
    <xf numFmtId="4" fontId="17" fillId="0" borderId="8">
      <alignment horizontal="right" vertical="top" shrinkToFit="1"/>
    </xf>
    <xf numFmtId="10" fontId="17" fillId="0" borderId="8">
      <alignment horizontal="right" vertical="top" shrinkToFit="1"/>
    </xf>
    <xf numFmtId="0" fontId="17" fillId="4" borderId="9">
      <alignment shrinkToFit="1"/>
    </xf>
    <xf numFmtId="0" fontId="19" fillId="0" borderId="8">
      <alignment horizontal="left"/>
    </xf>
    <xf numFmtId="4" fontId="19" fillId="3" borderId="8">
      <alignment horizontal="right" vertical="top" shrinkToFit="1"/>
    </xf>
    <xf numFmtId="10" fontId="19" fillId="3" borderId="8">
      <alignment horizontal="right" vertical="top" shrinkToFit="1"/>
    </xf>
    <xf numFmtId="0" fontId="17" fillId="4" borderId="10"/>
    <xf numFmtId="0" fontId="17" fillId="0" borderId="0">
      <alignment horizontal="left" wrapText="1"/>
    </xf>
    <xf numFmtId="0" fontId="19" fillId="0" borderId="8">
      <alignment vertical="top" wrapText="1"/>
    </xf>
    <xf numFmtId="4" fontId="19" fillId="5" borderId="8">
      <alignment horizontal="right" vertical="top" shrinkToFit="1"/>
    </xf>
    <xf numFmtId="10" fontId="19" fillId="5" borderId="8">
      <alignment horizontal="right" vertical="top" shrinkToFit="1"/>
    </xf>
    <xf numFmtId="0" fontId="17" fillId="4" borderId="9">
      <alignment horizontal="center"/>
    </xf>
    <xf numFmtId="0" fontId="17" fillId="4" borderId="9">
      <alignment horizontal="left"/>
    </xf>
    <xf numFmtId="0" fontId="17" fillId="4" borderId="10">
      <alignment horizontal="center"/>
    </xf>
    <xf numFmtId="0" fontId="17" fillId="4" borderId="10">
      <alignment horizontal="left"/>
    </xf>
    <xf numFmtId="0" fontId="20" fillId="0" borderId="0"/>
    <xf numFmtId="4" fontId="21" fillId="6" borderId="11">
      <alignment horizontal="right" vertical="top" shrinkToFit="1"/>
    </xf>
    <xf numFmtId="0" fontId="22" fillId="0" borderId="0">
      <alignment horizontal="center" vertical="top" wrapText="1"/>
    </xf>
    <xf numFmtId="4" fontId="21" fillId="7" borderId="11">
      <alignment horizontal="right" vertical="top" shrinkToFit="1"/>
    </xf>
    <xf numFmtId="0" fontId="4" fillId="0" borderId="0"/>
    <xf numFmtId="0" fontId="4" fillId="0" borderId="0"/>
    <xf numFmtId="0" fontId="4" fillId="0" borderId="0"/>
    <xf numFmtId="0" fontId="20" fillId="0" borderId="0"/>
    <xf numFmtId="4" fontId="21" fillId="0" borderId="11">
      <alignment horizontal="right" vertical="top" shrinkToFit="1"/>
    </xf>
    <xf numFmtId="4" fontId="21" fillId="7" borderId="11">
      <alignment horizontal="right" vertical="top" shrinkToFit="1"/>
    </xf>
    <xf numFmtId="4" fontId="23" fillId="8" borderId="12">
      <alignment horizontal="right" vertical="top" shrinkToFit="1"/>
    </xf>
    <xf numFmtId="4" fontId="21" fillId="7" borderId="11">
      <alignment horizontal="right" vertical="top" shrinkToFit="1"/>
    </xf>
    <xf numFmtId="4" fontId="21" fillId="0" borderId="11">
      <alignment horizontal="right" vertical="top" shrinkToFit="1"/>
    </xf>
    <xf numFmtId="4" fontId="21" fillId="7" borderId="11">
      <alignment horizontal="right" vertical="top" shrinkToFit="1"/>
    </xf>
    <xf numFmtId="4" fontId="21" fillId="0" borderId="11">
      <alignment horizontal="right" vertical="top" shrinkToFit="1"/>
    </xf>
  </cellStyleXfs>
  <cellXfs count="110">
    <xf numFmtId="0" fontId="0" fillId="0" borderId="0" xfId="0"/>
    <xf numFmtId="0" fontId="0" fillId="0" borderId="0" xfId="0"/>
    <xf numFmtId="0" fontId="6" fillId="2" borderId="1" xfId="1" applyFont="1" applyFill="1" applyBorder="1" applyAlignment="1">
      <alignment horizontal="justify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4" fontId="0" fillId="0" borderId="0" xfId="0" applyNumberFormat="1"/>
    <xf numFmtId="164" fontId="3" fillId="2" borderId="1" xfId="1" applyNumberFormat="1" applyFont="1" applyFill="1" applyBorder="1" applyAlignment="1">
      <alignment horizontal="right" vertical="top"/>
    </xf>
    <xf numFmtId="49" fontId="3" fillId="2" borderId="1" xfId="2" applyNumberFormat="1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justify" vertical="center" wrapText="1"/>
    </xf>
    <xf numFmtId="164" fontId="3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center" wrapText="1"/>
    </xf>
    <xf numFmtId="164" fontId="7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164" fontId="1" fillId="2" borderId="1" xfId="1" applyNumberFormat="1" applyFont="1" applyFill="1" applyBorder="1" applyAlignment="1">
      <alignment horizontal="right" vertical="top" wrapText="1"/>
    </xf>
    <xf numFmtId="0" fontId="3" fillId="2" borderId="1" xfId="2" applyNumberFormat="1" applyFont="1" applyFill="1" applyBorder="1" applyAlignment="1">
      <alignment horizontal="justify" vertical="top" wrapText="1"/>
    </xf>
    <xf numFmtId="164" fontId="2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left" vertical="center" wrapText="1" indent="2"/>
    </xf>
    <xf numFmtId="49" fontId="6" fillId="2" borderId="1" xfId="2" applyNumberFormat="1" applyFont="1" applyFill="1" applyBorder="1" applyAlignment="1">
      <alignment horizontal="justify" vertical="center" wrapText="1"/>
    </xf>
    <xf numFmtId="164" fontId="1" fillId="2" borderId="1" xfId="2" applyNumberFormat="1" applyFont="1" applyFill="1" applyBorder="1" applyAlignment="1">
      <alignment horizontal="right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0" fontId="6" fillId="2" borderId="1" xfId="1" applyFont="1" applyFill="1" applyBorder="1" applyAlignment="1">
      <alignment horizontal="justify" vertical="center"/>
    </xf>
    <xf numFmtId="164" fontId="6" fillId="2" borderId="1" xfId="1" applyNumberFormat="1" applyFont="1" applyFill="1" applyBorder="1" applyAlignment="1">
      <alignment horizontal="right" vertical="top"/>
    </xf>
    <xf numFmtId="164" fontId="6" fillId="2" borderId="1" xfId="2" applyNumberFormat="1" applyFont="1" applyFill="1" applyBorder="1" applyAlignment="1">
      <alignment horizontal="right" vertical="top"/>
    </xf>
    <xf numFmtId="0" fontId="3" fillId="2" borderId="0" xfId="1" applyFont="1" applyFill="1"/>
    <xf numFmtId="164" fontId="7" fillId="2" borderId="1" xfId="0" applyNumberFormat="1" applyFont="1" applyFill="1" applyBorder="1"/>
    <xf numFmtId="0" fontId="7" fillId="0" borderId="0" xfId="0" applyFont="1"/>
    <xf numFmtId="0" fontId="7" fillId="2" borderId="0" xfId="0" applyFont="1" applyFill="1"/>
    <xf numFmtId="0" fontId="7" fillId="2" borderId="1" xfId="0" applyFont="1" applyFill="1" applyBorder="1"/>
    <xf numFmtId="49" fontId="6" fillId="2" borderId="1" xfId="1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/>
    <xf numFmtId="49" fontId="3" fillId="2" borderId="3" xfId="1" applyNumberFormat="1" applyFont="1" applyFill="1" applyBorder="1" applyAlignment="1">
      <alignment horizontal="center" vertical="top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1" xfId="2" applyNumberFormat="1" applyFont="1" applyFill="1" applyBorder="1" applyAlignment="1">
      <alignment horizontal="left" vertical="top" wrapText="1" indent="2"/>
    </xf>
    <xf numFmtId="49" fontId="3" fillId="2" borderId="1" xfId="1" applyNumberFormat="1" applyFont="1" applyFill="1" applyBorder="1" applyAlignment="1">
      <alignment horizontal="center" vertical="top" wrapText="1"/>
    </xf>
    <xf numFmtId="49" fontId="3" fillId="2" borderId="2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 vertical="center" wrapText="1" indent="2"/>
    </xf>
    <xf numFmtId="49" fontId="6" fillId="2" borderId="3" xfId="1" applyNumberFormat="1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left" vertical="top" wrapText="1" indent="6"/>
    </xf>
    <xf numFmtId="49" fontId="3" fillId="2" borderId="1" xfId="2" applyNumberFormat="1" applyFont="1" applyFill="1" applyBorder="1" applyAlignment="1">
      <alignment horizontal="left" vertical="center" wrapText="1" indent="6"/>
    </xf>
    <xf numFmtId="49" fontId="3" fillId="2" borderId="1" xfId="3" applyNumberFormat="1" applyFont="1" applyFill="1" applyBorder="1" applyAlignment="1">
      <alignment horizontal="justify" vertical="center" wrapText="1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/>
    <xf numFmtId="0" fontId="3" fillId="2" borderId="1" xfId="1" applyFont="1" applyFill="1" applyBorder="1" applyAlignment="1">
      <alignment horizontal="justify" vertical="top" wrapText="1"/>
    </xf>
    <xf numFmtId="0" fontId="3" fillId="2" borderId="1" xfId="2" applyNumberFormat="1" applyFont="1" applyFill="1" applyBorder="1" applyAlignment="1">
      <alignment horizontal="justify" vertical="center" wrapText="1"/>
    </xf>
    <xf numFmtId="0" fontId="6" fillId="2" borderId="1" xfId="1" applyFont="1" applyFill="1" applyBorder="1" applyAlignment="1">
      <alignment horizontal="justify" vertical="top" wrapText="1"/>
    </xf>
    <xf numFmtId="49" fontId="6" fillId="2" borderId="1" xfId="2" applyNumberFormat="1" applyFont="1" applyFill="1" applyBorder="1" applyAlignment="1">
      <alignment horizontal="justify" vertical="top" wrapText="1"/>
    </xf>
    <xf numFmtId="49" fontId="6" fillId="2" borderId="1" xfId="1" applyNumberFormat="1" applyFont="1" applyFill="1" applyBorder="1" applyAlignment="1">
      <alignment horizontal="left" vertical="top" indent="2"/>
    </xf>
    <xf numFmtId="49" fontId="3" fillId="2" borderId="1" xfId="3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justify" vertic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1" fillId="2" borderId="1" xfId="2" applyNumberFormat="1" applyFont="1" applyFill="1" applyBorder="1" applyAlignment="1">
      <alignment horizontal="right" vertical="top" wrapText="1"/>
    </xf>
    <xf numFmtId="164" fontId="3" fillId="2" borderId="1" xfId="1" applyNumberFormat="1" applyFont="1" applyFill="1" applyBorder="1" applyAlignment="1">
      <alignment horizontal="right" vertical="top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0" xfId="0" applyFont="1"/>
    <xf numFmtId="4" fontId="1" fillId="0" borderId="0" xfId="0" applyNumberFormat="1" applyFont="1" applyAlignment="1"/>
    <xf numFmtId="0" fontId="1" fillId="2" borderId="0" xfId="0" applyFont="1" applyFill="1" applyAlignment="1"/>
    <xf numFmtId="4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vertical="top"/>
    </xf>
    <xf numFmtId="164" fontId="2" fillId="2" borderId="1" xfId="0" applyNumberFormat="1" applyFont="1" applyFill="1" applyBorder="1" applyAlignment="1">
      <alignment vertical="top"/>
    </xf>
    <xf numFmtId="0" fontId="12" fillId="2" borderId="1" xfId="0" applyFont="1" applyFill="1" applyBorder="1" applyAlignment="1">
      <alignment horizontal="justify" vertical="top" wrapText="1"/>
    </xf>
    <xf numFmtId="49" fontId="13" fillId="2" borderId="1" xfId="2" applyNumberFormat="1" applyFont="1" applyFill="1" applyBorder="1" applyAlignment="1">
      <alignment horizontal="left" vertical="top" wrapText="1" indent="2"/>
    </xf>
    <xf numFmtId="49" fontId="3" fillId="0" borderId="1" xfId="2" applyNumberFormat="1" applyFont="1" applyFill="1" applyBorder="1" applyAlignment="1">
      <alignment horizontal="justify" vertical="center" wrapText="1"/>
    </xf>
    <xf numFmtId="49" fontId="3" fillId="0" borderId="1" xfId="2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164" fontId="1" fillId="2" borderId="1" xfId="2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3" applyNumberFormat="1" applyFont="1" applyFill="1" applyBorder="1" applyAlignment="1">
      <alignment horizontal="justify" vertical="top" wrapText="1"/>
    </xf>
    <xf numFmtId="164" fontId="1" fillId="2" borderId="1" xfId="2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justify" vertical="top" wrapText="1"/>
    </xf>
    <xf numFmtId="49" fontId="13" fillId="2" borderId="1" xfId="2" applyNumberFormat="1" applyFont="1" applyFill="1" applyBorder="1" applyAlignment="1">
      <alignment horizontal="left" vertical="top" wrapText="1" indent="2"/>
    </xf>
    <xf numFmtId="0" fontId="12" fillId="0" borderId="0" xfId="15" applyNumberFormat="1" applyFont="1" applyAlignment="1" applyProtection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0" fontId="13" fillId="2" borderId="3" xfId="15" applyNumberFormat="1" applyFont="1" applyFill="1" applyBorder="1" applyAlignment="1" applyProtection="1">
      <alignment horizontal="left" vertical="top" wrapText="1" indent="2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3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0" borderId="0" xfId="1" applyFont="1" applyAlignment="1">
      <alignment horizontal="center" wrapText="1"/>
    </xf>
    <xf numFmtId="0" fontId="14" fillId="0" borderId="4" xfId="1" applyFont="1" applyBorder="1" applyAlignment="1">
      <alignment horizontal="center" wrapText="1"/>
    </xf>
  </cellXfs>
  <cellStyles count="53">
    <cellStyle name="br" xfId="7"/>
    <cellStyle name="col" xfId="8"/>
    <cellStyle name="ex66" xfId="48"/>
    <cellStyle name="ex82" xfId="46"/>
    <cellStyle name="ex98" xfId="50"/>
    <cellStyle name="ex98 2" xfId="52"/>
    <cellStyle name="st100" xfId="49"/>
    <cellStyle name="st100 2" xfId="51"/>
    <cellStyle name="st84" xfId="47"/>
    <cellStyle name="st86" xfId="39"/>
    <cellStyle name="st88" xfId="41"/>
    <cellStyle name="style0" xfId="9"/>
    <cellStyle name="td" xfId="10"/>
    <cellStyle name="tr" xfId="11"/>
    <cellStyle name="xl_header" xfId="40"/>
    <cellStyle name="xl21" xfId="12"/>
    <cellStyle name="xl22" xfId="13"/>
    <cellStyle name="xl23" xfId="14"/>
    <cellStyle name="xl24" xfId="15"/>
    <cellStyle name="xl25" xfId="16"/>
    <cellStyle name="xl26" xfId="17"/>
    <cellStyle name="xl27" xfId="18"/>
    <cellStyle name="xl28" xfId="19"/>
    <cellStyle name="xl29" xfId="20"/>
    <cellStyle name="xl30" xfId="21"/>
    <cellStyle name="xl31" xfId="22"/>
    <cellStyle name="xl32" xfId="23"/>
    <cellStyle name="xl33" xfId="24"/>
    <cellStyle name="xl34" xfId="25"/>
    <cellStyle name="xl35" xfId="26"/>
    <cellStyle name="xl36" xfId="27"/>
    <cellStyle name="xl37" xfId="28"/>
    <cellStyle name="xl38" xfId="29"/>
    <cellStyle name="xl39" xfId="30"/>
    <cellStyle name="xl40" xfId="31"/>
    <cellStyle name="xl41" xfId="32"/>
    <cellStyle name="xl42" xfId="33"/>
    <cellStyle name="xl43" xfId="34"/>
    <cellStyle name="xl44" xfId="35"/>
    <cellStyle name="xl45" xfId="36"/>
    <cellStyle name="xl46" xfId="37"/>
    <cellStyle name="Обычный" xfId="0" builtinId="0"/>
    <cellStyle name="Обычный 2" xfId="1"/>
    <cellStyle name="Обычный 3" xfId="5"/>
    <cellStyle name="Обычный 3 2" xfId="38"/>
    <cellStyle name="Обычный 3 2 2" xfId="45"/>
    <cellStyle name="Обычный 3 2 3" xfId="44"/>
    <cellStyle name="Обычный 3 3" xfId="43"/>
    <cellStyle name="Обычный 3 4" xfId="42"/>
    <cellStyle name="Обычный 4" xfId="6"/>
    <cellStyle name="Финансовый 2" xfId="2"/>
    <cellStyle name="Финансовый 2 2" xfId="4"/>
    <cellStyle name="Финансов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"/>
  <sheetViews>
    <sheetView view="pageBreakPreview" topLeftCell="A250" zoomScale="80" zoomScaleNormal="70" zoomScaleSheetLayoutView="80" workbookViewId="0">
      <selection activeCell="C282" sqref="C282"/>
    </sheetView>
  </sheetViews>
  <sheetFormatPr defaultColWidth="9.140625" defaultRowHeight="15" x14ac:dyDescent="0.25"/>
  <cols>
    <col min="1" max="1" width="6" style="1" customWidth="1"/>
    <col min="2" max="2" width="73.5703125" style="1" customWidth="1"/>
    <col min="3" max="5" width="15" style="1" customWidth="1"/>
    <col min="6" max="6" width="10.42578125" style="1" bestFit="1" customWidth="1"/>
    <col min="7" max="7" width="9.140625" style="1"/>
    <col min="8" max="8" width="14.5703125" style="1" customWidth="1"/>
    <col min="9" max="16384" width="9.140625" style="1"/>
  </cols>
  <sheetData>
    <row r="1" spans="1:5" ht="21" customHeight="1" x14ac:dyDescent="0.3">
      <c r="A1" s="99"/>
      <c r="B1" s="99"/>
      <c r="C1" s="99"/>
      <c r="D1" s="99"/>
      <c r="E1" s="99"/>
    </row>
    <row r="2" spans="1:5" ht="29.25" customHeight="1" x14ac:dyDescent="0.25">
      <c r="A2" s="100" t="s">
        <v>56</v>
      </c>
      <c r="B2" s="100"/>
      <c r="C2" s="100"/>
      <c r="D2" s="100"/>
      <c r="E2" s="100"/>
    </row>
    <row r="3" spans="1:5" ht="14.85" customHeight="1" x14ac:dyDescent="0.25">
      <c r="A3" s="101" t="s">
        <v>4</v>
      </c>
      <c r="B3" s="103" t="s">
        <v>5</v>
      </c>
      <c r="C3" s="103" t="s">
        <v>57</v>
      </c>
      <c r="D3" s="103" t="s">
        <v>58</v>
      </c>
      <c r="E3" s="103" t="s">
        <v>59</v>
      </c>
    </row>
    <row r="4" spans="1:5" ht="24.6" customHeight="1" x14ac:dyDescent="0.25">
      <c r="A4" s="102"/>
      <c r="B4" s="104"/>
      <c r="C4" s="104"/>
      <c r="D4" s="104"/>
      <c r="E4" s="104"/>
    </row>
    <row r="5" spans="1:5" ht="15.6" x14ac:dyDescent="0.3">
      <c r="A5" s="34" t="s">
        <v>6</v>
      </c>
      <c r="B5" s="7">
        <v>2</v>
      </c>
      <c r="C5" s="8">
        <v>3</v>
      </c>
      <c r="D5" s="8">
        <v>4</v>
      </c>
      <c r="E5" s="8">
        <v>5</v>
      </c>
    </row>
    <row r="6" spans="1:5" ht="15.75" x14ac:dyDescent="0.25">
      <c r="A6" s="29" t="s">
        <v>3</v>
      </c>
      <c r="B6" s="2" t="s">
        <v>7</v>
      </c>
      <c r="C6" s="3">
        <f>C7+C11+C15+C19+C23+C27+C31+C35</f>
        <v>74989.399999999994</v>
      </c>
      <c r="D6" s="3">
        <f t="shared" ref="D6:E6" si="0">D7+D11+D15+D19+D23+D27+D31</f>
        <v>16297.299999999997</v>
      </c>
      <c r="E6" s="3">
        <f t="shared" si="0"/>
        <v>17691.5</v>
      </c>
    </row>
    <row r="7" spans="1:5" ht="82.5" customHeight="1" x14ac:dyDescent="0.25">
      <c r="A7" s="29"/>
      <c r="B7" s="44" t="s">
        <v>41</v>
      </c>
      <c r="C7" s="10">
        <f t="shared" ref="C7:E7" si="1">C9+C10</f>
        <v>162</v>
      </c>
      <c r="D7" s="10">
        <f t="shared" si="1"/>
        <v>162</v>
      </c>
      <c r="E7" s="10">
        <f t="shared" si="1"/>
        <v>162</v>
      </c>
    </row>
    <row r="8" spans="1:5" ht="15.75" x14ac:dyDescent="0.25">
      <c r="A8" s="32"/>
      <c r="B8" s="11" t="s">
        <v>8</v>
      </c>
      <c r="C8" s="12"/>
      <c r="D8" s="12"/>
      <c r="E8" s="12"/>
    </row>
    <row r="9" spans="1:5" ht="15.75" x14ac:dyDescent="0.25">
      <c r="A9" s="32"/>
      <c r="B9" s="11" t="s">
        <v>9</v>
      </c>
      <c r="C9" s="42"/>
      <c r="D9" s="42"/>
      <c r="E9" s="42"/>
    </row>
    <row r="10" spans="1:5" ht="15.75" x14ac:dyDescent="0.25">
      <c r="A10" s="32"/>
      <c r="B10" s="11" t="s">
        <v>10</v>
      </c>
      <c r="C10" s="13">
        <v>162</v>
      </c>
      <c r="D10" s="13">
        <v>162</v>
      </c>
      <c r="E10" s="13">
        <v>162</v>
      </c>
    </row>
    <row r="11" spans="1:5" ht="66.599999999999994" customHeight="1" x14ac:dyDescent="0.25">
      <c r="A11" s="29"/>
      <c r="B11" s="44" t="s">
        <v>11</v>
      </c>
      <c r="C11" s="42">
        <f>C13+C14</f>
        <v>4335.8999999999996</v>
      </c>
      <c r="D11" s="42">
        <f>D13+D14</f>
        <v>4429.7</v>
      </c>
      <c r="E11" s="42">
        <f t="shared" ref="E11" si="2">E13+E14</f>
        <v>4429.7</v>
      </c>
    </row>
    <row r="12" spans="1:5" ht="15.75" x14ac:dyDescent="0.25">
      <c r="A12" s="32"/>
      <c r="B12" s="11" t="s">
        <v>8</v>
      </c>
      <c r="C12" s="42"/>
      <c r="D12" s="42"/>
      <c r="E12" s="42"/>
    </row>
    <row r="13" spans="1:5" ht="15.75" x14ac:dyDescent="0.25">
      <c r="A13" s="32"/>
      <c r="B13" s="11" t="s">
        <v>9</v>
      </c>
      <c r="C13" s="42"/>
      <c r="D13" s="42"/>
      <c r="E13" s="42"/>
    </row>
    <row r="14" spans="1:5" ht="15.75" x14ac:dyDescent="0.25">
      <c r="A14" s="35"/>
      <c r="B14" s="11" t="s">
        <v>12</v>
      </c>
      <c r="C14" s="42">
        <v>4335.8999999999996</v>
      </c>
      <c r="D14" s="42">
        <v>4429.7</v>
      </c>
      <c r="E14" s="42">
        <v>4429.7</v>
      </c>
    </row>
    <row r="15" spans="1:5" ht="179.25" customHeight="1" x14ac:dyDescent="0.25">
      <c r="A15" s="29"/>
      <c r="B15" s="44" t="s">
        <v>13</v>
      </c>
      <c r="C15" s="14">
        <f t="shared" ref="C15:E15" si="3">C17+C18</f>
        <v>52</v>
      </c>
      <c r="D15" s="14">
        <f t="shared" si="3"/>
        <v>52</v>
      </c>
      <c r="E15" s="14">
        <f t="shared" si="3"/>
        <v>52</v>
      </c>
    </row>
    <row r="16" spans="1:5" ht="15.75" x14ac:dyDescent="0.25">
      <c r="A16" s="32"/>
      <c r="B16" s="11" t="s">
        <v>8</v>
      </c>
      <c r="C16" s="42"/>
      <c r="D16" s="42"/>
      <c r="E16" s="42"/>
    </row>
    <row r="17" spans="1:5" ht="15.75" x14ac:dyDescent="0.25">
      <c r="A17" s="32"/>
      <c r="B17" s="11" t="s">
        <v>9</v>
      </c>
      <c r="C17" s="42"/>
      <c r="D17" s="42"/>
      <c r="E17" s="42"/>
    </row>
    <row r="18" spans="1:5" ht="15.75" x14ac:dyDescent="0.25">
      <c r="A18" s="35"/>
      <c r="B18" s="11" t="s">
        <v>12</v>
      </c>
      <c r="C18" s="42">
        <v>52</v>
      </c>
      <c r="D18" s="42">
        <v>52</v>
      </c>
      <c r="E18" s="42">
        <v>52</v>
      </c>
    </row>
    <row r="19" spans="1:5" ht="65.25" customHeight="1" x14ac:dyDescent="0.25">
      <c r="A19" s="29"/>
      <c r="B19" s="44" t="s">
        <v>14</v>
      </c>
      <c r="C19" s="14">
        <f>C21+C22</f>
        <v>10231.4</v>
      </c>
      <c r="D19" s="14">
        <f t="shared" ref="D19:E19" si="4">D21+D22</f>
        <v>10452.9</v>
      </c>
      <c r="E19" s="14">
        <f t="shared" si="4"/>
        <v>10452.9</v>
      </c>
    </row>
    <row r="20" spans="1:5" ht="15.75" x14ac:dyDescent="0.25">
      <c r="A20" s="32"/>
      <c r="B20" s="11" t="s">
        <v>8</v>
      </c>
      <c r="C20" s="42"/>
      <c r="D20" s="42"/>
      <c r="E20" s="42"/>
    </row>
    <row r="21" spans="1:5" ht="15.75" x14ac:dyDescent="0.25">
      <c r="A21" s="32"/>
      <c r="B21" s="11" t="s">
        <v>9</v>
      </c>
      <c r="C21" s="42"/>
      <c r="D21" s="42"/>
      <c r="E21" s="42"/>
    </row>
    <row r="22" spans="1:5" ht="15.75" x14ac:dyDescent="0.25">
      <c r="A22" s="35"/>
      <c r="B22" s="11" t="s">
        <v>12</v>
      </c>
      <c r="C22" s="42">
        <v>10231.4</v>
      </c>
      <c r="D22" s="42">
        <v>10452.9</v>
      </c>
      <c r="E22" s="42">
        <v>10452.9</v>
      </c>
    </row>
    <row r="23" spans="1:5" ht="99.75" customHeight="1" x14ac:dyDescent="0.25">
      <c r="A23" s="29"/>
      <c r="B23" s="15" t="s">
        <v>40</v>
      </c>
      <c r="C23" s="42">
        <f t="shared" ref="C23:E23" si="5">C25+C26</f>
        <v>169.5</v>
      </c>
      <c r="D23" s="42">
        <f t="shared" si="5"/>
        <v>180.8</v>
      </c>
      <c r="E23" s="42">
        <f t="shared" si="5"/>
        <v>1575</v>
      </c>
    </row>
    <row r="24" spans="1:5" ht="15.75" x14ac:dyDescent="0.25">
      <c r="A24" s="31"/>
      <c r="B24" s="11" t="s">
        <v>8</v>
      </c>
      <c r="C24" s="42"/>
      <c r="D24" s="42"/>
      <c r="E24" s="42"/>
    </row>
    <row r="25" spans="1:5" ht="15.75" x14ac:dyDescent="0.25">
      <c r="A25" s="31"/>
      <c r="B25" s="11" t="s">
        <v>15</v>
      </c>
      <c r="C25" s="42">
        <v>169.5</v>
      </c>
      <c r="D25" s="42">
        <v>180.8</v>
      </c>
      <c r="E25" s="42">
        <v>1575</v>
      </c>
    </row>
    <row r="26" spans="1:5" ht="15.75" x14ac:dyDescent="0.25">
      <c r="A26" s="31"/>
      <c r="B26" s="11" t="s">
        <v>12</v>
      </c>
      <c r="C26" s="42"/>
      <c r="D26" s="42"/>
      <c r="E26" s="42"/>
    </row>
    <row r="27" spans="1:5" ht="33.6" customHeight="1" x14ac:dyDescent="0.25">
      <c r="A27" s="32"/>
      <c r="B27" s="6" t="s">
        <v>72</v>
      </c>
      <c r="C27" s="42">
        <f>SUM(C29+C30)</f>
        <v>56866.1</v>
      </c>
      <c r="D27" s="42">
        <f t="shared" ref="D27:E27" si="6">SUM(D29+D30)</f>
        <v>0</v>
      </c>
      <c r="E27" s="42">
        <f t="shared" si="6"/>
        <v>0</v>
      </c>
    </row>
    <row r="28" spans="1:5" ht="15.75" x14ac:dyDescent="0.25">
      <c r="A28" s="32"/>
      <c r="B28" s="11" t="s">
        <v>8</v>
      </c>
      <c r="C28" s="42"/>
      <c r="D28" s="42"/>
      <c r="E28" s="42"/>
    </row>
    <row r="29" spans="1:5" ht="15.75" x14ac:dyDescent="0.25">
      <c r="A29" s="32"/>
      <c r="B29" s="11" t="s">
        <v>9</v>
      </c>
      <c r="C29" s="42"/>
      <c r="D29" s="42"/>
      <c r="E29" s="42"/>
    </row>
    <row r="30" spans="1:5" ht="15.75" x14ac:dyDescent="0.25">
      <c r="A30" s="32"/>
      <c r="B30" s="11" t="s">
        <v>18</v>
      </c>
      <c r="C30" s="42">
        <v>56866.1</v>
      </c>
      <c r="D30" s="42">
        <v>0</v>
      </c>
      <c r="E30" s="42">
        <v>0</v>
      </c>
    </row>
    <row r="31" spans="1:5" ht="53.85" customHeight="1" x14ac:dyDescent="0.25">
      <c r="A31" s="29"/>
      <c r="B31" s="44" t="s">
        <v>63</v>
      </c>
      <c r="C31" s="42">
        <f t="shared" ref="C31:E31" si="7">C33+C34</f>
        <v>0</v>
      </c>
      <c r="D31" s="42">
        <f t="shared" si="7"/>
        <v>1019.9</v>
      </c>
      <c r="E31" s="42">
        <f t="shared" si="7"/>
        <v>1019.9</v>
      </c>
    </row>
    <row r="32" spans="1:5" ht="15.75" x14ac:dyDescent="0.25">
      <c r="A32" s="29"/>
      <c r="B32" s="11" t="s">
        <v>8</v>
      </c>
      <c r="C32" s="42"/>
      <c r="D32" s="42"/>
      <c r="E32" s="42"/>
    </row>
    <row r="33" spans="1:5" ht="15.75" x14ac:dyDescent="0.25">
      <c r="A33" s="32"/>
      <c r="B33" s="11" t="s">
        <v>9</v>
      </c>
      <c r="C33" s="42"/>
      <c r="D33" s="42"/>
      <c r="E33" s="42"/>
    </row>
    <row r="34" spans="1:5" ht="15.75" x14ac:dyDescent="0.25">
      <c r="A34" s="32"/>
      <c r="B34" s="11" t="s">
        <v>18</v>
      </c>
      <c r="C34" s="42">
        <v>0</v>
      </c>
      <c r="D34" s="42">
        <v>1019.9</v>
      </c>
      <c r="E34" s="42">
        <v>1019.9</v>
      </c>
    </row>
    <row r="35" spans="1:5" ht="78.75" x14ac:dyDescent="0.25">
      <c r="A35" s="32"/>
      <c r="B35" s="44" t="s">
        <v>88</v>
      </c>
      <c r="C35" s="42">
        <f>C37+C38</f>
        <v>3172.5</v>
      </c>
      <c r="D35" s="42">
        <f t="shared" ref="D35:E35" si="8">D37+D38</f>
        <v>0</v>
      </c>
      <c r="E35" s="42">
        <f t="shared" si="8"/>
        <v>0</v>
      </c>
    </row>
    <row r="36" spans="1:5" ht="15.75" x14ac:dyDescent="0.25">
      <c r="A36" s="32"/>
      <c r="B36" s="41" t="s">
        <v>8</v>
      </c>
      <c r="C36" s="42"/>
      <c r="D36" s="42"/>
      <c r="E36" s="42"/>
    </row>
    <row r="37" spans="1:5" ht="15.75" x14ac:dyDescent="0.25">
      <c r="A37" s="32"/>
      <c r="B37" s="41" t="s">
        <v>9</v>
      </c>
      <c r="C37" s="42">
        <v>3172.5</v>
      </c>
      <c r="D37" s="42"/>
      <c r="E37" s="42"/>
    </row>
    <row r="38" spans="1:5" ht="15.75" x14ac:dyDescent="0.25">
      <c r="A38" s="32"/>
      <c r="B38" s="41" t="s">
        <v>18</v>
      </c>
      <c r="C38" s="42"/>
      <c r="D38" s="42"/>
      <c r="E38" s="42"/>
    </row>
    <row r="39" spans="1:5" ht="31.5" x14ac:dyDescent="0.25">
      <c r="A39" s="29" t="s">
        <v>2</v>
      </c>
      <c r="B39" s="2" t="s">
        <v>16</v>
      </c>
      <c r="C39" s="16">
        <f t="shared" ref="C39:E39" si="9">C40</f>
        <v>14236.9</v>
      </c>
      <c r="D39" s="16">
        <f t="shared" si="9"/>
        <v>12881.4</v>
      </c>
      <c r="E39" s="16">
        <f t="shared" si="9"/>
        <v>12881.4</v>
      </c>
    </row>
    <row r="40" spans="1:5" ht="69" customHeight="1" x14ac:dyDescent="0.25">
      <c r="A40" s="29"/>
      <c r="B40" s="44" t="s">
        <v>17</v>
      </c>
      <c r="C40" s="42">
        <f t="shared" ref="C40:E40" si="10">C42+C43</f>
        <v>14236.9</v>
      </c>
      <c r="D40" s="42">
        <f t="shared" si="10"/>
        <v>12881.4</v>
      </c>
      <c r="E40" s="42">
        <f t="shared" si="10"/>
        <v>12881.4</v>
      </c>
    </row>
    <row r="41" spans="1:5" ht="15.75" x14ac:dyDescent="0.25">
      <c r="A41" s="29"/>
      <c r="B41" s="11" t="s">
        <v>8</v>
      </c>
      <c r="C41" s="42"/>
      <c r="D41" s="42"/>
      <c r="E41" s="42"/>
    </row>
    <row r="42" spans="1:5" ht="15.75" x14ac:dyDescent="0.25">
      <c r="A42" s="32"/>
      <c r="B42" s="11" t="s">
        <v>9</v>
      </c>
      <c r="C42" s="42">
        <v>14236.9</v>
      </c>
      <c r="D42" s="42">
        <v>12881.4</v>
      </c>
      <c r="E42" s="42">
        <v>12881.4</v>
      </c>
    </row>
    <row r="43" spans="1:5" ht="15.75" x14ac:dyDescent="0.25">
      <c r="A43" s="32"/>
      <c r="B43" s="11" t="s">
        <v>18</v>
      </c>
      <c r="C43" s="42"/>
      <c r="D43" s="42"/>
      <c r="E43" s="42"/>
    </row>
    <row r="44" spans="1:5" ht="15.75" x14ac:dyDescent="0.25">
      <c r="A44" s="29" t="s">
        <v>1</v>
      </c>
      <c r="B44" s="2" t="s">
        <v>19</v>
      </c>
      <c r="C44" s="3">
        <f>C45+C53+C57+C103+C107+C111+C115</f>
        <v>1779264.7999999998</v>
      </c>
      <c r="D44" s="3">
        <f t="shared" ref="D44:E44" si="11">D45+D53+D57+D103+D107+D111+D115</f>
        <v>1990785.2000000002</v>
      </c>
      <c r="E44" s="3">
        <f t="shared" si="11"/>
        <v>1149934.1000000001</v>
      </c>
    </row>
    <row r="45" spans="1:5" ht="101.25" customHeight="1" x14ac:dyDescent="0.25">
      <c r="A45" s="29"/>
      <c r="B45" s="44" t="s">
        <v>76</v>
      </c>
      <c r="C45" s="42">
        <f>C47</f>
        <v>62680.9</v>
      </c>
      <c r="D45" s="42">
        <f t="shared" ref="D45:E45" si="12">D47</f>
        <v>40000</v>
      </c>
      <c r="E45" s="42">
        <f t="shared" si="12"/>
        <v>40000</v>
      </c>
    </row>
    <row r="46" spans="1:5" ht="15.75" x14ac:dyDescent="0.25">
      <c r="A46" s="29"/>
      <c r="B46" s="36" t="s">
        <v>0</v>
      </c>
      <c r="C46" s="3"/>
      <c r="D46" s="3"/>
      <c r="E46" s="3"/>
    </row>
    <row r="47" spans="1:5" ht="23.85" customHeight="1" x14ac:dyDescent="0.25">
      <c r="A47" s="29"/>
      <c r="B47" s="33" t="s">
        <v>77</v>
      </c>
      <c r="C47" s="42">
        <f>C49+C50</f>
        <v>62680.9</v>
      </c>
      <c r="D47" s="42">
        <f t="shared" ref="D47:E47" si="13">D49+D50</f>
        <v>40000</v>
      </c>
      <c r="E47" s="42">
        <f t="shared" si="13"/>
        <v>40000</v>
      </c>
    </row>
    <row r="48" spans="1:5" ht="15.75" x14ac:dyDescent="0.25">
      <c r="A48" s="29"/>
      <c r="B48" s="36" t="s">
        <v>0</v>
      </c>
      <c r="C48" s="42"/>
      <c r="D48" s="42"/>
      <c r="E48" s="42"/>
    </row>
    <row r="49" spans="1:8" ht="15.75" x14ac:dyDescent="0.25">
      <c r="A49" s="29"/>
      <c r="B49" s="17" t="s">
        <v>9</v>
      </c>
      <c r="C49" s="42"/>
      <c r="D49" s="42"/>
      <c r="E49" s="42"/>
    </row>
    <row r="50" spans="1:8" ht="15.75" x14ac:dyDescent="0.25">
      <c r="A50" s="29"/>
      <c r="B50" s="17" t="s">
        <v>12</v>
      </c>
      <c r="C50" s="42">
        <v>62680.9</v>
      </c>
      <c r="D50" s="42">
        <v>40000</v>
      </c>
      <c r="E50" s="42">
        <v>40000</v>
      </c>
    </row>
    <row r="51" spans="1:8" ht="15.75" x14ac:dyDescent="0.25">
      <c r="A51" s="29"/>
      <c r="B51" s="36" t="s">
        <v>0</v>
      </c>
      <c r="C51" s="42"/>
      <c r="D51" s="42"/>
      <c r="E51" s="42"/>
    </row>
    <row r="52" spans="1:8" ht="15.75" x14ac:dyDescent="0.25">
      <c r="A52" s="29"/>
      <c r="B52" s="17" t="s">
        <v>73</v>
      </c>
      <c r="C52" s="42">
        <v>62680.9</v>
      </c>
      <c r="D52" s="42"/>
      <c r="E52" s="42"/>
    </row>
    <row r="53" spans="1:8" ht="69.75" customHeight="1" x14ac:dyDescent="0.25">
      <c r="A53" s="29"/>
      <c r="B53" s="6" t="s">
        <v>93</v>
      </c>
      <c r="C53" s="5">
        <f t="shared" ref="C53:E53" si="14">C55+C56</f>
        <v>29995.5</v>
      </c>
      <c r="D53" s="5">
        <f t="shared" si="14"/>
        <v>29995.5</v>
      </c>
      <c r="E53" s="5">
        <f t="shared" si="14"/>
        <v>29995.5</v>
      </c>
    </row>
    <row r="54" spans="1:8" ht="15.75" x14ac:dyDescent="0.25">
      <c r="A54" s="29"/>
      <c r="B54" s="11" t="s">
        <v>8</v>
      </c>
      <c r="C54" s="42"/>
      <c r="D54" s="42"/>
      <c r="E54" s="42"/>
    </row>
    <row r="55" spans="1:8" ht="15.75" x14ac:dyDescent="0.25">
      <c r="A55" s="29"/>
      <c r="B55" s="11" t="s">
        <v>9</v>
      </c>
      <c r="C55" s="42"/>
      <c r="D55" s="42"/>
      <c r="E55" s="42"/>
    </row>
    <row r="56" spans="1:8" ht="15.75" x14ac:dyDescent="0.25">
      <c r="A56" s="29"/>
      <c r="B56" s="11" t="s">
        <v>12</v>
      </c>
      <c r="C56" s="42">
        <v>29995.5</v>
      </c>
      <c r="D56" s="42">
        <v>29995.5</v>
      </c>
      <c r="E56" s="42">
        <v>29995.5</v>
      </c>
    </row>
    <row r="57" spans="1:8" ht="80.25" customHeight="1" x14ac:dyDescent="0.25">
      <c r="A57" s="29"/>
      <c r="B57" s="15" t="s">
        <v>74</v>
      </c>
      <c r="C57" s="5">
        <f>C59+C60</f>
        <v>1082520</v>
      </c>
      <c r="D57" s="5">
        <f t="shared" ref="D57:E57" si="15">D59+D60</f>
        <v>1078110</v>
      </c>
      <c r="E57" s="5">
        <f t="shared" si="15"/>
        <v>1078110</v>
      </c>
    </row>
    <row r="58" spans="1:8" ht="15.75" x14ac:dyDescent="0.25">
      <c r="A58" s="29"/>
      <c r="B58" s="11" t="s">
        <v>8</v>
      </c>
      <c r="C58" s="42"/>
      <c r="D58" s="42"/>
      <c r="E58" s="42"/>
    </row>
    <row r="59" spans="1:8" ht="15.75" x14ac:dyDescent="0.25">
      <c r="A59" s="29"/>
      <c r="B59" s="11" t="s">
        <v>9</v>
      </c>
      <c r="C59" s="42">
        <f>C64+C68</f>
        <v>601400</v>
      </c>
      <c r="D59" s="42">
        <f t="shared" ref="D59:E60" si="16">D64+D68</f>
        <v>598950</v>
      </c>
      <c r="E59" s="42">
        <f t="shared" si="16"/>
        <v>598950</v>
      </c>
      <c r="H59" s="4"/>
    </row>
    <row r="60" spans="1:8" ht="15.75" x14ac:dyDescent="0.25">
      <c r="A60" s="29"/>
      <c r="B60" s="11" t="s">
        <v>12</v>
      </c>
      <c r="C60" s="42">
        <f>C65+C69</f>
        <v>481120</v>
      </c>
      <c r="D60" s="42">
        <f t="shared" si="16"/>
        <v>479160</v>
      </c>
      <c r="E60" s="42">
        <f t="shared" si="16"/>
        <v>479160</v>
      </c>
      <c r="H60" s="4"/>
    </row>
    <row r="61" spans="1:8" ht="15.75" x14ac:dyDescent="0.25">
      <c r="A61" s="29"/>
      <c r="B61" s="17" t="s">
        <v>0</v>
      </c>
      <c r="C61" s="42"/>
      <c r="D61" s="42"/>
      <c r="E61" s="42"/>
    </row>
    <row r="62" spans="1:8" ht="36.6" customHeight="1" x14ac:dyDescent="0.25">
      <c r="A62" s="29"/>
      <c r="B62" s="33" t="s">
        <v>75</v>
      </c>
      <c r="C62" s="5">
        <f>C64+C65</f>
        <v>501056.3</v>
      </c>
      <c r="D62" s="5">
        <f t="shared" ref="D62:E62" si="17">D64+D65</f>
        <v>200628.9</v>
      </c>
      <c r="E62" s="5">
        <f t="shared" si="17"/>
        <v>200628.9</v>
      </c>
    </row>
    <row r="63" spans="1:8" ht="15.75" x14ac:dyDescent="0.25">
      <c r="A63" s="29"/>
      <c r="B63" s="17" t="s">
        <v>8</v>
      </c>
      <c r="C63" s="42"/>
      <c r="D63" s="42"/>
      <c r="E63" s="42"/>
    </row>
    <row r="64" spans="1:8" ht="15.75" x14ac:dyDescent="0.25">
      <c r="A64" s="29"/>
      <c r="B64" s="17" t="s">
        <v>9</v>
      </c>
      <c r="C64" s="42">
        <v>278364.59999999998</v>
      </c>
      <c r="D64" s="42">
        <v>111460.5</v>
      </c>
      <c r="E64" s="42">
        <v>111460.5</v>
      </c>
    </row>
    <row r="65" spans="1:5" ht="15.75" x14ac:dyDescent="0.25">
      <c r="A65" s="29"/>
      <c r="B65" s="17" t="s">
        <v>12</v>
      </c>
      <c r="C65" s="42">
        <v>222691.7</v>
      </c>
      <c r="D65" s="42">
        <v>89168.4</v>
      </c>
      <c r="E65" s="42">
        <v>89168.4</v>
      </c>
    </row>
    <row r="66" spans="1:5" ht="20.25" customHeight="1" x14ac:dyDescent="0.25">
      <c r="A66" s="29"/>
      <c r="B66" s="33" t="s">
        <v>92</v>
      </c>
      <c r="C66" s="42">
        <f>C68+C69</f>
        <v>581463.69999999995</v>
      </c>
      <c r="D66" s="42">
        <f t="shared" ref="D66:E66" si="18">D68+D69</f>
        <v>877481.1</v>
      </c>
      <c r="E66" s="42">
        <f t="shared" si="18"/>
        <v>877481.1</v>
      </c>
    </row>
    <row r="67" spans="1:5" ht="15.75" x14ac:dyDescent="0.25">
      <c r="A67" s="29"/>
      <c r="B67" s="17" t="s">
        <v>8</v>
      </c>
      <c r="C67" s="42"/>
      <c r="D67" s="42"/>
      <c r="E67" s="42"/>
    </row>
    <row r="68" spans="1:5" ht="15.75" x14ac:dyDescent="0.25">
      <c r="A68" s="29"/>
      <c r="B68" s="17" t="s">
        <v>9</v>
      </c>
      <c r="C68" s="42">
        <f>C73+C77+C81+C85+C89+C93+C97+C101</f>
        <v>323035.40000000002</v>
      </c>
      <c r="D68" s="42">
        <f t="shared" ref="D68:E69" si="19">D73+D77+D81+D85+D89+D93+D97+D101</f>
        <v>487489.5</v>
      </c>
      <c r="E68" s="42">
        <f t="shared" si="19"/>
        <v>487489.5</v>
      </c>
    </row>
    <row r="69" spans="1:5" ht="15.75" x14ac:dyDescent="0.25">
      <c r="A69" s="29"/>
      <c r="B69" s="17" t="s">
        <v>12</v>
      </c>
      <c r="C69" s="42">
        <f>C74+C78+C82+C86+C90+C94+C98+C102</f>
        <v>258428.3</v>
      </c>
      <c r="D69" s="42">
        <f t="shared" si="19"/>
        <v>389991.6</v>
      </c>
      <c r="E69" s="42">
        <f t="shared" si="19"/>
        <v>389991.6</v>
      </c>
    </row>
    <row r="70" spans="1:5" ht="15.75" x14ac:dyDescent="0.25">
      <c r="A70" s="29"/>
      <c r="B70" s="40" t="s">
        <v>8</v>
      </c>
      <c r="C70" s="42"/>
      <c r="D70" s="42"/>
      <c r="E70" s="42"/>
    </row>
    <row r="71" spans="1:5" ht="117" customHeight="1" x14ac:dyDescent="0.25">
      <c r="A71" s="29"/>
      <c r="B71" s="39" t="s">
        <v>82</v>
      </c>
      <c r="C71" s="42">
        <f>C73+C74</f>
        <v>337157.1</v>
      </c>
      <c r="D71" s="42">
        <f t="shared" ref="D71:E71" si="20">D73+D74</f>
        <v>0</v>
      </c>
      <c r="E71" s="42">
        <f t="shared" si="20"/>
        <v>0</v>
      </c>
    </row>
    <row r="72" spans="1:5" ht="15.75" x14ac:dyDescent="0.25">
      <c r="A72" s="29"/>
      <c r="B72" s="40" t="s">
        <v>8</v>
      </c>
      <c r="C72" s="42"/>
      <c r="D72" s="42"/>
      <c r="E72" s="42"/>
    </row>
    <row r="73" spans="1:5" ht="15.75" x14ac:dyDescent="0.25">
      <c r="A73" s="29"/>
      <c r="B73" s="40" t="s">
        <v>9</v>
      </c>
      <c r="C73" s="42">
        <v>187309.5</v>
      </c>
      <c r="D73" s="42"/>
      <c r="E73" s="42"/>
    </row>
    <row r="74" spans="1:5" ht="15.75" x14ac:dyDescent="0.25">
      <c r="A74" s="29"/>
      <c r="B74" s="40" t="s">
        <v>12</v>
      </c>
      <c r="C74" s="42">
        <v>149847.6</v>
      </c>
      <c r="D74" s="42"/>
      <c r="E74" s="42"/>
    </row>
    <row r="75" spans="1:5" ht="47.25" x14ac:dyDescent="0.25">
      <c r="A75" s="29"/>
      <c r="B75" s="39" t="s">
        <v>55</v>
      </c>
      <c r="C75" s="42">
        <f>C77+C78</f>
        <v>57811</v>
      </c>
      <c r="D75" s="42">
        <f t="shared" ref="D75:E75" si="21">D77+D78</f>
        <v>0</v>
      </c>
      <c r="E75" s="42">
        <f t="shared" si="21"/>
        <v>0</v>
      </c>
    </row>
    <row r="76" spans="1:5" ht="15.75" x14ac:dyDescent="0.25">
      <c r="A76" s="29"/>
      <c r="B76" s="40" t="s">
        <v>8</v>
      </c>
      <c r="C76" s="42"/>
      <c r="D76" s="42"/>
      <c r="E76" s="42"/>
    </row>
    <row r="77" spans="1:5" ht="15.75" x14ac:dyDescent="0.25">
      <c r="A77" s="29"/>
      <c r="B77" s="40" t="s">
        <v>9</v>
      </c>
      <c r="C77" s="42">
        <v>32117.200000000001</v>
      </c>
      <c r="D77" s="42"/>
      <c r="E77" s="42"/>
    </row>
    <row r="78" spans="1:5" ht="15.75" x14ac:dyDescent="0.25">
      <c r="A78" s="29"/>
      <c r="B78" s="40" t="s">
        <v>12</v>
      </c>
      <c r="C78" s="42">
        <v>25693.8</v>
      </c>
      <c r="D78" s="42"/>
      <c r="E78" s="42"/>
    </row>
    <row r="79" spans="1:5" ht="31.5" x14ac:dyDescent="0.25">
      <c r="A79" s="29"/>
      <c r="B79" s="39" t="s">
        <v>47</v>
      </c>
      <c r="C79" s="42">
        <f>C81+C82</f>
        <v>35100</v>
      </c>
      <c r="D79" s="42">
        <f t="shared" ref="D79:E79" si="22">D81+D82</f>
        <v>0</v>
      </c>
      <c r="E79" s="42">
        <f t="shared" si="22"/>
        <v>0</v>
      </c>
    </row>
    <row r="80" spans="1:5" ht="15.75" x14ac:dyDescent="0.25">
      <c r="A80" s="29"/>
      <c r="B80" s="40" t="s">
        <v>8</v>
      </c>
      <c r="C80" s="42"/>
      <c r="D80" s="42"/>
      <c r="E80" s="42"/>
    </row>
    <row r="81" spans="1:5" ht="15.75" x14ac:dyDescent="0.25">
      <c r="A81" s="29"/>
      <c r="B81" s="40" t="s">
        <v>9</v>
      </c>
      <c r="C81" s="42">
        <v>19500</v>
      </c>
      <c r="D81" s="42"/>
      <c r="E81" s="42"/>
    </row>
    <row r="82" spans="1:5" ht="15.75" x14ac:dyDescent="0.25">
      <c r="A82" s="29"/>
      <c r="B82" s="40" t="s">
        <v>12</v>
      </c>
      <c r="C82" s="42">
        <v>15600</v>
      </c>
      <c r="D82" s="42"/>
      <c r="E82" s="42"/>
    </row>
    <row r="83" spans="1:5" ht="32.85" customHeight="1" x14ac:dyDescent="0.25">
      <c r="A83" s="29"/>
      <c r="B83" s="39" t="s">
        <v>64</v>
      </c>
      <c r="C83" s="42">
        <f>C85+C86</f>
        <v>151395.59999999998</v>
      </c>
      <c r="D83" s="42">
        <f t="shared" ref="D83:E83" si="23">D85+D86</f>
        <v>0</v>
      </c>
      <c r="E83" s="42">
        <f t="shared" si="23"/>
        <v>0</v>
      </c>
    </row>
    <row r="84" spans="1:5" ht="15.75" x14ac:dyDescent="0.25">
      <c r="A84" s="29"/>
      <c r="B84" s="40" t="s">
        <v>8</v>
      </c>
      <c r="C84" s="42"/>
      <c r="D84" s="42"/>
      <c r="E84" s="42"/>
    </row>
    <row r="85" spans="1:5" ht="15.75" x14ac:dyDescent="0.25">
      <c r="A85" s="29"/>
      <c r="B85" s="40" t="s">
        <v>9</v>
      </c>
      <c r="C85" s="42">
        <v>84108.7</v>
      </c>
      <c r="D85" s="42"/>
      <c r="E85" s="42"/>
    </row>
    <row r="86" spans="1:5" ht="15.75" x14ac:dyDescent="0.25">
      <c r="A86" s="29"/>
      <c r="B86" s="40" t="s">
        <v>12</v>
      </c>
      <c r="C86" s="42">
        <v>67286.899999999994</v>
      </c>
      <c r="D86" s="42"/>
      <c r="E86" s="42"/>
    </row>
    <row r="87" spans="1:5" ht="37.5" customHeight="1" x14ac:dyDescent="0.25">
      <c r="A87" s="37"/>
      <c r="B87" s="39" t="s">
        <v>46</v>
      </c>
      <c r="C87" s="42">
        <f>C89+C90</f>
        <v>0</v>
      </c>
      <c r="D87" s="42">
        <f t="shared" ref="D87:E87" si="24">D89+D90</f>
        <v>877481.1</v>
      </c>
      <c r="E87" s="42">
        <f t="shared" si="24"/>
        <v>0</v>
      </c>
    </row>
    <row r="88" spans="1:5" ht="15.75" x14ac:dyDescent="0.25">
      <c r="A88" s="29"/>
      <c r="B88" s="40" t="s">
        <v>8</v>
      </c>
      <c r="C88" s="42"/>
      <c r="D88" s="42"/>
      <c r="E88" s="42"/>
    </row>
    <row r="89" spans="1:5" ht="15.75" x14ac:dyDescent="0.25">
      <c r="A89" s="29"/>
      <c r="B89" s="40" t="s">
        <v>9</v>
      </c>
      <c r="C89" s="42"/>
      <c r="D89" s="42">
        <v>487489.5</v>
      </c>
      <c r="E89" s="42"/>
    </row>
    <row r="90" spans="1:5" ht="15.75" x14ac:dyDescent="0.25">
      <c r="A90" s="29"/>
      <c r="B90" s="40" t="s">
        <v>12</v>
      </c>
      <c r="C90" s="42"/>
      <c r="D90" s="42">
        <v>389991.6</v>
      </c>
      <c r="E90" s="42"/>
    </row>
    <row r="91" spans="1:5" ht="31.5" x14ac:dyDescent="0.25">
      <c r="A91" s="29"/>
      <c r="B91" s="40" t="s">
        <v>51</v>
      </c>
      <c r="C91" s="42">
        <f t="shared" ref="C91:E91" si="25">C93+C94</f>
        <v>0</v>
      </c>
      <c r="D91" s="42">
        <f t="shared" si="25"/>
        <v>0</v>
      </c>
      <c r="E91" s="42">
        <f t="shared" si="25"/>
        <v>678918.6</v>
      </c>
    </row>
    <row r="92" spans="1:5" ht="15.75" x14ac:dyDescent="0.25">
      <c r="A92" s="29"/>
      <c r="B92" s="40" t="s">
        <v>8</v>
      </c>
      <c r="C92" s="42"/>
      <c r="D92" s="42"/>
      <c r="E92" s="42"/>
    </row>
    <row r="93" spans="1:5" ht="15.75" x14ac:dyDescent="0.25">
      <c r="A93" s="29"/>
      <c r="B93" s="40" t="s">
        <v>9</v>
      </c>
      <c r="C93" s="42"/>
      <c r="D93" s="42"/>
      <c r="E93" s="42">
        <v>377177</v>
      </c>
    </row>
    <row r="94" spans="1:5" ht="15.75" x14ac:dyDescent="0.25">
      <c r="A94" s="29"/>
      <c r="B94" s="40" t="s">
        <v>12</v>
      </c>
      <c r="C94" s="42"/>
      <c r="D94" s="42"/>
      <c r="E94" s="42">
        <v>301741.59999999998</v>
      </c>
    </row>
    <row r="95" spans="1:5" ht="15.75" x14ac:dyDescent="0.25">
      <c r="A95" s="29"/>
      <c r="B95" s="40" t="s">
        <v>79</v>
      </c>
      <c r="C95" s="42">
        <f>C97+C98</f>
        <v>0</v>
      </c>
      <c r="D95" s="42">
        <f t="shared" ref="D95:E95" si="26">D97+D98</f>
        <v>0</v>
      </c>
      <c r="E95" s="42">
        <f t="shared" si="26"/>
        <v>29812.5</v>
      </c>
    </row>
    <row r="96" spans="1:5" ht="15.75" x14ac:dyDescent="0.25">
      <c r="A96" s="29"/>
      <c r="B96" s="40" t="s">
        <v>8</v>
      </c>
      <c r="C96" s="42"/>
      <c r="D96" s="42"/>
      <c r="E96" s="42"/>
    </row>
    <row r="97" spans="1:5" ht="15.75" x14ac:dyDescent="0.25">
      <c r="A97" s="29"/>
      <c r="B97" s="40" t="s">
        <v>9</v>
      </c>
      <c r="C97" s="42"/>
      <c r="D97" s="42"/>
      <c r="E97" s="42">
        <v>16562.5</v>
      </c>
    </row>
    <row r="98" spans="1:5" ht="15.75" x14ac:dyDescent="0.25">
      <c r="A98" s="29"/>
      <c r="B98" s="40" t="s">
        <v>12</v>
      </c>
      <c r="C98" s="42"/>
      <c r="D98" s="42"/>
      <c r="E98" s="42">
        <v>13250</v>
      </c>
    </row>
    <row r="99" spans="1:5" ht="33.6" customHeight="1" x14ac:dyDescent="0.25">
      <c r="A99" s="29"/>
      <c r="B99" s="40" t="s">
        <v>52</v>
      </c>
      <c r="C99" s="42">
        <f t="shared" ref="C99:E99" si="27">C101+C102</f>
        <v>0</v>
      </c>
      <c r="D99" s="42">
        <f t="shared" si="27"/>
        <v>0</v>
      </c>
      <c r="E99" s="42">
        <f t="shared" si="27"/>
        <v>168750</v>
      </c>
    </row>
    <row r="100" spans="1:5" ht="15.75" x14ac:dyDescent="0.25">
      <c r="A100" s="29"/>
      <c r="B100" s="40" t="s">
        <v>8</v>
      </c>
      <c r="C100" s="42"/>
      <c r="D100" s="42"/>
      <c r="E100" s="42"/>
    </row>
    <row r="101" spans="1:5" ht="15.75" x14ac:dyDescent="0.25">
      <c r="A101" s="29"/>
      <c r="B101" s="40" t="s">
        <v>9</v>
      </c>
      <c r="C101" s="42"/>
      <c r="D101" s="42"/>
      <c r="E101" s="42">
        <v>93750</v>
      </c>
    </row>
    <row r="102" spans="1:5" ht="15.75" x14ac:dyDescent="0.25">
      <c r="A102" s="29"/>
      <c r="B102" s="40" t="s">
        <v>12</v>
      </c>
      <c r="C102" s="42"/>
      <c r="D102" s="42"/>
      <c r="E102" s="42">
        <v>75000</v>
      </c>
    </row>
    <row r="103" spans="1:5" ht="38.85" customHeight="1" x14ac:dyDescent="0.25">
      <c r="A103" s="29"/>
      <c r="B103" s="6" t="s">
        <v>102</v>
      </c>
      <c r="C103" s="5">
        <f t="shared" ref="C103:E103" si="28">C105+C106</f>
        <v>22903.5</v>
      </c>
      <c r="D103" s="5">
        <f t="shared" si="28"/>
        <v>0</v>
      </c>
      <c r="E103" s="5">
        <f t="shared" si="28"/>
        <v>0</v>
      </c>
    </row>
    <row r="104" spans="1:5" ht="15.75" x14ac:dyDescent="0.25">
      <c r="A104" s="29"/>
      <c r="B104" s="11" t="s">
        <v>8</v>
      </c>
      <c r="C104" s="42"/>
      <c r="D104" s="42"/>
      <c r="E104" s="42"/>
    </row>
    <row r="105" spans="1:5" ht="15.75" x14ac:dyDescent="0.25">
      <c r="A105" s="29"/>
      <c r="B105" s="11" t="s">
        <v>9</v>
      </c>
      <c r="C105" s="42">
        <v>22719.9</v>
      </c>
      <c r="D105" s="42"/>
      <c r="E105" s="42"/>
    </row>
    <row r="106" spans="1:5" ht="15.75" x14ac:dyDescent="0.25">
      <c r="A106" s="29"/>
      <c r="B106" s="11" t="s">
        <v>12</v>
      </c>
      <c r="C106" s="42">
        <v>183.6</v>
      </c>
      <c r="D106" s="42"/>
      <c r="E106" s="42"/>
    </row>
    <row r="107" spans="1:5" ht="51.75" customHeight="1" x14ac:dyDescent="0.25">
      <c r="A107" s="29"/>
      <c r="B107" s="6" t="s">
        <v>101</v>
      </c>
      <c r="C107" s="5">
        <f t="shared" ref="C107:E107" si="29">C109+C110</f>
        <v>53804.4</v>
      </c>
      <c r="D107" s="5">
        <f t="shared" si="29"/>
        <v>0</v>
      </c>
      <c r="E107" s="5">
        <f t="shared" si="29"/>
        <v>0</v>
      </c>
    </row>
    <row r="108" spans="1:5" ht="15.75" x14ac:dyDescent="0.25">
      <c r="A108" s="29"/>
      <c r="B108" s="11" t="s">
        <v>8</v>
      </c>
      <c r="C108" s="42"/>
      <c r="D108" s="42"/>
      <c r="E108" s="42"/>
    </row>
    <row r="109" spans="1:5" ht="15.75" x14ac:dyDescent="0.25">
      <c r="A109" s="29"/>
      <c r="B109" s="11" t="s">
        <v>9</v>
      </c>
      <c r="C109" s="42">
        <v>53373.1</v>
      </c>
      <c r="D109" s="42"/>
      <c r="E109" s="42"/>
    </row>
    <row r="110" spans="1:5" ht="15.75" x14ac:dyDescent="0.25">
      <c r="A110" s="29"/>
      <c r="B110" s="11" t="s">
        <v>12</v>
      </c>
      <c r="C110" s="42">
        <v>431.3</v>
      </c>
      <c r="D110" s="42"/>
      <c r="E110" s="42"/>
    </row>
    <row r="111" spans="1:5" ht="82.5" customHeight="1" x14ac:dyDescent="0.25">
      <c r="A111" s="29"/>
      <c r="B111" s="15" t="s">
        <v>94</v>
      </c>
      <c r="C111" s="5">
        <f t="shared" ref="C111:E111" si="30">C113+C114</f>
        <v>525531.9</v>
      </c>
      <c r="D111" s="5">
        <f t="shared" si="30"/>
        <v>840851.1</v>
      </c>
      <c r="E111" s="5">
        <f t="shared" si="30"/>
        <v>0</v>
      </c>
    </row>
    <row r="112" spans="1:5" ht="15.75" x14ac:dyDescent="0.25">
      <c r="A112" s="29"/>
      <c r="B112" s="11" t="s">
        <v>8</v>
      </c>
      <c r="C112" s="42"/>
      <c r="D112" s="42"/>
      <c r="E112" s="42"/>
    </row>
    <row r="113" spans="1:5" ht="15.75" x14ac:dyDescent="0.25">
      <c r="A113" s="29"/>
      <c r="B113" s="11" t="s">
        <v>20</v>
      </c>
      <c r="C113" s="42">
        <v>500000</v>
      </c>
      <c r="D113" s="42">
        <v>800000</v>
      </c>
      <c r="E113" s="42"/>
    </row>
    <row r="114" spans="1:5" ht="15.75" x14ac:dyDescent="0.25">
      <c r="A114" s="29"/>
      <c r="B114" s="11" t="s">
        <v>12</v>
      </c>
      <c r="C114" s="42">
        <v>25531.9</v>
      </c>
      <c r="D114" s="42">
        <v>40851.1</v>
      </c>
      <c r="E114" s="42"/>
    </row>
    <row r="115" spans="1:5" ht="114.75" customHeight="1" x14ac:dyDescent="0.25">
      <c r="A115" s="32"/>
      <c r="B115" s="15" t="s">
        <v>87</v>
      </c>
      <c r="C115" s="5">
        <f t="shared" ref="C115:E115" si="31">C117+C118</f>
        <v>1828.6</v>
      </c>
      <c r="D115" s="5">
        <f t="shared" si="31"/>
        <v>1828.6</v>
      </c>
      <c r="E115" s="5">
        <f t="shared" si="31"/>
        <v>1828.6</v>
      </c>
    </row>
    <row r="116" spans="1:5" ht="15.75" x14ac:dyDescent="0.25">
      <c r="A116" s="32"/>
      <c r="B116" s="11" t="s">
        <v>8</v>
      </c>
      <c r="C116" s="42"/>
      <c r="D116" s="42"/>
      <c r="E116" s="42"/>
    </row>
    <row r="117" spans="1:5" ht="15.75" x14ac:dyDescent="0.25">
      <c r="A117" s="32"/>
      <c r="B117" s="11" t="s">
        <v>9</v>
      </c>
      <c r="C117" s="42"/>
      <c r="D117" s="42"/>
      <c r="E117" s="42"/>
    </row>
    <row r="118" spans="1:5" ht="15.75" x14ac:dyDescent="0.25">
      <c r="A118" s="32"/>
      <c r="B118" s="11" t="s">
        <v>12</v>
      </c>
      <c r="C118" s="42">
        <v>1828.6</v>
      </c>
      <c r="D118" s="42">
        <v>1828.6</v>
      </c>
      <c r="E118" s="42">
        <v>1828.6</v>
      </c>
    </row>
    <row r="119" spans="1:5" ht="15.75" x14ac:dyDescent="0.25">
      <c r="A119" s="29" t="s">
        <v>21</v>
      </c>
      <c r="B119" s="2" t="s">
        <v>22</v>
      </c>
      <c r="C119" s="16">
        <f>C120+C124+C128+C132+C136+C140</f>
        <v>230030.8</v>
      </c>
      <c r="D119" s="16">
        <f t="shared" ref="D119:E119" si="32">D120+D124+D128+D132+D136+D140</f>
        <v>176280.9</v>
      </c>
      <c r="E119" s="16">
        <f t="shared" si="32"/>
        <v>176427.90000000002</v>
      </c>
    </row>
    <row r="120" spans="1:5" ht="149.25" customHeight="1" x14ac:dyDescent="0.25">
      <c r="A120" s="29"/>
      <c r="B120" s="44" t="s">
        <v>45</v>
      </c>
      <c r="C120" s="42">
        <f t="shared" ref="C120:E132" si="33">C122+C123</f>
        <v>51985.3</v>
      </c>
      <c r="D120" s="42">
        <f t="shared" si="33"/>
        <v>27541.1</v>
      </c>
      <c r="E120" s="42">
        <f t="shared" si="33"/>
        <v>18508.3</v>
      </c>
    </row>
    <row r="121" spans="1:5" ht="15.75" x14ac:dyDescent="0.25">
      <c r="A121" s="29"/>
      <c r="B121" s="11" t="s">
        <v>8</v>
      </c>
      <c r="C121" s="42"/>
      <c r="D121" s="42"/>
      <c r="E121" s="42"/>
    </row>
    <row r="122" spans="1:5" ht="15.75" x14ac:dyDescent="0.25">
      <c r="A122" s="32"/>
      <c r="B122" s="11" t="s">
        <v>9</v>
      </c>
      <c r="C122" s="42"/>
      <c r="D122" s="42"/>
      <c r="E122" s="42"/>
    </row>
    <row r="123" spans="1:5" ht="15.75" x14ac:dyDescent="0.25">
      <c r="A123" s="32"/>
      <c r="B123" s="11" t="s">
        <v>10</v>
      </c>
      <c r="C123" s="42">
        <v>51985.3</v>
      </c>
      <c r="D123" s="42">
        <v>27541.1</v>
      </c>
      <c r="E123" s="42">
        <v>18508.3</v>
      </c>
    </row>
    <row r="124" spans="1:5" ht="77.099999999999994" customHeight="1" x14ac:dyDescent="0.25">
      <c r="A124" s="32"/>
      <c r="B124" s="15" t="s">
        <v>80</v>
      </c>
      <c r="C124" s="42">
        <f>C126+C127</f>
        <v>0</v>
      </c>
      <c r="D124" s="42">
        <f t="shared" ref="D124:E124" si="34">D126+D127</f>
        <v>3300</v>
      </c>
      <c r="E124" s="42">
        <f t="shared" si="34"/>
        <v>6000</v>
      </c>
    </row>
    <row r="125" spans="1:5" ht="15.75" x14ac:dyDescent="0.25">
      <c r="A125" s="32"/>
      <c r="B125" s="11" t="s">
        <v>8</v>
      </c>
      <c r="C125" s="42"/>
      <c r="D125" s="42"/>
      <c r="E125" s="42"/>
    </row>
    <row r="126" spans="1:5" ht="15.75" x14ac:dyDescent="0.25">
      <c r="A126" s="32"/>
      <c r="B126" s="11" t="s">
        <v>9</v>
      </c>
      <c r="C126" s="42"/>
      <c r="D126" s="42"/>
      <c r="E126" s="42"/>
    </row>
    <row r="127" spans="1:5" ht="15.75" x14ac:dyDescent="0.25">
      <c r="A127" s="32"/>
      <c r="B127" s="11" t="s">
        <v>10</v>
      </c>
      <c r="C127" s="42"/>
      <c r="D127" s="42">
        <v>3300</v>
      </c>
      <c r="E127" s="42">
        <v>6000</v>
      </c>
    </row>
    <row r="128" spans="1:5" ht="97.5" customHeight="1" x14ac:dyDescent="0.25">
      <c r="A128" s="32"/>
      <c r="B128" s="15" t="s">
        <v>85</v>
      </c>
      <c r="C128" s="42">
        <f>C130+C131</f>
        <v>0</v>
      </c>
      <c r="D128" s="42">
        <f t="shared" ref="D128:E128" si="35">D130+D131</f>
        <v>0</v>
      </c>
      <c r="E128" s="42">
        <f t="shared" si="35"/>
        <v>285.10000000000002</v>
      </c>
    </row>
    <row r="129" spans="1:5" ht="15.75" x14ac:dyDescent="0.25">
      <c r="A129" s="29"/>
      <c r="B129" s="11" t="s">
        <v>8</v>
      </c>
      <c r="C129" s="42"/>
      <c r="D129" s="42"/>
      <c r="E129" s="42"/>
    </row>
    <row r="130" spans="1:5" ht="15.75" x14ac:dyDescent="0.25">
      <c r="A130" s="32"/>
      <c r="B130" s="11" t="s">
        <v>9</v>
      </c>
      <c r="C130" s="42"/>
      <c r="D130" s="42"/>
      <c r="E130" s="42"/>
    </row>
    <row r="131" spans="1:5" ht="15.75" x14ac:dyDescent="0.25">
      <c r="A131" s="32"/>
      <c r="B131" s="11" t="s">
        <v>10</v>
      </c>
      <c r="C131" s="42"/>
      <c r="D131" s="42"/>
      <c r="E131" s="42">
        <v>285.10000000000002</v>
      </c>
    </row>
    <row r="132" spans="1:5" ht="100.5" customHeight="1" x14ac:dyDescent="0.25">
      <c r="A132" s="29"/>
      <c r="B132" s="15" t="s">
        <v>23</v>
      </c>
      <c r="C132" s="42">
        <f t="shared" si="33"/>
        <v>15</v>
      </c>
      <c r="D132" s="42">
        <f t="shared" si="33"/>
        <v>15.3</v>
      </c>
      <c r="E132" s="42">
        <f t="shared" si="33"/>
        <v>15.3</v>
      </c>
    </row>
    <row r="133" spans="1:5" ht="15.75" x14ac:dyDescent="0.25">
      <c r="A133" s="29"/>
      <c r="B133" s="11" t="s">
        <v>8</v>
      </c>
      <c r="C133" s="42"/>
      <c r="D133" s="42"/>
      <c r="E133" s="42"/>
    </row>
    <row r="134" spans="1:5" ht="15.75" x14ac:dyDescent="0.25">
      <c r="A134" s="29"/>
      <c r="B134" s="11" t="s">
        <v>15</v>
      </c>
      <c r="C134" s="42"/>
      <c r="D134" s="42"/>
      <c r="E134" s="42"/>
    </row>
    <row r="135" spans="1:5" ht="15.75" x14ac:dyDescent="0.25">
      <c r="A135" s="32"/>
      <c r="B135" s="11" t="s">
        <v>24</v>
      </c>
      <c r="C135" s="42">
        <v>15</v>
      </c>
      <c r="D135" s="42">
        <v>15.3</v>
      </c>
      <c r="E135" s="42">
        <v>15.3</v>
      </c>
    </row>
    <row r="136" spans="1:5" ht="49.35" customHeight="1" x14ac:dyDescent="0.25">
      <c r="A136" s="32"/>
      <c r="B136" s="6" t="s">
        <v>89</v>
      </c>
      <c r="C136" s="42">
        <f t="shared" ref="C136:E136" si="36">C138+C139</f>
        <v>32606</v>
      </c>
      <c r="D136" s="42">
        <f t="shared" si="36"/>
        <v>0</v>
      </c>
      <c r="E136" s="42">
        <f t="shared" si="36"/>
        <v>0</v>
      </c>
    </row>
    <row r="137" spans="1:5" ht="15.75" x14ac:dyDescent="0.25">
      <c r="A137" s="32"/>
      <c r="B137" s="11" t="s">
        <v>8</v>
      </c>
      <c r="C137" s="42"/>
      <c r="D137" s="42"/>
      <c r="E137" s="42"/>
    </row>
    <row r="138" spans="1:5" ht="15.75" x14ac:dyDescent="0.25">
      <c r="A138" s="32"/>
      <c r="B138" s="11" t="s">
        <v>15</v>
      </c>
      <c r="C138" s="42">
        <v>32344.6</v>
      </c>
      <c r="D138" s="42"/>
      <c r="E138" s="42"/>
    </row>
    <row r="139" spans="1:5" ht="15.75" x14ac:dyDescent="0.25">
      <c r="A139" s="32"/>
      <c r="B139" s="11" t="s">
        <v>24</v>
      </c>
      <c r="C139" s="42">
        <v>261.39999999999998</v>
      </c>
      <c r="D139" s="42"/>
      <c r="E139" s="42"/>
    </row>
    <row r="140" spans="1:5" ht="47.1" customHeight="1" x14ac:dyDescent="0.25">
      <c r="A140" s="32"/>
      <c r="B140" s="6" t="s">
        <v>71</v>
      </c>
      <c r="C140" s="42">
        <f>C142+C143</f>
        <v>145424.5</v>
      </c>
      <c r="D140" s="42">
        <f t="shared" ref="D140:E140" si="37">D142+D143</f>
        <v>145424.5</v>
      </c>
      <c r="E140" s="42">
        <f t="shared" si="37"/>
        <v>151619.20000000001</v>
      </c>
    </row>
    <row r="141" spans="1:5" ht="15.75" x14ac:dyDescent="0.25">
      <c r="A141" s="32"/>
      <c r="B141" s="11" t="s">
        <v>8</v>
      </c>
      <c r="C141" s="42"/>
      <c r="D141" s="42"/>
      <c r="E141" s="42"/>
    </row>
    <row r="142" spans="1:5" ht="15.75" x14ac:dyDescent="0.25">
      <c r="A142" s="32"/>
      <c r="B142" s="11" t="s">
        <v>15</v>
      </c>
      <c r="C142" s="42">
        <v>144403.5</v>
      </c>
      <c r="D142" s="42">
        <v>144403.5</v>
      </c>
      <c r="E142" s="42">
        <v>150554.70000000001</v>
      </c>
    </row>
    <row r="143" spans="1:5" ht="15.75" x14ac:dyDescent="0.25">
      <c r="A143" s="32"/>
      <c r="B143" s="11" t="s">
        <v>24</v>
      </c>
      <c r="C143" s="42">
        <v>1021</v>
      </c>
      <c r="D143" s="42">
        <v>1021</v>
      </c>
      <c r="E143" s="42">
        <v>1064.5</v>
      </c>
    </row>
    <row r="144" spans="1:5" ht="15.75" x14ac:dyDescent="0.25">
      <c r="A144" s="29" t="s">
        <v>42</v>
      </c>
      <c r="B144" s="18" t="s">
        <v>43</v>
      </c>
      <c r="C144" s="3">
        <f t="shared" ref="C144:E144" si="38">C145+C149</f>
        <v>164515.20000000001</v>
      </c>
      <c r="D144" s="3">
        <f t="shared" si="38"/>
        <v>269812.3</v>
      </c>
      <c r="E144" s="3">
        <f t="shared" si="38"/>
        <v>226092.79999999999</v>
      </c>
    </row>
    <row r="145" spans="1:5" ht="51" customHeight="1" x14ac:dyDescent="0.25">
      <c r="A145" s="32"/>
      <c r="B145" s="6" t="s">
        <v>90</v>
      </c>
      <c r="C145" s="5">
        <f t="shared" ref="C145:E145" si="39">C147+C148</f>
        <v>138561.90000000002</v>
      </c>
      <c r="D145" s="5">
        <f t="shared" si="39"/>
        <v>0</v>
      </c>
      <c r="E145" s="5">
        <f t="shared" si="39"/>
        <v>0</v>
      </c>
    </row>
    <row r="146" spans="1:5" ht="15.75" x14ac:dyDescent="0.25">
      <c r="A146" s="32"/>
      <c r="B146" s="11" t="s">
        <v>8</v>
      </c>
      <c r="C146" s="42"/>
      <c r="D146" s="42"/>
      <c r="E146" s="42"/>
    </row>
    <row r="147" spans="1:5" ht="15.75" x14ac:dyDescent="0.25">
      <c r="A147" s="32"/>
      <c r="B147" s="11" t="s">
        <v>15</v>
      </c>
      <c r="C147" s="13">
        <v>137451.20000000001</v>
      </c>
      <c r="D147" s="13"/>
      <c r="E147" s="13"/>
    </row>
    <row r="148" spans="1:5" ht="15.75" x14ac:dyDescent="0.25">
      <c r="A148" s="32"/>
      <c r="B148" s="11" t="s">
        <v>12</v>
      </c>
      <c r="C148" s="13">
        <v>1110.7</v>
      </c>
      <c r="D148" s="13"/>
      <c r="E148" s="13"/>
    </row>
    <row r="149" spans="1:5" ht="51.75" customHeight="1" x14ac:dyDescent="0.25">
      <c r="A149" s="32"/>
      <c r="B149" s="6" t="s">
        <v>91</v>
      </c>
      <c r="C149" s="5">
        <f t="shared" ref="C149:E149" si="40">C151+C152</f>
        <v>25953.3</v>
      </c>
      <c r="D149" s="5">
        <f t="shared" si="40"/>
        <v>269812.3</v>
      </c>
      <c r="E149" s="5">
        <f t="shared" si="40"/>
        <v>226092.79999999999</v>
      </c>
    </row>
    <row r="150" spans="1:5" ht="15.75" x14ac:dyDescent="0.25">
      <c r="A150" s="32"/>
      <c r="B150" s="11" t="s">
        <v>8</v>
      </c>
      <c r="C150" s="42"/>
      <c r="D150" s="42"/>
      <c r="E150" s="42"/>
    </row>
    <row r="151" spans="1:5" ht="15.75" x14ac:dyDescent="0.25">
      <c r="A151" s="32"/>
      <c r="B151" s="11" t="s">
        <v>15</v>
      </c>
      <c r="C151" s="13">
        <v>25745.3</v>
      </c>
      <c r="D151" s="13">
        <v>267649.09999999998</v>
      </c>
      <c r="E151" s="13">
        <v>224280</v>
      </c>
    </row>
    <row r="152" spans="1:5" ht="15.75" x14ac:dyDescent="0.25">
      <c r="A152" s="32"/>
      <c r="B152" s="11" t="s">
        <v>12</v>
      </c>
      <c r="C152" s="13">
        <v>208</v>
      </c>
      <c r="D152" s="13">
        <v>2163.1999999999998</v>
      </c>
      <c r="E152" s="13">
        <v>1812.8</v>
      </c>
    </row>
    <row r="153" spans="1:5" ht="15.75" x14ac:dyDescent="0.25">
      <c r="A153" s="29" t="s">
        <v>60</v>
      </c>
      <c r="B153" s="2" t="s">
        <v>25</v>
      </c>
      <c r="C153" s="16">
        <f>C154+C158+C162+C166+C170+C174+C178+C182+C186+C207+C212</f>
        <v>5395703.5999999996</v>
      </c>
      <c r="D153" s="16">
        <f t="shared" ref="D153:E153" si="41">D154+D158+D162+D166+D170+D174+D178+D182+D186+D207+D212</f>
        <v>5375468.0999999996</v>
      </c>
      <c r="E153" s="16">
        <f t="shared" si="41"/>
        <v>4828460.4000000004</v>
      </c>
    </row>
    <row r="154" spans="1:5" ht="100.5" customHeight="1" x14ac:dyDescent="0.25">
      <c r="A154" s="32"/>
      <c r="B154" s="44" t="s">
        <v>26</v>
      </c>
      <c r="C154" s="19">
        <f>C156+C157</f>
        <v>2097844.2999999998</v>
      </c>
      <c r="D154" s="19">
        <f t="shared" ref="D154:E154" si="42">D156+D157</f>
        <v>2143659.4</v>
      </c>
      <c r="E154" s="19">
        <f t="shared" si="42"/>
        <v>2143659.4</v>
      </c>
    </row>
    <row r="155" spans="1:5" ht="15.75" x14ac:dyDescent="0.25">
      <c r="A155" s="32"/>
      <c r="B155" s="9" t="s">
        <v>8</v>
      </c>
      <c r="C155" s="42"/>
      <c r="D155" s="42"/>
      <c r="E155" s="42"/>
    </row>
    <row r="156" spans="1:5" ht="15.75" x14ac:dyDescent="0.25">
      <c r="A156" s="32"/>
      <c r="B156" s="9" t="s">
        <v>9</v>
      </c>
      <c r="C156" s="42"/>
      <c r="D156" s="42"/>
      <c r="E156" s="42"/>
    </row>
    <row r="157" spans="1:5" ht="15.75" x14ac:dyDescent="0.25">
      <c r="A157" s="32"/>
      <c r="B157" s="9" t="s">
        <v>12</v>
      </c>
      <c r="C157" s="19">
        <v>2097844.2999999998</v>
      </c>
      <c r="D157" s="19">
        <v>2143659.4</v>
      </c>
      <c r="E157" s="19">
        <v>2143659.4</v>
      </c>
    </row>
    <row r="158" spans="1:5" ht="129.6" customHeight="1" x14ac:dyDescent="0.25">
      <c r="A158" s="29"/>
      <c r="B158" s="44" t="s">
        <v>86</v>
      </c>
      <c r="C158" s="42">
        <f t="shared" ref="C158:E158" si="43">C160+C161</f>
        <v>2088196.8</v>
      </c>
      <c r="D158" s="42">
        <f t="shared" si="43"/>
        <v>2133849.1</v>
      </c>
      <c r="E158" s="42">
        <f t="shared" si="43"/>
        <v>2133849.1</v>
      </c>
    </row>
    <row r="159" spans="1:5" ht="15.75" x14ac:dyDescent="0.25">
      <c r="A159" s="29"/>
      <c r="B159" s="11" t="s">
        <v>8</v>
      </c>
      <c r="C159" s="42"/>
      <c r="D159" s="42"/>
      <c r="E159" s="42"/>
    </row>
    <row r="160" spans="1:5" ht="15.75" x14ac:dyDescent="0.25">
      <c r="A160" s="32"/>
      <c r="B160" s="11" t="s">
        <v>9</v>
      </c>
      <c r="C160" s="42"/>
      <c r="D160" s="42"/>
      <c r="E160" s="42"/>
    </row>
    <row r="161" spans="1:5" ht="15.75" x14ac:dyDescent="0.25">
      <c r="A161" s="32"/>
      <c r="B161" s="11" t="s">
        <v>24</v>
      </c>
      <c r="C161" s="42">
        <v>2088196.8</v>
      </c>
      <c r="D161" s="42">
        <v>2133849.1</v>
      </c>
      <c r="E161" s="42">
        <v>2133849.1</v>
      </c>
    </row>
    <row r="162" spans="1:5" ht="70.349999999999994" customHeight="1" x14ac:dyDescent="0.25">
      <c r="A162" s="32"/>
      <c r="B162" s="6" t="s">
        <v>81</v>
      </c>
      <c r="C162" s="42">
        <f t="shared" ref="C162:E162" si="44">C164+C165</f>
        <v>198193.2</v>
      </c>
      <c r="D162" s="42">
        <f t="shared" si="44"/>
        <v>0</v>
      </c>
      <c r="E162" s="42">
        <f t="shared" si="44"/>
        <v>0</v>
      </c>
    </row>
    <row r="163" spans="1:5" ht="15.75" x14ac:dyDescent="0.25">
      <c r="A163" s="32"/>
      <c r="B163" s="11" t="s">
        <v>8</v>
      </c>
      <c r="C163" s="42"/>
      <c r="D163" s="42"/>
      <c r="E163" s="42"/>
    </row>
    <row r="164" spans="1:5" ht="15.75" x14ac:dyDescent="0.25">
      <c r="A164" s="32"/>
      <c r="B164" s="11" t="s">
        <v>15</v>
      </c>
      <c r="C164" s="42">
        <v>192063.5</v>
      </c>
      <c r="D164" s="42"/>
      <c r="E164" s="42"/>
    </row>
    <row r="165" spans="1:5" ht="15.75" x14ac:dyDescent="0.25">
      <c r="A165" s="32"/>
      <c r="B165" s="11" t="s">
        <v>18</v>
      </c>
      <c r="C165" s="42">
        <v>6129.7</v>
      </c>
      <c r="D165" s="42"/>
      <c r="E165" s="42"/>
    </row>
    <row r="166" spans="1:5" ht="51" customHeight="1" x14ac:dyDescent="0.25">
      <c r="A166" s="32"/>
      <c r="B166" s="6" t="s">
        <v>28</v>
      </c>
      <c r="C166" s="5">
        <f t="shared" ref="C166:E166" si="45">C168+C169</f>
        <v>2800</v>
      </c>
      <c r="D166" s="5">
        <f t="shared" si="45"/>
        <v>0</v>
      </c>
      <c r="E166" s="5">
        <f t="shared" si="45"/>
        <v>0</v>
      </c>
    </row>
    <row r="167" spans="1:5" ht="17.25" customHeight="1" x14ac:dyDescent="0.25">
      <c r="A167" s="32"/>
      <c r="B167" s="11" t="s">
        <v>8</v>
      </c>
      <c r="C167" s="42"/>
      <c r="D167" s="42"/>
      <c r="E167" s="42"/>
    </row>
    <row r="168" spans="1:5" ht="15.75" x14ac:dyDescent="0.25">
      <c r="A168" s="32"/>
      <c r="B168" s="11" t="s">
        <v>15</v>
      </c>
      <c r="C168" s="42">
        <v>2025.4</v>
      </c>
      <c r="D168" s="42"/>
      <c r="E168" s="42"/>
    </row>
    <row r="169" spans="1:5" ht="15.75" x14ac:dyDescent="0.25">
      <c r="A169" s="32"/>
      <c r="B169" s="11" t="s">
        <v>27</v>
      </c>
      <c r="C169" s="42">
        <v>774.6</v>
      </c>
      <c r="D169" s="42"/>
      <c r="E169" s="42"/>
    </row>
    <row r="170" spans="1:5" ht="81" customHeight="1" x14ac:dyDescent="0.25">
      <c r="A170" s="32"/>
      <c r="B170" s="15" t="s">
        <v>83</v>
      </c>
      <c r="C170" s="42">
        <f>SUM(C172+C173)</f>
        <v>18641.099999999999</v>
      </c>
      <c r="D170" s="42">
        <f t="shared" ref="D170:E170" si="46">SUM(D172+D173)</f>
        <v>0</v>
      </c>
      <c r="E170" s="42">
        <f t="shared" si="46"/>
        <v>0</v>
      </c>
    </row>
    <row r="171" spans="1:5" ht="15.75" x14ac:dyDescent="0.25">
      <c r="A171" s="32"/>
      <c r="B171" s="11" t="s">
        <v>8</v>
      </c>
      <c r="C171" s="42"/>
      <c r="D171" s="42"/>
      <c r="E171" s="42"/>
    </row>
    <row r="172" spans="1:5" ht="15.75" x14ac:dyDescent="0.25">
      <c r="A172" s="32"/>
      <c r="B172" s="11" t="s">
        <v>15</v>
      </c>
      <c r="C172" s="42"/>
      <c r="D172" s="42"/>
      <c r="E172" s="42"/>
    </row>
    <row r="173" spans="1:5" ht="15.75" x14ac:dyDescent="0.25">
      <c r="A173" s="32"/>
      <c r="B173" s="11" t="s">
        <v>27</v>
      </c>
      <c r="C173" s="42">
        <v>18641.099999999999</v>
      </c>
      <c r="D173" s="42"/>
      <c r="E173" s="42"/>
    </row>
    <row r="174" spans="1:5" ht="66.599999999999994" customHeight="1" x14ac:dyDescent="0.25">
      <c r="A174" s="32"/>
      <c r="B174" s="6" t="s">
        <v>66</v>
      </c>
      <c r="C174" s="42">
        <f>SUM(C176+C177)</f>
        <v>90000</v>
      </c>
      <c r="D174" s="42">
        <f t="shared" ref="D174:E174" si="47">SUM(D176+D177)</f>
        <v>0</v>
      </c>
      <c r="E174" s="42">
        <f t="shared" si="47"/>
        <v>0</v>
      </c>
    </row>
    <row r="175" spans="1:5" ht="15.75" x14ac:dyDescent="0.25">
      <c r="A175" s="32"/>
      <c r="B175" s="11" t="s">
        <v>8</v>
      </c>
      <c r="C175" s="42"/>
      <c r="D175" s="42"/>
      <c r="E175" s="42"/>
    </row>
    <row r="176" spans="1:5" ht="15.75" x14ac:dyDescent="0.25">
      <c r="A176" s="32"/>
      <c r="B176" s="11" t="s">
        <v>15</v>
      </c>
      <c r="C176" s="42"/>
      <c r="D176" s="42"/>
      <c r="E176" s="42"/>
    </row>
    <row r="177" spans="1:5" ht="15.75" x14ac:dyDescent="0.25">
      <c r="A177" s="32"/>
      <c r="B177" s="11" t="s">
        <v>27</v>
      </c>
      <c r="C177" s="42">
        <v>90000</v>
      </c>
      <c r="D177" s="42"/>
      <c r="E177" s="42"/>
    </row>
    <row r="178" spans="1:5" ht="65.849999999999994" customHeight="1" x14ac:dyDescent="0.25">
      <c r="A178" s="32"/>
      <c r="B178" s="6" t="s">
        <v>67</v>
      </c>
      <c r="C178" s="42">
        <f>SUM(C180+C181)</f>
        <v>30000</v>
      </c>
      <c r="D178" s="42">
        <f t="shared" ref="D178:E178" si="48">SUM(D180+D181)</f>
        <v>0</v>
      </c>
      <c r="E178" s="42">
        <f t="shared" si="48"/>
        <v>0</v>
      </c>
    </row>
    <row r="179" spans="1:5" ht="15.75" x14ac:dyDescent="0.25">
      <c r="A179" s="32"/>
      <c r="B179" s="11" t="s">
        <v>8</v>
      </c>
      <c r="C179" s="42"/>
      <c r="D179" s="42"/>
      <c r="E179" s="42"/>
    </row>
    <row r="180" spans="1:5" ht="15.75" x14ac:dyDescent="0.25">
      <c r="A180" s="32"/>
      <c r="B180" s="11" t="s">
        <v>15</v>
      </c>
      <c r="C180" s="42"/>
      <c r="D180" s="42"/>
      <c r="E180" s="42"/>
    </row>
    <row r="181" spans="1:5" ht="15.75" x14ac:dyDescent="0.25">
      <c r="A181" s="32"/>
      <c r="B181" s="11" t="s">
        <v>27</v>
      </c>
      <c r="C181" s="42">
        <v>30000</v>
      </c>
      <c r="D181" s="42"/>
      <c r="E181" s="42"/>
    </row>
    <row r="182" spans="1:5" ht="51.6" customHeight="1" x14ac:dyDescent="0.25">
      <c r="A182" s="32"/>
      <c r="B182" s="6" t="s">
        <v>68</v>
      </c>
      <c r="C182" s="42">
        <f>SUM(C184+C185)</f>
        <v>23000</v>
      </c>
      <c r="D182" s="42">
        <f t="shared" ref="D182:E182" si="49">SUM(D184+D185)</f>
        <v>0</v>
      </c>
      <c r="E182" s="42">
        <f t="shared" si="49"/>
        <v>0</v>
      </c>
    </row>
    <row r="183" spans="1:5" ht="15.75" x14ac:dyDescent="0.25">
      <c r="A183" s="32"/>
      <c r="B183" s="11" t="s">
        <v>8</v>
      </c>
      <c r="C183" s="42"/>
      <c r="D183" s="42"/>
      <c r="E183" s="42"/>
    </row>
    <row r="184" spans="1:5" ht="15.75" x14ac:dyDescent="0.25">
      <c r="A184" s="32"/>
      <c r="B184" s="11" t="s">
        <v>15</v>
      </c>
      <c r="C184" s="42"/>
      <c r="D184" s="42"/>
      <c r="E184" s="42"/>
    </row>
    <row r="185" spans="1:5" ht="15.75" x14ac:dyDescent="0.25">
      <c r="A185" s="32"/>
      <c r="B185" s="11" t="s">
        <v>27</v>
      </c>
      <c r="C185" s="42">
        <v>23000</v>
      </c>
      <c r="D185" s="42"/>
      <c r="E185" s="42"/>
    </row>
    <row r="186" spans="1:5" ht="15.75" x14ac:dyDescent="0.25">
      <c r="A186" s="32"/>
      <c r="B186" s="18" t="s">
        <v>44</v>
      </c>
      <c r="C186" s="3">
        <f>C187+C191+C195+C199+C203</f>
        <v>350208.9</v>
      </c>
      <c r="D186" s="3">
        <f t="shared" ref="D186:E186" si="50">D187+D191+D195+D199+D203</f>
        <v>547007.60000000009</v>
      </c>
      <c r="E186" s="3">
        <f t="shared" si="50"/>
        <v>0</v>
      </c>
    </row>
    <row r="187" spans="1:5" ht="31.5" x14ac:dyDescent="0.25">
      <c r="A187" s="32"/>
      <c r="B187" s="6" t="s">
        <v>98</v>
      </c>
      <c r="C187" s="5">
        <f t="shared" ref="C187:E187" si="51">C189+C190</f>
        <v>89237.9</v>
      </c>
      <c r="D187" s="5">
        <f t="shared" si="51"/>
        <v>0</v>
      </c>
      <c r="E187" s="5">
        <f t="shared" si="51"/>
        <v>0</v>
      </c>
    </row>
    <row r="188" spans="1:5" ht="15.75" x14ac:dyDescent="0.25">
      <c r="A188" s="32"/>
      <c r="B188" s="11" t="s">
        <v>8</v>
      </c>
      <c r="C188" s="5"/>
      <c r="D188" s="5"/>
      <c r="E188" s="5"/>
    </row>
    <row r="189" spans="1:5" ht="15.75" x14ac:dyDescent="0.25">
      <c r="A189" s="32"/>
      <c r="B189" s="11" t="s">
        <v>15</v>
      </c>
      <c r="C189" s="13">
        <v>88789.5</v>
      </c>
      <c r="D189" s="13"/>
      <c r="E189" s="13"/>
    </row>
    <row r="190" spans="1:5" ht="15.75" x14ac:dyDescent="0.25">
      <c r="A190" s="32"/>
      <c r="B190" s="11" t="s">
        <v>27</v>
      </c>
      <c r="C190" s="42">
        <v>448.4</v>
      </c>
      <c r="D190" s="42"/>
      <c r="E190" s="42"/>
    </row>
    <row r="191" spans="1:5" ht="48" customHeight="1" x14ac:dyDescent="0.25">
      <c r="A191" s="32"/>
      <c r="B191" s="6" t="s">
        <v>48</v>
      </c>
      <c r="C191" s="5">
        <f t="shared" ref="C191:E191" si="52">C193+C194</f>
        <v>80821</v>
      </c>
      <c r="D191" s="5">
        <f t="shared" si="52"/>
        <v>136751.90000000002</v>
      </c>
      <c r="E191" s="5">
        <f t="shared" si="52"/>
        <v>0</v>
      </c>
    </row>
    <row r="192" spans="1:5" ht="15.75" x14ac:dyDescent="0.25">
      <c r="A192" s="32"/>
      <c r="B192" s="11" t="s">
        <v>8</v>
      </c>
      <c r="C192" s="5"/>
      <c r="D192" s="5"/>
      <c r="E192" s="5"/>
    </row>
    <row r="193" spans="1:5" ht="15.75" x14ac:dyDescent="0.25">
      <c r="A193" s="32"/>
      <c r="B193" s="11" t="s">
        <v>15</v>
      </c>
      <c r="C193" s="13">
        <v>80414.899999999994</v>
      </c>
      <c r="D193" s="13">
        <v>136064.70000000001</v>
      </c>
      <c r="E193" s="13"/>
    </row>
    <row r="194" spans="1:5" ht="15.75" x14ac:dyDescent="0.25">
      <c r="A194" s="32"/>
      <c r="B194" s="11" t="s">
        <v>27</v>
      </c>
      <c r="C194" s="42">
        <v>406.1</v>
      </c>
      <c r="D194" s="42">
        <v>687.2</v>
      </c>
      <c r="E194" s="42"/>
    </row>
    <row r="195" spans="1:5" ht="47.25" x14ac:dyDescent="0.25">
      <c r="A195" s="32"/>
      <c r="B195" s="6" t="s">
        <v>95</v>
      </c>
      <c r="C195" s="5">
        <f t="shared" ref="C195:E195" si="53">C197+C198</f>
        <v>80821</v>
      </c>
      <c r="D195" s="5">
        <f t="shared" si="53"/>
        <v>136751.90000000002</v>
      </c>
      <c r="E195" s="5">
        <f t="shared" si="53"/>
        <v>0</v>
      </c>
    </row>
    <row r="196" spans="1:5" ht="15.75" x14ac:dyDescent="0.25">
      <c r="A196" s="32"/>
      <c r="B196" s="11" t="s">
        <v>8</v>
      </c>
      <c r="C196" s="42"/>
      <c r="D196" s="42"/>
      <c r="E196" s="42"/>
    </row>
    <row r="197" spans="1:5" ht="15.75" x14ac:dyDescent="0.25">
      <c r="A197" s="32"/>
      <c r="B197" s="11" t="s">
        <v>15</v>
      </c>
      <c r="C197" s="42">
        <v>80414.899999999994</v>
      </c>
      <c r="D197" s="42">
        <v>136064.70000000001</v>
      </c>
      <c r="E197" s="42"/>
    </row>
    <row r="198" spans="1:5" ht="15.75" x14ac:dyDescent="0.25">
      <c r="A198" s="32"/>
      <c r="B198" s="11" t="s">
        <v>27</v>
      </c>
      <c r="C198" s="42">
        <v>406.1</v>
      </c>
      <c r="D198" s="42">
        <v>687.2</v>
      </c>
      <c r="E198" s="42"/>
    </row>
    <row r="199" spans="1:5" ht="47.25" x14ac:dyDescent="0.25">
      <c r="A199" s="32"/>
      <c r="B199" s="6" t="s">
        <v>97</v>
      </c>
      <c r="C199" s="5">
        <f t="shared" ref="C199:E199" si="54">C201+C202</f>
        <v>49664.5</v>
      </c>
      <c r="D199" s="5">
        <f t="shared" si="54"/>
        <v>136751.90000000002</v>
      </c>
      <c r="E199" s="5">
        <f t="shared" si="54"/>
        <v>0</v>
      </c>
    </row>
    <row r="200" spans="1:5" ht="15.75" x14ac:dyDescent="0.25">
      <c r="A200" s="32"/>
      <c r="B200" s="11" t="s">
        <v>8</v>
      </c>
      <c r="C200" s="42"/>
      <c r="D200" s="42"/>
      <c r="E200" s="42"/>
    </row>
    <row r="201" spans="1:5" ht="15.75" x14ac:dyDescent="0.25">
      <c r="A201" s="32"/>
      <c r="B201" s="11" t="s">
        <v>15</v>
      </c>
      <c r="C201" s="42">
        <v>49414.9</v>
      </c>
      <c r="D201" s="42">
        <v>136064.70000000001</v>
      </c>
      <c r="E201" s="42"/>
    </row>
    <row r="202" spans="1:5" ht="15.75" x14ac:dyDescent="0.25">
      <c r="A202" s="32"/>
      <c r="B202" s="11" t="s">
        <v>27</v>
      </c>
      <c r="C202" s="42">
        <v>249.6</v>
      </c>
      <c r="D202" s="42">
        <v>687.2</v>
      </c>
      <c r="E202" s="42"/>
    </row>
    <row r="203" spans="1:5" ht="47.25" x14ac:dyDescent="0.25">
      <c r="A203" s="32"/>
      <c r="B203" s="6" t="s">
        <v>96</v>
      </c>
      <c r="C203" s="5">
        <f t="shared" ref="C203:E203" si="55">C205+C206</f>
        <v>49664.5</v>
      </c>
      <c r="D203" s="5">
        <f t="shared" si="55"/>
        <v>136751.90000000002</v>
      </c>
      <c r="E203" s="5">
        <f t="shared" si="55"/>
        <v>0</v>
      </c>
    </row>
    <row r="204" spans="1:5" ht="15.75" x14ac:dyDescent="0.25">
      <c r="A204" s="32"/>
      <c r="B204" s="11" t="s">
        <v>8</v>
      </c>
      <c r="C204" s="42"/>
      <c r="D204" s="42"/>
      <c r="E204" s="42"/>
    </row>
    <row r="205" spans="1:5" ht="15.75" x14ac:dyDescent="0.25">
      <c r="A205" s="32"/>
      <c r="B205" s="11" t="s">
        <v>15</v>
      </c>
      <c r="C205" s="42">
        <v>49414.9</v>
      </c>
      <c r="D205" s="42">
        <v>136064.70000000001</v>
      </c>
      <c r="E205" s="42"/>
    </row>
    <row r="206" spans="1:5" ht="15.75" x14ac:dyDescent="0.25">
      <c r="A206" s="32"/>
      <c r="B206" s="11" t="s">
        <v>27</v>
      </c>
      <c r="C206" s="42">
        <v>249.6</v>
      </c>
      <c r="D206" s="42">
        <v>687.2</v>
      </c>
      <c r="E206" s="42"/>
    </row>
    <row r="207" spans="1:5" ht="53.85" customHeight="1" x14ac:dyDescent="0.25">
      <c r="A207" s="32"/>
      <c r="B207" s="6" t="s">
        <v>99</v>
      </c>
      <c r="C207" s="5">
        <f t="shared" ref="C207:E207" si="56">C209+C210+C211</f>
        <v>496819.3</v>
      </c>
      <c r="D207" s="5">
        <f t="shared" si="56"/>
        <v>0</v>
      </c>
      <c r="E207" s="5">
        <f t="shared" si="56"/>
        <v>0</v>
      </c>
    </row>
    <row r="208" spans="1:5" ht="15.75" x14ac:dyDescent="0.25">
      <c r="A208" s="32"/>
      <c r="B208" s="11" t="s">
        <v>8</v>
      </c>
      <c r="C208" s="42"/>
      <c r="D208" s="42"/>
      <c r="E208" s="42"/>
    </row>
    <row r="209" spans="1:5" ht="15.75" x14ac:dyDescent="0.25">
      <c r="A209" s="32"/>
      <c r="B209" s="11" t="s">
        <v>15</v>
      </c>
      <c r="C209" s="42">
        <v>461400.6</v>
      </c>
      <c r="D209" s="42"/>
      <c r="E209" s="42"/>
    </row>
    <row r="210" spans="1:5" ht="15.75" x14ac:dyDescent="0.25">
      <c r="A210" s="32"/>
      <c r="B210" s="11" t="s">
        <v>27</v>
      </c>
      <c r="C210" s="42">
        <v>23560.9</v>
      </c>
      <c r="D210" s="42"/>
      <c r="E210" s="42"/>
    </row>
    <row r="211" spans="1:5" ht="15.75" x14ac:dyDescent="0.25">
      <c r="A211" s="32"/>
      <c r="B211" s="11" t="s">
        <v>27</v>
      </c>
      <c r="C211" s="42">
        <v>11857.8</v>
      </c>
      <c r="D211" s="42"/>
      <c r="E211" s="42"/>
    </row>
    <row r="212" spans="1:5" ht="34.35" customHeight="1" x14ac:dyDescent="0.25">
      <c r="A212" s="32"/>
      <c r="B212" s="6" t="s">
        <v>100</v>
      </c>
      <c r="C212" s="5">
        <f t="shared" ref="C212:E212" si="57">C214+C215</f>
        <v>0</v>
      </c>
      <c r="D212" s="5">
        <f t="shared" si="57"/>
        <v>550952</v>
      </c>
      <c r="E212" s="5">
        <f t="shared" si="57"/>
        <v>550951.9</v>
      </c>
    </row>
    <row r="213" spans="1:5" ht="15.75" x14ac:dyDescent="0.25">
      <c r="A213" s="32"/>
      <c r="B213" s="11" t="s">
        <v>8</v>
      </c>
      <c r="C213" s="42"/>
      <c r="D213" s="42"/>
      <c r="E213" s="42"/>
    </row>
    <row r="214" spans="1:5" ht="15.75" x14ac:dyDescent="0.25">
      <c r="A214" s="32"/>
      <c r="B214" s="11" t="s">
        <v>15</v>
      </c>
      <c r="C214" s="42"/>
      <c r="D214" s="42">
        <v>546535.5</v>
      </c>
      <c r="E214" s="42">
        <v>546535.4</v>
      </c>
    </row>
    <row r="215" spans="1:5" ht="15.75" x14ac:dyDescent="0.25">
      <c r="A215" s="32"/>
      <c r="B215" s="11" t="s">
        <v>27</v>
      </c>
      <c r="C215" s="42"/>
      <c r="D215" s="42">
        <v>4416.5</v>
      </c>
      <c r="E215" s="42">
        <v>4416.5</v>
      </c>
    </row>
    <row r="216" spans="1:5" ht="15.75" x14ac:dyDescent="0.25">
      <c r="A216" s="29" t="s">
        <v>29</v>
      </c>
      <c r="B216" s="18" t="s">
        <v>53</v>
      </c>
      <c r="C216" s="3">
        <f>C217+C221+C225+C229</f>
        <v>10342.799999999999</v>
      </c>
      <c r="D216" s="3">
        <f t="shared" ref="D216:E216" si="58">D217+D221+D225+D229</f>
        <v>0</v>
      </c>
      <c r="E216" s="3">
        <f t="shared" si="58"/>
        <v>0</v>
      </c>
    </row>
    <row r="217" spans="1:5" ht="50.85" customHeight="1" x14ac:dyDescent="0.25">
      <c r="A217" s="32"/>
      <c r="B217" s="6" t="s">
        <v>54</v>
      </c>
      <c r="C217" s="42">
        <f>C219+C220</f>
        <v>0</v>
      </c>
      <c r="D217" s="42">
        <f t="shared" ref="D217:E217" si="59">D219+D220</f>
        <v>0</v>
      </c>
      <c r="E217" s="42">
        <f t="shared" si="59"/>
        <v>0</v>
      </c>
    </row>
    <row r="218" spans="1:5" ht="15.75" x14ac:dyDescent="0.25">
      <c r="A218" s="32"/>
      <c r="B218" s="11" t="s">
        <v>8</v>
      </c>
      <c r="C218" s="42"/>
      <c r="D218" s="42"/>
      <c r="E218" s="42"/>
    </row>
    <row r="219" spans="1:5" ht="15.75" x14ac:dyDescent="0.25">
      <c r="A219" s="32"/>
      <c r="B219" s="11" t="s">
        <v>15</v>
      </c>
      <c r="C219" s="42">
        <v>0</v>
      </c>
      <c r="D219" s="42">
        <v>0</v>
      </c>
      <c r="E219" s="42"/>
    </row>
    <row r="220" spans="1:5" ht="15.75" x14ac:dyDescent="0.25">
      <c r="A220" s="32"/>
      <c r="B220" s="11" t="s">
        <v>27</v>
      </c>
      <c r="C220" s="42">
        <v>0</v>
      </c>
      <c r="D220" s="42">
        <v>0</v>
      </c>
      <c r="E220" s="42"/>
    </row>
    <row r="221" spans="1:5" ht="64.349999999999994" customHeight="1" x14ac:dyDescent="0.25">
      <c r="A221" s="32"/>
      <c r="B221" s="6" t="s">
        <v>65</v>
      </c>
      <c r="C221" s="42">
        <f>SUM(C223+C224)</f>
        <v>42.8</v>
      </c>
      <c r="D221" s="42">
        <f t="shared" ref="D221:E221" si="60">SUM(D223+D224)</f>
        <v>0</v>
      </c>
      <c r="E221" s="42">
        <f t="shared" si="60"/>
        <v>0</v>
      </c>
    </row>
    <row r="222" spans="1:5" ht="15.75" x14ac:dyDescent="0.25">
      <c r="A222" s="32"/>
      <c r="B222" s="11" t="s">
        <v>8</v>
      </c>
      <c r="C222" s="42"/>
      <c r="D222" s="42"/>
      <c r="E222" s="42"/>
    </row>
    <row r="223" spans="1:5" ht="15.75" x14ac:dyDescent="0.25">
      <c r="A223" s="32"/>
      <c r="B223" s="11" t="s">
        <v>15</v>
      </c>
      <c r="C223" s="42">
        <v>29.9</v>
      </c>
      <c r="D223" s="42"/>
      <c r="E223" s="42"/>
    </row>
    <row r="224" spans="1:5" ht="15.75" x14ac:dyDescent="0.25">
      <c r="A224" s="32"/>
      <c r="B224" s="11" t="s">
        <v>27</v>
      </c>
      <c r="C224" s="42">
        <v>12.9</v>
      </c>
      <c r="D224" s="42"/>
      <c r="E224" s="42"/>
    </row>
    <row r="225" spans="1:5" ht="48" customHeight="1" x14ac:dyDescent="0.25">
      <c r="A225" s="32"/>
      <c r="B225" s="6" t="s">
        <v>69</v>
      </c>
      <c r="C225" s="42">
        <f>SUM(C227+C228)</f>
        <v>5300</v>
      </c>
      <c r="D225" s="42">
        <f t="shared" ref="D225:E225" si="61">SUM(D227+D228)</f>
        <v>0</v>
      </c>
      <c r="E225" s="42">
        <f t="shared" si="61"/>
        <v>0</v>
      </c>
    </row>
    <row r="226" spans="1:5" ht="15.75" x14ac:dyDescent="0.25">
      <c r="A226" s="32"/>
      <c r="B226" s="11" t="s">
        <v>8</v>
      </c>
      <c r="C226" s="42"/>
      <c r="D226" s="42"/>
      <c r="E226" s="42"/>
    </row>
    <row r="227" spans="1:5" ht="15.75" x14ac:dyDescent="0.25">
      <c r="A227" s="32"/>
      <c r="B227" s="11" t="s">
        <v>15</v>
      </c>
      <c r="C227" s="42"/>
      <c r="D227" s="42"/>
      <c r="E227" s="42"/>
    </row>
    <row r="228" spans="1:5" ht="15.75" x14ac:dyDescent="0.25">
      <c r="A228" s="32"/>
      <c r="B228" s="11" t="s">
        <v>27</v>
      </c>
      <c r="C228" s="42">
        <v>5300</v>
      </c>
      <c r="D228" s="42"/>
      <c r="E228" s="42"/>
    </row>
    <row r="229" spans="1:5" ht="48.6" customHeight="1" x14ac:dyDescent="0.25">
      <c r="A229" s="32"/>
      <c r="B229" s="6" t="s">
        <v>70</v>
      </c>
      <c r="C229" s="42">
        <f>SUM(C231+C232)</f>
        <v>5000</v>
      </c>
      <c r="D229" s="42">
        <f t="shared" ref="D229:E229" si="62">SUM(D231+D232)</f>
        <v>0</v>
      </c>
      <c r="E229" s="42">
        <f t="shared" si="62"/>
        <v>0</v>
      </c>
    </row>
    <row r="230" spans="1:5" ht="15.75" x14ac:dyDescent="0.25">
      <c r="A230" s="32"/>
      <c r="B230" s="11" t="s">
        <v>8</v>
      </c>
      <c r="C230" s="42"/>
      <c r="D230" s="42"/>
      <c r="E230" s="42"/>
    </row>
    <row r="231" spans="1:5" ht="15.75" x14ac:dyDescent="0.25">
      <c r="A231" s="32"/>
      <c r="B231" s="11" t="s">
        <v>15</v>
      </c>
      <c r="C231" s="42"/>
      <c r="D231" s="42"/>
      <c r="E231" s="42"/>
    </row>
    <row r="232" spans="1:5" ht="15.75" x14ac:dyDescent="0.25">
      <c r="A232" s="32"/>
      <c r="B232" s="11" t="s">
        <v>27</v>
      </c>
      <c r="C232" s="42">
        <v>5000</v>
      </c>
      <c r="D232" s="42"/>
      <c r="E232" s="42"/>
    </row>
    <row r="233" spans="1:5" ht="15.75" x14ac:dyDescent="0.25">
      <c r="A233" s="29" t="s">
        <v>61</v>
      </c>
      <c r="B233" s="2" t="s">
        <v>31</v>
      </c>
      <c r="C233" s="20">
        <f t="shared" ref="C233:E233" si="63">C234+C238+C242+C246+C250+C254+C258+C262+C267</f>
        <v>147382.99999999997</v>
      </c>
      <c r="D233" s="20">
        <f t="shared" si="63"/>
        <v>109740.5</v>
      </c>
      <c r="E233" s="20">
        <f t="shared" si="63"/>
        <v>106061.9</v>
      </c>
    </row>
    <row r="234" spans="1:5" ht="165.75" customHeight="1" x14ac:dyDescent="0.25">
      <c r="A234" s="29"/>
      <c r="B234" s="44" t="s">
        <v>32</v>
      </c>
      <c r="C234" s="42">
        <f t="shared" ref="C234:E234" si="64">C236+C237</f>
        <v>2408</v>
      </c>
      <c r="D234" s="42">
        <f t="shared" si="64"/>
        <v>2408</v>
      </c>
      <c r="E234" s="42">
        <f t="shared" si="64"/>
        <v>2408</v>
      </c>
    </row>
    <row r="235" spans="1:5" ht="15.75" x14ac:dyDescent="0.25">
      <c r="A235" s="32"/>
      <c r="B235" s="11" t="s">
        <v>8</v>
      </c>
      <c r="C235" s="42"/>
      <c r="D235" s="42"/>
      <c r="E235" s="42"/>
    </row>
    <row r="236" spans="1:5" ht="15.75" x14ac:dyDescent="0.25">
      <c r="A236" s="32"/>
      <c r="B236" s="11" t="s">
        <v>9</v>
      </c>
      <c r="C236" s="42"/>
      <c r="D236" s="42"/>
      <c r="E236" s="42"/>
    </row>
    <row r="237" spans="1:5" ht="15.75" x14ac:dyDescent="0.25">
      <c r="A237" s="32"/>
      <c r="B237" s="11" t="s">
        <v>12</v>
      </c>
      <c r="C237" s="42">
        <v>2408</v>
      </c>
      <c r="D237" s="42">
        <v>2408</v>
      </c>
      <c r="E237" s="42">
        <v>2408</v>
      </c>
    </row>
    <row r="238" spans="1:5" ht="71.099999999999994" customHeight="1" x14ac:dyDescent="0.25">
      <c r="A238" s="32"/>
      <c r="B238" s="15" t="s">
        <v>103</v>
      </c>
      <c r="C238" s="5">
        <f t="shared" ref="C238:E238" si="65">C240+C241</f>
        <v>46178.7</v>
      </c>
      <c r="D238" s="5">
        <f t="shared" si="65"/>
        <v>46267</v>
      </c>
      <c r="E238" s="5">
        <f t="shared" si="65"/>
        <v>46020.4</v>
      </c>
    </row>
    <row r="239" spans="1:5" ht="15.75" x14ac:dyDescent="0.25">
      <c r="A239" s="32"/>
      <c r="B239" s="11" t="s">
        <v>8</v>
      </c>
      <c r="C239" s="42"/>
      <c r="D239" s="42"/>
      <c r="E239" s="42"/>
    </row>
    <row r="240" spans="1:5" ht="15.75" x14ac:dyDescent="0.25">
      <c r="A240" s="32"/>
      <c r="B240" s="11" t="s">
        <v>9</v>
      </c>
      <c r="C240" s="42">
        <v>26919.8</v>
      </c>
      <c r="D240" s="42">
        <v>27008.1</v>
      </c>
      <c r="E240" s="42">
        <v>26761.5</v>
      </c>
    </row>
    <row r="241" spans="1:5" ht="15.75" x14ac:dyDescent="0.25">
      <c r="A241" s="32"/>
      <c r="B241" s="11" t="s">
        <v>10</v>
      </c>
      <c r="C241" s="42">
        <v>19258.900000000001</v>
      </c>
      <c r="D241" s="42">
        <v>19258.900000000001</v>
      </c>
      <c r="E241" s="42">
        <v>19258.900000000001</v>
      </c>
    </row>
    <row r="242" spans="1:5" ht="163.5" customHeight="1" x14ac:dyDescent="0.25">
      <c r="A242" s="32"/>
      <c r="B242" s="15" t="s">
        <v>33</v>
      </c>
      <c r="C242" s="5">
        <f t="shared" ref="C242:E242" si="66">C244+C245</f>
        <v>886.2</v>
      </c>
      <c r="D242" s="5">
        <f t="shared" si="66"/>
        <v>886.2</v>
      </c>
      <c r="E242" s="5">
        <f t="shared" si="66"/>
        <v>886.2</v>
      </c>
    </row>
    <row r="243" spans="1:5" ht="15.75" x14ac:dyDescent="0.25">
      <c r="A243" s="32"/>
      <c r="B243" s="11" t="s">
        <v>8</v>
      </c>
      <c r="C243" s="42"/>
      <c r="D243" s="42"/>
      <c r="E243" s="42"/>
    </row>
    <row r="244" spans="1:5" ht="15.75" x14ac:dyDescent="0.25">
      <c r="A244" s="32"/>
      <c r="B244" s="11" t="s">
        <v>9</v>
      </c>
      <c r="C244" s="42"/>
      <c r="D244" s="42"/>
      <c r="E244" s="42"/>
    </row>
    <row r="245" spans="1:5" ht="15.75" x14ac:dyDescent="0.25">
      <c r="A245" s="32"/>
      <c r="B245" s="11" t="s">
        <v>10</v>
      </c>
      <c r="C245" s="42">
        <v>886.2</v>
      </c>
      <c r="D245" s="42">
        <v>886.2</v>
      </c>
      <c r="E245" s="42">
        <v>886.2</v>
      </c>
    </row>
    <row r="246" spans="1:5" ht="81.75" customHeight="1" x14ac:dyDescent="0.25">
      <c r="A246" s="32"/>
      <c r="B246" s="45" t="s">
        <v>34</v>
      </c>
      <c r="C246" s="5">
        <f t="shared" ref="C246:E246" si="67">C248+C249</f>
        <v>5475</v>
      </c>
      <c r="D246" s="5">
        <f t="shared" si="67"/>
        <v>6075</v>
      </c>
      <c r="E246" s="5">
        <f t="shared" si="67"/>
        <v>2475</v>
      </c>
    </row>
    <row r="247" spans="1:5" ht="15.75" x14ac:dyDescent="0.25">
      <c r="A247" s="32"/>
      <c r="B247" s="11" t="s">
        <v>8</v>
      </c>
      <c r="C247" s="42"/>
      <c r="D247" s="42"/>
      <c r="E247" s="42"/>
    </row>
    <row r="248" spans="1:5" ht="15.75" x14ac:dyDescent="0.25">
      <c r="A248" s="32"/>
      <c r="B248" s="11" t="s">
        <v>9</v>
      </c>
      <c r="C248" s="42"/>
      <c r="D248" s="42"/>
      <c r="E248" s="42"/>
    </row>
    <row r="249" spans="1:5" ht="15.75" x14ac:dyDescent="0.25">
      <c r="A249" s="32"/>
      <c r="B249" s="11" t="s">
        <v>10</v>
      </c>
      <c r="C249" s="42">
        <v>5475</v>
      </c>
      <c r="D249" s="42">
        <v>6075</v>
      </c>
      <c r="E249" s="42">
        <v>2475</v>
      </c>
    </row>
    <row r="250" spans="1:5" ht="192.75" customHeight="1" x14ac:dyDescent="0.25">
      <c r="A250" s="32"/>
      <c r="B250" s="15" t="s">
        <v>84</v>
      </c>
      <c r="C250" s="5">
        <f t="shared" ref="C250:E250" si="68">C252+C253</f>
        <v>117.4</v>
      </c>
      <c r="D250" s="5">
        <f t="shared" si="68"/>
        <v>117.4</v>
      </c>
      <c r="E250" s="5">
        <f t="shared" si="68"/>
        <v>117.4</v>
      </c>
    </row>
    <row r="251" spans="1:5" ht="15.75" x14ac:dyDescent="0.25">
      <c r="A251" s="32"/>
      <c r="B251" s="11" t="s">
        <v>8</v>
      </c>
      <c r="C251" s="42"/>
      <c r="D251" s="42"/>
      <c r="E251" s="42"/>
    </row>
    <row r="252" spans="1:5" ht="15.75" x14ac:dyDescent="0.25">
      <c r="A252" s="32"/>
      <c r="B252" s="11" t="s">
        <v>9</v>
      </c>
      <c r="C252" s="42"/>
      <c r="D252" s="42"/>
      <c r="E252" s="42"/>
    </row>
    <row r="253" spans="1:5" ht="15.75" x14ac:dyDescent="0.25">
      <c r="A253" s="32"/>
      <c r="B253" s="11" t="s">
        <v>10</v>
      </c>
      <c r="C253" s="42">
        <v>117.4</v>
      </c>
      <c r="D253" s="42">
        <v>117.4</v>
      </c>
      <c r="E253" s="42">
        <v>117.4</v>
      </c>
    </row>
    <row r="254" spans="1:5" ht="83.25" customHeight="1" x14ac:dyDescent="0.25">
      <c r="A254" s="29"/>
      <c r="B254" s="44" t="s">
        <v>35</v>
      </c>
      <c r="C254" s="42">
        <f t="shared" ref="C254:E254" si="69">C256+C257</f>
        <v>2099</v>
      </c>
      <c r="D254" s="42">
        <f t="shared" si="69"/>
        <v>2257.4</v>
      </c>
      <c r="E254" s="42">
        <f t="shared" si="69"/>
        <v>2425.4</v>
      </c>
    </row>
    <row r="255" spans="1:5" ht="15.75" x14ac:dyDescent="0.25">
      <c r="A255" s="32"/>
      <c r="B255" s="11" t="s">
        <v>8</v>
      </c>
      <c r="C255" s="42"/>
      <c r="D255" s="42"/>
      <c r="E255" s="42"/>
    </row>
    <row r="256" spans="1:5" ht="15.75" x14ac:dyDescent="0.25">
      <c r="A256" s="32"/>
      <c r="B256" s="11" t="s">
        <v>9</v>
      </c>
      <c r="C256" s="42">
        <v>2099</v>
      </c>
      <c r="D256" s="42">
        <v>2257.4</v>
      </c>
      <c r="E256" s="42">
        <v>2425.4</v>
      </c>
    </row>
    <row r="257" spans="1:5" ht="15.75" x14ac:dyDescent="0.25">
      <c r="A257" s="32"/>
      <c r="B257" s="11" t="s">
        <v>10</v>
      </c>
      <c r="C257" s="42"/>
      <c r="D257" s="42"/>
      <c r="E257" s="42"/>
    </row>
    <row r="258" spans="1:5" ht="114" customHeight="1" x14ac:dyDescent="0.25">
      <c r="A258" s="29"/>
      <c r="B258" s="44" t="s">
        <v>36</v>
      </c>
      <c r="C258" s="42">
        <f t="shared" ref="C258:E258" si="70">C260+C261</f>
        <v>13437.5</v>
      </c>
      <c r="D258" s="42">
        <f t="shared" si="70"/>
        <v>13437.5</v>
      </c>
      <c r="E258" s="42">
        <f t="shared" si="70"/>
        <v>13437.5</v>
      </c>
    </row>
    <row r="259" spans="1:5" ht="15.75" x14ac:dyDescent="0.25">
      <c r="A259" s="32"/>
      <c r="B259" s="11" t="s">
        <v>8</v>
      </c>
      <c r="C259" s="42"/>
      <c r="D259" s="42"/>
      <c r="E259" s="42"/>
    </row>
    <row r="260" spans="1:5" ht="15.75" x14ac:dyDescent="0.25">
      <c r="A260" s="32"/>
      <c r="B260" s="11" t="s">
        <v>9</v>
      </c>
      <c r="C260" s="42"/>
      <c r="D260" s="42"/>
      <c r="E260" s="42"/>
    </row>
    <row r="261" spans="1:5" ht="15.75" x14ac:dyDescent="0.25">
      <c r="A261" s="32"/>
      <c r="B261" s="11" t="s">
        <v>12</v>
      </c>
      <c r="C261" s="42">
        <v>13437.5</v>
      </c>
      <c r="D261" s="42">
        <v>13437.5</v>
      </c>
      <c r="E261" s="42">
        <v>13437.5</v>
      </c>
    </row>
    <row r="262" spans="1:5" ht="110.25" x14ac:dyDescent="0.25">
      <c r="A262" s="29"/>
      <c r="B262" s="44" t="s">
        <v>37</v>
      </c>
      <c r="C262" s="42">
        <f>C265+C266+C264</f>
        <v>76455.899999999994</v>
      </c>
      <c r="D262" s="42">
        <f t="shared" ref="D262:E262" si="71">D265+D266+D264</f>
        <v>37959.699999999997</v>
      </c>
      <c r="E262" s="42">
        <f t="shared" si="71"/>
        <v>37959.699999999997</v>
      </c>
    </row>
    <row r="263" spans="1:5" ht="15.75" x14ac:dyDescent="0.25">
      <c r="A263" s="32"/>
      <c r="B263" s="11" t="s">
        <v>8</v>
      </c>
      <c r="C263" s="42"/>
      <c r="D263" s="42"/>
      <c r="E263" s="42"/>
    </row>
    <row r="264" spans="1:5" ht="15.75" x14ac:dyDescent="0.25">
      <c r="A264" s="32"/>
      <c r="B264" s="11" t="s">
        <v>9</v>
      </c>
      <c r="C264" s="42"/>
      <c r="D264" s="42">
        <v>528.79999999999995</v>
      </c>
      <c r="E264" s="42">
        <v>517.5</v>
      </c>
    </row>
    <row r="265" spans="1:5" ht="15.75" x14ac:dyDescent="0.25">
      <c r="A265" s="32"/>
      <c r="B265" s="11" t="s">
        <v>12</v>
      </c>
      <c r="C265" s="42">
        <v>76455.899999999994</v>
      </c>
      <c r="D265" s="42">
        <v>37397.199999999997</v>
      </c>
      <c r="E265" s="42">
        <v>37397.199999999997</v>
      </c>
    </row>
    <row r="266" spans="1:5" ht="15.75" x14ac:dyDescent="0.25">
      <c r="A266" s="32"/>
      <c r="B266" s="11" t="s">
        <v>30</v>
      </c>
      <c r="C266" s="42"/>
      <c r="D266" s="42">
        <v>33.700000000000003</v>
      </c>
      <c r="E266" s="42">
        <v>45</v>
      </c>
    </row>
    <row r="267" spans="1:5" ht="51.6" customHeight="1" x14ac:dyDescent="0.25">
      <c r="A267" s="29"/>
      <c r="B267" s="44" t="s">
        <v>38</v>
      </c>
      <c r="C267" s="42">
        <f t="shared" ref="C267:E267" si="72">C269+C270</f>
        <v>325.3</v>
      </c>
      <c r="D267" s="42">
        <f t="shared" si="72"/>
        <v>332.3</v>
      </c>
      <c r="E267" s="42">
        <f t="shared" si="72"/>
        <v>332.3</v>
      </c>
    </row>
    <row r="268" spans="1:5" ht="15.75" x14ac:dyDescent="0.25">
      <c r="A268" s="32"/>
      <c r="B268" s="11" t="s">
        <v>8</v>
      </c>
      <c r="C268" s="42"/>
      <c r="D268" s="42"/>
      <c r="E268" s="42"/>
    </row>
    <row r="269" spans="1:5" ht="15.75" x14ac:dyDescent="0.25">
      <c r="A269" s="32"/>
      <c r="B269" s="11" t="s">
        <v>9</v>
      </c>
      <c r="C269" s="42"/>
      <c r="D269" s="42"/>
      <c r="E269" s="42"/>
    </row>
    <row r="270" spans="1:5" ht="15.75" x14ac:dyDescent="0.25">
      <c r="A270" s="32"/>
      <c r="B270" s="11" t="s">
        <v>30</v>
      </c>
      <c r="C270" s="42">
        <v>325.3</v>
      </c>
      <c r="D270" s="42">
        <v>332.3</v>
      </c>
      <c r="E270" s="42">
        <v>332.3</v>
      </c>
    </row>
    <row r="271" spans="1:5" ht="15.75" x14ac:dyDescent="0.25">
      <c r="A271" s="29" t="s">
        <v>62</v>
      </c>
      <c r="B271" s="18" t="s">
        <v>49</v>
      </c>
      <c r="C271" s="3">
        <f>C272</f>
        <v>0</v>
      </c>
      <c r="D271" s="3">
        <f t="shared" ref="D271:E271" si="73">D272</f>
        <v>0</v>
      </c>
      <c r="E271" s="3">
        <f t="shared" si="73"/>
        <v>257929.7</v>
      </c>
    </row>
    <row r="272" spans="1:5" ht="65.25" customHeight="1" x14ac:dyDescent="0.25">
      <c r="A272" s="29"/>
      <c r="B272" s="6" t="s">
        <v>78</v>
      </c>
      <c r="C272" s="42">
        <f>C274</f>
        <v>0</v>
      </c>
      <c r="D272" s="42">
        <f t="shared" ref="D272:E272" si="74">D274</f>
        <v>0</v>
      </c>
      <c r="E272" s="42">
        <f t="shared" si="74"/>
        <v>257929.7</v>
      </c>
    </row>
    <row r="273" spans="1:8" ht="15.75" x14ac:dyDescent="0.25">
      <c r="A273" s="29"/>
      <c r="B273" s="11" t="s">
        <v>0</v>
      </c>
      <c r="C273" s="3"/>
      <c r="D273" s="3"/>
      <c r="E273" s="3"/>
    </row>
    <row r="274" spans="1:8" ht="49.5" customHeight="1" x14ac:dyDescent="0.25">
      <c r="A274" s="32"/>
      <c r="B274" s="33" t="s">
        <v>50</v>
      </c>
      <c r="C274" s="42">
        <f t="shared" ref="C274:E274" si="75">C276+C277</f>
        <v>0</v>
      </c>
      <c r="D274" s="42">
        <f t="shared" si="75"/>
        <v>0</v>
      </c>
      <c r="E274" s="42">
        <f t="shared" si="75"/>
        <v>257929.7</v>
      </c>
    </row>
    <row r="275" spans="1:8" ht="15.75" x14ac:dyDescent="0.25">
      <c r="A275" s="32"/>
      <c r="B275" s="17" t="s">
        <v>8</v>
      </c>
      <c r="C275" s="22"/>
      <c r="D275" s="22"/>
      <c r="E275" s="22"/>
      <c r="F275" s="4"/>
    </row>
    <row r="276" spans="1:8" ht="15.75" x14ac:dyDescent="0.25">
      <c r="A276" s="32"/>
      <c r="B276" s="17" t="s">
        <v>9</v>
      </c>
      <c r="C276" s="3"/>
      <c r="D276" s="3"/>
      <c r="E276" s="42">
        <v>255862.1</v>
      </c>
    </row>
    <row r="277" spans="1:8" ht="18" customHeight="1" x14ac:dyDescent="0.25">
      <c r="A277" s="32"/>
      <c r="B277" s="17" t="s">
        <v>30</v>
      </c>
      <c r="C277" s="28"/>
      <c r="D277" s="28"/>
      <c r="E277" s="38">
        <v>2067.6</v>
      </c>
      <c r="F277" s="4"/>
      <c r="H277" s="4"/>
    </row>
    <row r="278" spans="1:8" ht="15.75" x14ac:dyDescent="0.25">
      <c r="A278" s="32"/>
      <c r="B278" s="21" t="s">
        <v>39</v>
      </c>
      <c r="C278" s="30">
        <f>C6+C39+C44+C119+C144+C153+C216+C233+C271</f>
        <v>7816466.4999999991</v>
      </c>
      <c r="D278" s="30">
        <f>D6+D39+D44+D119+D144+D153+D216+D233+D271</f>
        <v>7951265.6999999993</v>
      </c>
      <c r="E278" s="30">
        <f>E6+E39+E44+E119+E144+E153+E216+E233+E271</f>
        <v>6775479.7000000011</v>
      </c>
      <c r="F278" s="4"/>
      <c r="H278" s="4"/>
    </row>
    <row r="279" spans="1:8" ht="15.75" x14ac:dyDescent="0.25">
      <c r="A279" s="32"/>
      <c r="B279" s="11" t="s">
        <v>8</v>
      </c>
      <c r="C279" s="25"/>
      <c r="D279" s="25"/>
      <c r="E279" s="25"/>
    </row>
    <row r="280" spans="1:8" ht="15.75" x14ac:dyDescent="0.25">
      <c r="A280" s="32"/>
      <c r="B280" s="18" t="s">
        <v>9</v>
      </c>
      <c r="C280" s="23">
        <f>C9+C13+C17+C21+C25+C29+C33+C37+C42+C49+C55+C59+C105+C109+C113+C117+C122+C126+C130+C134+C138+C142+C147+C151+C156+C160+C164+C172+C176+C180+C184+C189+C193+C197+C201+C205+C209+C214+C223+C227+C231+C168+C219+C236+C240+C244+C248+C252+C256+C260+C264+C269+C276</f>
        <v>2568003.7999999993</v>
      </c>
      <c r="D280" s="23">
        <f t="shared" ref="D280:E280" si="76">D9+D13+D17+D21+D25+D29+D33+D42+D49+D55+D59+D105+D109+D113+D117+D122+D126+D130+D134+D138+D142+D147+D151+D156+D160+D164+D172+D176+D180+D184+D189+D193+D197+D201+D205+D209+D214+D223+D227+D231+D168+D219+D236+D240+D244+D248+D252+D256+D260+D264+D269+D276</f>
        <v>2944653.4</v>
      </c>
      <c r="E280" s="23">
        <f t="shared" si="76"/>
        <v>1820343</v>
      </c>
    </row>
    <row r="281" spans="1:8" ht="15.75" x14ac:dyDescent="0.25">
      <c r="A281" s="43"/>
      <c r="B281" s="18" t="s">
        <v>10</v>
      </c>
      <c r="C281" s="22">
        <f>C10+C14+C18+C22+C26+C30+C34+C43+C50+C56+C60+C106+C110+C114+C118+C123+C127+C131+C135+C139+C143+C148+C152+C157+C161+C165+C173+C177+C181+C185+C190+C194+C198+C202+C206+C210+C211+C215+C169+C220+C224+C228+C232+C237+C241+C245+C249+C253+C257+C261+C265+C266+C270+C277</f>
        <v>5248462.7</v>
      </c>
      <c r="D281" s="22">
        <f t="shared" ref="D281:E281" si="77">D10+D14+D18+D22+D26+D30+D34+D43+D50+D56+D60+D106+D110+D114+D118+D123+D127+D131+D135+D139+D143+D148+D152+D157+D161+D165+D190+D194+D198+D202+D206+D210+D211+D215+D169+D220+D237+D241+D245+D249+D253+D257+D261+D265+D266+D270+D277</f>
        <v>5006612.3000000017</v>
      </c>
      <c r="E281" s="22">
        <f t="shared" si="77"/>
        <v>4955136.7</v>
      </c>
    </row>
    <row r="282" spans="1:8" ht="15.75" x14ac:dyDescent="0.25">
      <c r="A282" s="26"/>
      <c r="B282" s="24"/>
      <c r="C282" s="27"/>
      <c r="D282" s="27"/>
      <c r="E282" s="27"/>
    </row>
    <row r="283" spans="1:8" ht="15.75" x14ac:dyDescent="0.25">
      <c r="A283" s="26"/>
      <c r="B283" s="24"/>
      <c r="C283" s="27"/>
      <c r="D283" s="27"/>
      <c r="E283" s="27"/>
    </row>
    <row r="284" spans="1:8" ht="15.75" x14ac:dyDescent="0.25">
      <c r="A284" s="26"/>
      <c r="B284" s="24"/>
      <c r="C284" s="27"/>
      <c r="D284" s="27"/>
      <c r="E284" s="27"/>
    </row>
    <row r="285" spans="1:8" ht="15.75" x14ac:dyDescent="0.25">
      <c r="A285" s="26"/>
      <c r="B285" s="24"/>
      <c r="C285" s="27"/>
      <c r="D285" s="27"/>
      <c r="E285" s="27"/>
    </row>
    <row r="286" spans="1:8" ht="18.75" x14ac:dyDescent="0.3">
      <c r="A286" s="97"/>
      <c r="B286" s="98"/>
      <c r="C286" s="98"/>
      <c r="D286" s="98"/>
      <c r="E286" s="98"/>
    </row>
    <row r="289" spans="3:5" x14ac:dyDescent="0.25">
      <c r="C289" s="4"/>
      <c r="D289" s="4"/>
      <c r="E289" s="4"/>
    </row>
    <row r="292" spans="3:5" x14ac:dyDescent="0.25">
      <c r="C292" s="4"/>
      <c r="D292" s="4"/>
      <c r="E292" s="4"/>
    </row>
  </sheetData>
  <mergeCells count="8">
    <mergeCell ref="A286:E286"/>
    <mergeCell ref="A1:E1"/>
    <mergeCell ref="A2:E2"/>
    <mergeCell ref="A3:A4"/>
    <mergeCell ref="B3:B4"/>
    <mergeCell ref="C3:C4"/>
    <mergeCell ref="D3:D4"/>
    <mergeCell ref="E3:E4"/>
  </mergeCells>
  <pageMargins left="1.1811023622047245" right="0.39370078740157483" top="0.39370078740157483" bottom="0.39370078740157483" header="0.31496062992125984" footer="0.31496062992125984"/>
  <pageSetup paperSize="9" scale="58" orientation="portrait" r:id="rId1"/>
  <rowBreaks count="6" manualBreakCount="6">
    <brk id="43" max="4" man="1"/>
    <brk id="98" max="4" man="1"/>
    <brk id="139" max="4" man="1"/>
    <brk id="181" max="4" man="1"/>
    <brk id="233" max="4" man="1"/>
    <brk id="26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abSelected="1" view="pageBreakPreview" topLeftCell="A79" zoomScale="90" zoomScaleNormal="70" zoomScaleSheetLayoutView="90" workbookViewId="0">
      <selection activeCell="B9" sqref="B9"/>
    </sheetView>
  </sheetViews>
  <sheetFormatPr defaultColWidth="9.140625" defaultRowHeight="15.75" x14ac:dyDescent="0.25"/>
  <cols>
    <col min="1" max="1" width="6" style="60" customWidth="1"/>
    <col min="2" max="2" width="78.140625" style="60" customWidth="1"/>
    <col min="3" max="3" width="14.42578125" style="60" customWidth="1"/>
    <col min="4" max="4" width="0.140625" style="60" hidden="1" customWidth="1"/>
    <col min="5" max="5" width="5.7109375" style="60" customWidth="1"/>
    <col min="6" max="16384" width="9.140625" style="60"/>
  </cols>
  <sheetData>
    <row r="1" spans="1:3" ht="18.75" customHeight="1" x14ac:dyDescent="0.25">
      <c r="A1" s="108" t="s">
        <v>176</v>
      </c>
      <c r="B1" s="108"/>
      <c r="C1" s="108"/>
    </row>
    <row r="2" spans="1:3" ht="18.75" customHeight="1" x14ac:dyDescent="0.25">
      <c r="A2" s="108" t="s">
        <v>154</v>
      </c>
      <c r="B2" s="108"/>
      <c r="C2" s="108"/>
    </row>
    <row r="3" spans="1:3" ht="18.75" customHeight="1" x14ac:dyDescent="0.25">
      <c r="A3" s="109" t="s">
        <v>154</v>
      </c>
      <c r="B3" s="109"/>
      <c r="C3" s="109"/>
    </row>
    <row r="4" spans="1:3" ht="17.25" customHeight="1" x14ac:dyDescent="0.25">
      <c r="A4" s="105" t="s">
        <v>4</v>
      </c>
      <c r="B4" s="105" t="s">
        <v>116</v>
      </c>
      <c r="C4" s="106" t="s">
        <v>153</v>
      </c>
    </row>
    <row r="5" spans="1:3" ht="25.5" customHeight="1" x14ac:dyDescent="0.25">
      <c r="A5" s="105"/>
      <c r="B5" s="105"/>
      <c r="C5" s="107"/>
    </row>
    <row r="6" spans="1:3" x14ac:dyDescent="0.25">
      <c r="A6" s="34" t="s">
        <v>6</v>
      </c>
      <c r="B6" s="7">
        <v>2</v>
      </c>
      <c r="C6" s="59">
        <v>3</v>
      </c>
    </row>
    <row r="7" spans="1:3" s="65" customFormat="1" x14ac:dyDescent="0.25">
      <c r="A7" s="29" t="s">
        <v>3</v>
      </c>
      <c r="B7" s="46" t="s">
        <v>106</v>
      </c>
      <c r="C7" s="3">
        <f>C8+C9+C10+C11++C12+C13</f>
        <v>34.099999999999994</v>
      </c>
    </row>
    <row r="8" spans="1:3" ht="66" customHeight="1" x14ac:dyDescent="0.25">
      <c r="A8" s="29"/>
      <c r="B8" s="44" t="s">
        <v>128</v>
      </c>
      <c r="C8" s="57">
        <v>0.2</v>
      </c>
    </row>
    <row r="9" spans="1:3" ht="63" x14ac:dyDescent="0.25">
      <c r="A9" s="29"/>
      <c r="B9" s="44" t="s">
        <v>122</v>
      </c>
      <c r="C9" s="57">
        <v>6.1</v>
      </c>
    </row>
    <row r="10" spans="1:3" ht="127.5" customHeight="1" x14ac:dyDescent="0.25">
      <c r="A10" s="29"/>
      <c r="B10" s="44" t="s">
        <v>152</v>
      </c>
      <c r="C10" s="57">
        <v>0.1</v>
      </c>
    </row>
    <row r="11" spans="1:3" ht="53.25" customHeight="1" x14ac:dyDescent="0.25">
      <c r="A11" s="29"/>
      <c r="B11" s="44" t="s">
        <v>126</v>
      </c>
      <c r="C11" s="57">
        <v>15.7</v>
      </c>
    </row>
    <row r="12" spans="1:3" ht="31.5" x14ac:dyDescent="0.25">
      <c r="A12" s="56"/>
      <c r="B12" s="49" t="s">
        <v>138</v>
      </c>
      <c r="C12" s="57">
        <v>3.5</v>
      </c>
    </row>
    <row r="13" spans="1:3" ht="94.5" x14ac:dyDescent="0.25">
      <c r="A13" s="56"/>
      <c r="B13" s="49" t="s">
        <v>151</v>
      </c>
      <c r="C13" s="57">
        <v>8.5</v>
      </c>
    </row>
    <row r="14" spans="1:3" x14ac:dyDescent="0.25">
      <c r="A14" s="29" t="s">
        <v>2</v>
      </c>
      <c r="B14" s="46" t="s">
        <v>107</v>
      </c>
      <c r="C14" s="16">
        <f>C15</f>
        <v>14.3</v>
      </c>
    </row>
    <row r="15" spans="1:3" ht="53.25" customHeight="1" x14ac:dyDescent="0.25">
      <c r="A15" s="29"/>
      <c r="B15" s="44" t="s">
        <v>150</v>
      </c>
      <c r="C15" s="57">
        <v>14.3</v>
      </c>
    </row>
    <row r="16" spans="1:3" x14ac:dyDescent="0.25">
      <c r="A16" s="29" t="s">
        <v>1</v>
      </c>
      <c r="B16" s="46" t="s">
        <v>108</v>
      </c>
      <c r="C16" s="3">
        <f>C17+C18+C26+C29+C30+C31+C32</f>
        <v>1129.3000000000002</v>
      </c>
    </row>
    <row r="17" spans="1:3" ht="48.75" customHeight="1" x14ac:dyDescent="0.25">
      <c r="A17" s="29"/>
      <c r="B17" s="58" t="s">
        <v>133</v>
      </c>
      <c r="C17" s="55">
        <v>44.4</v>
      </c>
    </row>
    <row r="18" spans="1:3" ht="63" x14ac:dyDescent="0.25">
      <c r="A18" s="29"/>
      <c r="B18" s="15" t="s">
        <v>134</v>
      </c>
      <c r="C18" s="55">
        <f>C20+C21</f>
        <v>936.59999999999991</v>
      </c>
    </row>
    <row r="19" spans="1:3" x14ac:dyDescent="0.25">
      <c r="A19" s="48"/>
      <c r="B19" s="58" t="s">
        <v>0</v>
      </c>
      <c r="C19" s="57"/>
    </row>
    <row r="20" spans="1:3" ht="31.5" x14ac:dyDescent="0.25">
      <c r="A20" s="48"/>
      <c r="B20" s="68" t="s">
        <v>144</v>
      </c>
      <c r="C20" s="55">
        <v>875.8</v>
      </c>
    </row>
    <row r="21" spans="1:3" ht="19.5" customHeight="1" x14ac:dyDescent="0.25">
      <c r="A21" s="48"/>
      <c r="B21" s="68" t="s">
        <v>145</v>
      </c>
      <c r="C21" s="57">
        <f>C23+C24+C25</f>
        <v>60.8</v>
      </c>
    </row>
    <row r="22" spans="1:3" ht="19.5" customHeight="1" x14ac:dyDescent="0.25">
      <c r="A22" s="48"/>
      <c r="B22" s="68" t="s">
        <v>0</v>
      </c>
      <c r="C22" s="88"/>
    </row>
    <row r="23" spans="1:3" ht="24.75" customHeight="1" x14ac:dyDescent="0.25">
      <c r="A23" s="48"/>
      <c r="B23" s="93" t="s">
        <v>168</v>
      </c>
      <c r="C23" s="88">
        <v>25</v>
      </c>
    </row>
    <row r="24" spans="1:3" ht="40.5" customHeight="1" x14ac:dyDescent="0.25">
      <c r="A24" s="48"/>
      <c r="B24" s="93" t="s">
        <v>46</v>
      </c>
      <c r="C24" s="88">
        <v>25.8</v>
      </c>
    </row>
    <row r="25" spans="1:3" ht="23.25" customHeight="1" x14ac:dyDescent="0.25">
      <c r="A25" s="48"/>
      <c r="B25" s="93" t="s">
        <v>169</v>
      </c>
      <c r="C25" s="88">
        <v>10</v>
      </c>
    </row>
    <row r="26" spans="1:3" ht="48.75" customHeight="1" x14ac:dyDescent="0.25">
      <c r="A26" s="48"/>
      <c r="B26" s="15" t="s">
        <v>104</v>
      </c>
      <c r="C26" s="55">
        <f>C28</f>
        <v>131</v>
      </c>
    </row>
    <row r="27" spans="1:3" ht="18.75" customHeight="1" x14ac:dyDescent="0.25">
      <c r="A27" s="48"/>
      <c r="B27" s="15" t="s">
        <v>0</v>
      </c>
      <c r="C27" s="55"/>
    </row>
    <row r="28" spans="1:3" ht="48.75" customHeight="1" x14ac:dyDescent="0.25">
      <c r="A28" s="48"/>
      <c r="B28" s="96" t="s">
        <v>175</v>
      </c>
      <c r="C28" s="55">
        <v>131</v>
      </c>
    </row>
    <row r="29" spans="1:3" ht="81" customHeight="1" x14ac:dyDescent="0.25">
      <c r="A29" s="56"/>
      <c r="B29" s="15" t="s">
        <v>147</v>
      </c>
      <c r="C29" s="55">
        <v>2.9</v>
      </c>
    </row>
    <row r="30" spans="1:3" ht="63.75" customHeight="1" x14ac:dyDescent="0.25">
      <c r="A30" s="56"/>
      <c r="B30" s="44" t="s">
        <v>128</v>
      </c>
      <c r="C30" s="57">
        <v>1.2</v>
      </c>
    </row>
    <row r="31" spans="1:3" ht="20.25" customHeight="1" x14ac:dyDescent="0.25">
      <c r="A31" s="56"/>
      <c r="B31" s="86" t="s">
        <v>155</v>
      </c>
      <c r="C31" s="57">
        <v>1</v>
      </c>
    </row>
    <row r="32" spans="1:3" ht="21" customHeight="1" x14ac:dyDescent="0.25">
      <c r="A32" s="71"/>
      <c r="B32" s="89" t="s">
        <v>156</v>
      </c>
      <c r="C32" s="72">
        <v>12.2</v>
      </c>
    </row>
    <row r="33" spans="1:3" x14ac:dyDescent="0.25">
      <c r="A33" s="29" t="s">
        <v>21</v>
      </c>
      <c r="B33" s="46" t="s">
        <v>109</v>
      </c>
      <c r="C33" s="16">
        <f>C34++C35+C36+C37++C42+C43</f>
        <v>471.2</v>
      </c>
    </row>
    <row r="34" spans="1:3" ht="63" x14ac:dyDescent="0.25">
      <c r="A34" s="29"/>
      <c r="B34" s="44" t="s">
        <v>143</v>
      </c>
      <c r="C34" s="54">
        <v>13.7</v>
      </c>
    </row>
    <row r="35" spans="1:3" ht="31.5" customHeight="1" x14ac:dyDescent="0.25">
      <c r="A35" s="56"/>
      <c r="B35" s="58" t="s">
        <v>132</v>
      </c>
      <c r="C35" s="57">
        <v>148.30000000000001</v>
      </c>
    </row>
    <row r="36" spans="1:3" ht="90" customHeight="1" x14ac:dyDescent="0.25">
      <c r="A36" s="56"/>
      <c r="B36" s="58" t="s">
        <v>148</v>
      </c>
      <c r="C36" s="57">
        <v>1</v>
      </c>
    </row>
    <row r="37" spans="1:3" ht="47.25" customHeight="1" x14ac:dyDescent="0.25">
      <c r="A37" s="56"/>
      <c r="B37" s="44" t="s">
        <v>104</v>
      </c>
      <c r="C37" s="54">
        <f>C39+C40+C41</f>
        <v>67.099999999999994</v>
      </c>
    </row>
    <row r="38" spans="1:3" ht="18" customHeight="1" x14ac:dyDescent="0.25">
      <c r="A38" s="91"/>
      <c r="B38" s="92" t="s">
        <v>0</v>
      </c>
      <c r="C38" s="90"/>
    </row>
    <row r="39" spans="1:3" ht="84" customHeight="1" x14ac:dyDescent="0.25">
      <c r="A39" s="91"/>
      <c r="B39" s="93" t="s">
        <v>170</v>
      </c>
      <c r="C39" s="90">
        <v>18.3</v>
      </c>
    </row>
    <row r="40" spans="1:3" ht="84" customHeight="1" x14ac:dyDescent="0.25">
      <c r="A40" s="91"/>
      <c r="B40" s="93" t="s">
        <v>171</v>
      </c>
      <c r="C40" s="90">
        <v>40</v>
      </c>
    </row>
    <row r="41" spans="1:3" ht="79.5" customHeight="1" x14ac:dyDescent="0.25">
      <c r="A41" s="91"/>
      <c r="B41" s="93" t="s">
        <v>172</v>
      </c>
      <c r="C41" s="90">
        <v>8.8000000000000007</v>
      </c>
    </row>
    <row r="42" spans="1:3" ht="31.5" x14ac:dyDescent="0.25">
      <c r="A42" s="56"/>
      <c r="B42" s="49" t="s">
        <v>115</v>
      </c>
      <c r="C42" s="54">
        <v>240.1</v>
      </c>
    </row>
    <row r="43" spans="1:3" ht="31.5" x14ac:dyDescent="0.25">
      <c r="A43" s="74"/>
      <c r="B43" s="86" t="s">
        <v>155</v>
      </c>
      <c r="C43" s="73">
        <v>1</v>
      </c>
    </row>
    <row r="44" spans="1:3" x14ac:dyDescent="0.25">
      <c r="A44" s="29" t="s">
        <v>42</v>
      </c>
      <c r="B44" s="47" t="s">
        <v>110</v>
      </c>
      <c r="C44" s="3">
        <f>C45</f>
        <v>147.9</v>
      </c>
    </row>
    <row r="45" spans="1:3" ht="67.5" customHeight="1" x14ac:dyDescent="0.25">
      <c r="A45" s="29"/>
      <c r="B45" s="94" t="s">
        <v>173</v>
      </c>
      <c r="C45" s="57">
        <v>147.9</v>
      </c>
    </row>
    <row r="46" spans="1:3" x14ac:dyDescent="0.25">
      <c r="A46" s="29" t="s">
        <v>60</v>
      </c>
      <c r="B46" s="46" t="s">
        <v>111</v>
      </c>
      <c r="C46" s="16">
        <f>C47+C48+C49+C50+C51+C52+C53++C54+C55+C56+C57+C58+C59+C60+C61+C62+C63</f>
        <v>6789.7</v>
      </c>
    </row>
    <row r="47" spans="1:3" ht="82.5" customHeight="1" x14ac:dyDescent="0.25">
      <c r="A47" s="56"/>
      <c r="B47" s="44" t="s">
        <v>124</v>
      </c>
      <c r="C47" s="54">
        <v>2867</v>
      </c>
    </row>
    <row r="48" spans="1:3" ht="117.75" customHeight="1" x14ac:dyDescent="0.25">
      <c r="A48" s="29"/>
      <c r="B48" s="44" t="s">
        <v>127</v>
      </c>
      <c r="C48" s="57">
        <v>2986.4</v>
      </c>
    </row>
    <row r="49" spans="1:3" ht="82.5" customHeight="1" x14ac:dyDescent="0.25">
      <c r="A49" s="56"/>
      <c r="B49" s="58" t="s">
        <v>135</v>
      </c>
      <c r="C49" s="57">
        <v>12</v>
      </c>
    </row>
    <row r="50" spans="1:3" ht="58.5" customHeight="1" x14ac:dyDescent="0.25">
      <c r="A50" s="56"/>
      <c r="B50" s="58" t="s">
        <v>146</v>
      </c>
      <c r="C50" s="57">
        <v>340</v>
      </c>
    </row>
    <row r="51" spans="1:3" ht="100.5" customHeight="1" x14ac:dyDescent="0.25">
      <c r="A51" s="56"/>
      <c r="B51" s="58" t="s">
        <v>130</v>
      </c>
      <c r="C51" s="57">
        <v>188.9</v>
      </c>
    </row>
    <row r="52" spans="1:3" ht="49.5" customHeight="1" x14ac:dyDescent="0.25">
      <c r="A52" s="56"/>
      <c r="B52" s="58" t="s">
        <v>139</v>
      </c>
      <c r="C52" s="57">
        <v>84.2</v>
      </c>
    </row>
    <row r="53" spans="1:3" ht="80.25" customHeight="1" x14ac:dyDescent="0.25">
      <c r="A53" s="56"/>
      <c r="B53" s="58" t="s">
        <v>140</v>
      </c>
      <c r="C53" s="57">
        <v>10</v>
      </c>
    </row>
    <row r="54" spans="1:3" ht="90.75" customHeight="1" x14ac:dyDescent="0.25">
      <c r="A54" s="56"/>
      <c r="B54" s="75" t="s">
        <v>157</v>
      </c>
      <c r="C54" s="57">
        <v>0.4</v>
      </c>
    </row>
    <row r="55" spans="1:3" ht="95.25" customHeight="1" x14ac:dyDescent="0.25">
      <c r="A55" s="76"/>
      <c r="B55" s="78" t="s">
        <v>158</v>
      </c>
      <c r="C55" s="77">
        <v>26.8</v>
      </c>
    </row>
    <row r="56" spans="1:3" ht="69" customHeight="1" x14ac:dyDescent="0.25">
      <c r="A56" s="76"/>
      <c r="B56" s="79" t="s">
        <v>159</v>
      </c>
      <c r="C56" s="77">
        <v>43.6</v>
      </c>
    </row>
    <row r="57" spans="1:3" ht="52.5" customHeight="1" x14ac:dyDescent="0.25">
      <c r="A57" s="76"/>
      <c r="B57" s="80" t="s">
        <v>160</v>
      </c>
      <c r="C57" s="77">
        <v>1.3</v>
      </c>
    </row>
    <row r="58" spans="1:3" ht="78.75" customHeight="1" x14ac:dyDescent="0.25">
      <c r="A58" s="76"/>
      <c r="B58" s="81" t="s">
        <v>161</v>
      </c>
      <c r="C58" s="77">
        <v>0.1</v>
      </c>
    </row>
    <row r="59" spans="1:3" ht="77.25" customHeight="1" x14ac:dyDescent="0.25">
      <c r="A59" s="76"/>
      <c r="B59" s="86" t="s">
        <v>162</v>
      </c>
      <c r="C59" s="77">
        <v>157.6</v>
      </c>
    </row>
    <row r="60" spans="1:3" ht="66" customHeight="1" x14ac:dyDescent="0.25">
      <c r="A60" s="76"/>
      <c r="B60" s="86" t="s">
        <v>163</v>
      </c>
      <c r="C60" s="77">
        <v>26.9</v>
      </c>
    </row>
    <row r="61" spans="1:3" ht="23.25" customHeight="1" x14ac:dyDescent="0.25">
      <c r="A61" s="82"/>
      <c r="B61" s="86" t="s">
        <v>155</v>
      </c>
      <c r="C61" s="83">
        <v>3</v>
      </c>
    </row>
    <row r="62" spans="1:3" ht="66.75" customHeight="1" x14ac:dyDescent="0.25">
      <c r="A62" s="84"/>
      <c r="B62" s="70" t="s">
        <v>164</v>
      </c>
      <c r="C62" s="85">
        <v>32.1</v>
      </c>
    </row>
    <row r="63" spans="1:3" ht="158.25" customHeight="1" x14ac:dyDescent="0.25">
      <c r="A63" s="87"/>
      <c r="B63" s="95" t="s">
        <v>174</v>
      </c>
      <c r="C63" s="88">
        <v>9.4</v>
      </c>
    </row>
    <row r="64" spans="1:3" x14ac:dyDescent="0.25">
      <c r="A64" s="29" t="s">
        <v>29</v>
      </c>
      <c r="B64" s="47" t="s">
        <v>112</v>
      </c>
      <c r="C64" s="3">
        <f>C65+C66+C67+C68+C69+C70</f>
        <v>33.799999999999997</v>
      </c>
    </row>
    <row r="65" spans="1:4" ht="47.25" x14ac:dyDescent="0.25">
      <c r="A65" s="56"/>
      <c r="B65" s="58" t="s">
        <v>136</v>
      </c>
      <c r="C65" s="57">
        <v>0.4</v>
      </c>
    </row>
    <row r="66" spans="1:4" ht="31.5" x14ac:dyDescent="0.25">
      <c r="A66" s="50"/>
      <c r="B66" s="67" t="s">
        <v>131</v>
      </c>
      <c r="C66" s="57">
        <v>5</v>
      </c>
    </row>
    <row r="67" spans="1:4" ht="21" customHeight="1" x14ac:dyDescent="0.25">
      <c r="A67" s="50"/>
      <c r="B67" s="86" t="s">
        <v>155</v>
      </c>
      <c r="C67" s="88">
        <v>1</v>
      </c>
    </row>
    <row r="68" spans="1:4" ht="93.75" customHeight="1" x14ac:dyDescent="0.25">
      <c r="A68" s="50"/>
      <c r="B68" s="86" t="s">
        <v>165</v>
      </c>
      <c r="C68" s="88">
        <v>9.4</v>
      </c>
    </row>
    <row r="69" spans="1:4" ht="47.25" x14ac:dyDescent="0.25">
      <c r="A69" s="50"/>
      <c r="B69" s="86" t="s">
        <v>167</v>
      </c>
      <c r="C69" s="88">
        <v>10</v>
      </c>
    </row>
    <row r="70" spans="1:4" ht="31.5" x14ac:dyDescent="0.25">
      <c r="A70" s="50"/>
      <c r="B70" s="69" t="s">
        <v>166</v>
      </c>
      <c r="C70" s="88">
        <v>8</v>
      </c>
    </row>
    <row r="71" spans="1:4" x14ac:dyDescent="0.25">
      <c r="A71" s="29" t="s">
        <v>61</v>
      </c>
      <c r="B71" s="46" t="s">
        <v>113</v>
      </c>
      <c r="C71" s="20">
        <f>C73+C74+C75+C76+C77+C78+C79+C80+C81+C82++C72</f>
        <v>613.5</v>
      </c>
      <c r="D71" s="51"/>
    </row>
    <row r="72" spans="1:4" ht="90" customHeight="1" x14ac:dyDescent="0.25">
      <c r="A72" s="29"/>
      <c r="B72" s="44" t="s">
        <v>141</v>
      </c>
      <c r="C72" s="57">
        <v>182.2</v>
      </c>
      <c r="D72" s="51"/>
    </row>
    <row r="73" spans="1:4" ht="98.25" customHeight="1" x14ac:dyDescent="0.25">
      <c r="A73" s="29"/>
      <c r="B73" s="44" t="s">
        <v>129</v>
      </c>
      <c r="C73" s="57">
        <v>2.6</v>
      </c>
    </row>
    <row r="74" spans="1:4" ht="64.5" customHeight="1" x14ac:dyDescent="0.25">
      <c r="A74" s="56"/>
      <c r="B74" s="15" t="s">
        <v>142</v>
      </c>
      <c r="C74" s="55">
        <v>67.900000000000006</v>
      </c>
    </row>
    <row r="75" spans="1:4" ht="174" customHeight="1" x14ac:dyDescent="0.25">
      <c r="A75" s="56"/>
      <c r="B75" s="15" t="s">
        <v>121</v>
      </c>
      <c r="C75" s="55">
        <v>1.1000000000000001</v>
      </c>
    </row>
    <row r="76" spans="1:4" ht="81" customHeight="1" x14ac:dyDescent="0.25">
      <c r="A76" s="56"/>
      <c r="B76" s="15" t="s">
        <v>120</v>
      </c>
      <c r="C76" s="55">
        <v>2.5</v>
      </c>
    </row>
    <row r="77" spans="1:4" ht="183.75" customHeight="1" x14ac:dyDescent="0.25">
      <c r="A77" s="56"/>
      <c r="B77" s="15" t="s">
        <v>123</v>
      </c>
      <c r="C77" s="55">
        <v>0.1</v>
      </c>
    </row>
    <row r="78" spans="1:4" ht="93.75" customHeight="1" x14ac:dyDescent="0.25">
      <c r="A78" s="29"/>
      <c r="B78" s="44" t="s">
        <v>118</v>
      </c>
      <c r="C78" s="57">
        <v>17.2</v>
      </c>
    </row>
    <row r="79" spans="1:4" ht="80.25" customHeight="1" x14ac:dyDescent="0.25">
      <c r="A79" s="29"/>
      <c r="B79" s="44" t="s">
        <v>117</v>
      </c>
      <c r="C79" s="57">
        <v>338.7</v>
      </c>
    </row>
    <row r="80" spans="1:4" ht="48.75" customHeight="1" x14ac:dyDescent="0.25">
      <c r="A80" s="29"/>
      <c r="B80" s="44" t="s">
        <v>125</v>
      </c>
      <c r="C80" s="57">
        <v>0.5</v>
      </c>
    </row>
    <row r="81" spans="1:4" ht="110.25" customHeight="1" x14ac:dyDescent="0.25">
      <c r="A81" s="56"/>
      <c r="B81" s="44" t="s">
        <v>149</v>
      </c>
      <c r="C81" s="57">
        <v>0.3</v>
      </c>
    </row>
    <row r="82" spans="1:4" ht="66" customHeight="1" x14ac:dyDescent="0.25">
      <c r="A82" s="56"/>
      <c r="B82" s="44" t="s">
        <v>119</v>
      </c>
      <c r="C82" s="57">
        <v>0.4</v>
      </c>
    </row>
    <row r="83" spans="1:4" x14ac:dyDescent="0.25">
      <c r="A83" s="29" t="s">
        <v>62</v>
      </c>
      <c r="B83" s="47" t="s">
        <v>114</v>
      </c>
      <c r="C83" s="3">
        <f>C84</f>
        <v>2.8</v>
      </c>
    </row>
    <row r="84" spans="1:4" ht="66" customHeight="1" x14ac:dyDescent="0.25">
      <c r="A84" s="56"/>
      <c r="B84" s="58" t="s">
        <v>137</v>
      </c>
      <c r="C84" s="57">
        <v>2.8</v>
      </c>
    </row>
    <row r="85" spans="1:4" ht="17.25" customHeight="1" x14ac:dyDescent="0.25">
      <c r="A85" s="56"/>
      <c r="B85" s="21" t="s">
        <v>105</v>
      </c>
      <c r="C85" s="66">
        <f>C7+C14+C16+C33+C44+C46+C64+C71+C83</f>
        <v>9236.5999999999985</v>
      </c>
      <c r="D85" s="51"/>
    </row>
    <row r="86" spans="1:4" x14ac:dyDescent="0.25">
      <c r="A86" s="61"/>
      <c r="B86" s="62"/>
      <c r="C86" s="62"/>
    </row>
    <row r="87" spans="1:4" x14ac:dyDescent="0.25">
      <c r="A87" s="51"/>
      <c r="B87" s="51"/>
      <c r="C87" s="52"/>
    </row>
    <row r="88" spans="1:4" x14ac:dyDescent="0.25">
      <c r="A88" s="51"/>
      <c r="B88" s="51"/>
      <c r="C88" s="53"/>
    </row>
    <row r="92" spans="1:4" x14ac:dyDescent="0.25">
      <c r="C92" s="63"/>
    </row>
    <row r="93" spans="1:4" x14ac:dyDescent="0.25">
      <c r="C93" s="63"/>
    </row>
    <row r="94" spans="1:4" x14ac:dyDescent="0.25">
      <c r="C94" s="63"/>
    </row>
    <row r="98" spans="3:3" x14ac:dyDescent="0.25">
      <c r="C98" s="64"/>
    </row>
    <row r="101" spans="3:3" x14ac:dyDescent="0.25">
      <c r="C101" s="64"/>
    </row>
  </sheetData>
  <autoFilter ref="C1:C101"/>
  <mergeCells count="4">
    <mergeCell ref="A4:A5"/>
    <mergeCell ref="B4:B5"/>
    <mergeCell ref="C4:C5"/>
    <mergeCell ref="A1:C3"/>
  </mergeCells>
  <pageMargins left="0.98425196850393704" right="0.39370078740157483" top="0.39370078740157483" bottom="0.39370078740157483" header="0.31496062992125984" footer="0.31496062992125984"/>
  <pageSetup paperSize="9" scale="69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2020-2022 (2)</vt:lpstr>
      <vt:lpstr>2023-2025 </vt:lpstr>
      <vt:lpstr>'2020-2022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Курукова Татьяна Александровна</cp:lastModifiedBy>
  <cp:lastPrinted>2023-04-14T10:43:11Z</cp:lastPrinted>
  <dcterms:created xsi:type="dcterms:W3CDTF">2012-11-06T14:01:18Z</dcterms:created>
  <dcterms:modified xsi:type="dcterms:W3CDTF">2023-04-14T10:43:12Z</dcterms:modified>
</cp:coreProperties>
</file>