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Документ" sheetId="2" r:id="rId1"/>
  </sheets>
  <definedNames>
    <definedName name="_xlnm._FilterDatabase" localSheetId="0" hidden="1">Документ!$A$6:$J$282</definedName>
    <definedName name="_xlnm.Print_Titles" localSheetId="0">Документ!$6:$6</definedName>
  </definedNames>
  <calcPr calcId="144525"/>
</workbook>
</file>

<file path=xl/calcChain.xml><?xml version="1.0" encoding="utf-8"?>
<calcChain xmlns="http://schemas.openxmlformats.org/spreadsheetml/2006/main">
  <c r="H228" i="2" l="1"/>
  <c r="G228" i="2"/>
  <c r="J236" i="2"/>
  <c r="I236" i="2"/>
  <c r="H90" i="2"/>
  <c r="G90" i="2"/>
  <c r="J92" i="2"/>
  <c r="I92" i="2"/>
  <c r="H44" i="2"/>
  <c r="G44" i="2"/>
  <c r="I47" i="2"/>
  <c r="I48" i="2"/>
  <c r="J48" i="2"/>
  <c r="J47" i="2"/>
  <c r="H16" i="2" l="1"/>
  <c r="G16" i="2"/>
  <c r="J24" i="2"/>
  <c r="I24" i="2"/>
  <c r="J13" i="2"/>
  <c r="I13" i="2"/>
  <c r="H12" i="2"/>
  <c r="G12" i="2"/>
  <c r="F12" i="2"/>
  <c r="E12" i="2"/>
  <c r="I12" i="2" l="1"/>
  <c r="J12" i="2"/>
  <c r="D272" i="2"/>
  <c r="E272" i="2"/>
  <c r="F272" i="2"/>
  <c r="G272" i="2"/>
  <c r="H272" i="2"/>
  <c r="C272" i="2"/>
  <c r="J274" i="2"/>
  <c r="I274" i="2"/>
  <c r="D241" i="2"/>
  <c r="E241" i="2"/>
  <c r="F241" i="2"/>
  <c r="G241" i="2"/>
  <c r="H241" i="2"/>
  <c r="C241" i="2"/>
  <c r="J242" i="2"/>
  <c r="I242" i="2"/>
  <c r="D228" i="2"/>
  <c r="E228" i="2"/>
  <c r="F228" i="2"/>
  <c r="C228" i="2"/>
  <c r="J238" i="2"/>
  <c r="J239" i="2"/>
  <c r="J240" i="2"/>
  <c r="I238" i="2"/>
  <c r="I239" i="2"/>
  <c r="I240" i="2"/>
  <c r="F223" i="2"/>
  <c r="G223" i="2"/>
  <c r="H223" i="2"/>
  <c r="E223" i="2"/>
  <c r="J225" i="2"/>
  <c r="I225" i="2"/>
  <c r="D221" i="2"/>
  <c r="J211" i="2"/>
  <c r="I211" i="2"/>
  <c r="D207" i="2"/>
  <c r="E207" i="2"/>
  <c r="F207" i="2"/>
  <c r="G207" i="2"/>
  <c r="H207" i="2"/>
  <c r="C207" i="2"/>
  <c r="D198" i="2"/>
  <c r="E198" i="2"/>
  <c r="F198" i="2"/>
  <c r="G198" i="2"/>
  <c r="H198" i="2"/>
  <c r="C198" i="2"/>
  <c r="J199" i="2"/>
  <c r="I199" i="2"/>
  <c r="J187" i="2"/>
  <c r="I187" i="2"/>
  <c r="D185" i="2"/>
  <c r="E185" i="2"/>
  <c r="F185" i="2"/>
  <c r="G185" i="2"/>
  <c r="H185" i="2"/>
  <c r="C185" i="2"/>
  <c r="D177" i="2"/>
  <c r="E177" i="2"/>
  <c r="F177" i="2"/>
  <c r="G177" i="2"/>
  <c r="H177" i="2"/>
  <c r="C177" i="2"/>
  <c r="J179" i="2"/>
  <c r="I179" i="2"/>
  <c r="H171" i="2"/>
  <c r="G171" i="2"/>
  <c r="F171" i="2"/>
  <c r="E171" i="2"/>
  <c r="D171" i="2"/>
  <c r="C171" i="2"/>
  <c r="J174" i="2"/>
  <c r="I174" i="2"/>
  <c r="H159" i="2"/>
  <c r="G159" i="2"/>
  <c r="J162" i="2"/>
  <c r="I162" i="2"/>
  <c r="J158" i="2"/>
  <c r="I158" i="2"/>
  <c r="H155" i="2"/>
  <c r="G155" i="2"/>
  <c r="F155" i="2"/>
  <c r="E155" i="2"/>
  <c r="D155" i="2"/>
  <c r="C155" i="2"/>
  <c r="J151" i="2"/>
  <c r="I151" i="2"/>
  <c r="I150" i="2"/>
  <c r="H131" i="2"/>
  <c r="G131" i="2"/>
  <c r="F131" i="2"/>
  <c r="E131" i="2"/>
  <c r="D131" i="2"/>
  <c r="C131" i="2"/>
  <c r="J132" i="2"/>
  <c r="I132" i="2"/>
  <c r="H126" i="2"/>
  <c r="G126" i="2"/>
  <c r="F126" i="2"/>
  <c r="E126" i="2"/>
  <c r="D126" i="2"/>
  <c r="C126" i="2"/>
  <c r="J130" i="2"/>
  <c r="I130" i="2"/>
  <c r="H117" i="2"/>
  <c r="G117" i="2"/>
  <c r="F117" i="2"/>
  <c r="E117" i="2"/>
  <c r="D117" i="2"/>
  <c r="C117" i="2"/>
  <c r="J118" i="2"/>
  <c r="J117" i="2" s="1"/>
  <c r="I118" i="2"/>
  <c r="I117" i="2" s="1"/>
  <c r="H112" i="2"/>
  <c r="G112" i="2"/>
  <c r="I126" i="2" l="1"/>
  <c r="J126" i="2"/>
  <c r="H85" i="2"/>
  <c r="G85" i="2"/>
  <c r="F85" i="2"/>
  <c r="E85" i="2"/>
  <c r="J86" i="2"/>
  <c r="J85" i="2" s="1"/>
  <c r="I86" i="2"/>
  <c r="I85" i="2" s="1"/>
  <c r="H73" i="2"/>
  <c r="G73" i="2"/>
  <c r="F73" i="2"/>
  <c r="E73" i="2"/>
  <c r="J76" i="2"/>
  <c r="I76" i="2"/>
  <c r="J63" i="2"/>
  <c r="I63" i="2"/>
  <c r="J61" i="2"/>
  <c r="I61" i="2"/>
  <c r="E60" i="2"/>
  <c r="F60" i="2"/>
  <c r="J57" i="2"/>
  <c r="I57" i="2"/>
  <c r="H56" i="2"/>
  <c r="J56" i="2" s="1"/>
  <c r="G56" i="2"/>
  <c r="I56" i="2" s="1"/>
  <c r="H40" i="2"/>
  <c r="G40" i="2"/>
  <c r="F40" i="2"/>
  <c r="E40" i="2"/>
  <c r="J42" i="2"/>
  <c r="J43" i="2"/>
  <c r="I42" i="2"/>
  <c r="I43" i="2"/>
  <c r="J34" i="2"/>
  <c r="I34" i="2"/>
  <c r="J33" i="2"/>
  <c r="I33" i="2"/>
  <c r="H32" i="2"/>
  <c r="G32" i="2"/>
  <c r="F32" i="2"/>
  <c r="E32" i="2"/>
  <c r="D32" i="2"/>
  <c r="C32" i="2"/>
  <c r="J15" i="2"/>
  <c r="I15" i="2"/>
  <c r="H14" i="2"/>
  <c r="G14" i="2"/>
  <c r="F14" i="2"/>
  <c r="E14" i="2"/>
  <c r="J32" i="2" l="1"/>
  <c r="J14" i="2"/>
  <c r="I32" i="2"/>
  <c r="I14" i="2"/>
  <c r="G64" i="2"/>
  <c r="H64" i="2"/>
  <c r="G247" i="2" l="1"/>
  <c r="I247" i="2" s="1"/>
  <c r="G146" i="2"/>
  <c r="G119" i="2"/>
  <c r="J258" i="2"/>
  <c r="I258" i="2"/>
  <c r="H257" i="2"/>
  <c r="J257" i="2" s="1"/>
  <c r="G257" i="2"/>
  <c r="I257" i="2" s="1"/>
  <c r="J248" i="2"/>
  <c r="J249" i="2"/>
  <c r="I248" i="2"/>
  <c r="I249" i="2"/>
  <c r="H245" i="2"/>
  <c r="G245" i="2"/>
  <c r="F245" i="2"/>
  <c r="F244" i="2" s="1"/>
  <c r="E245" i="2"/>
  <c r="E244" i="2" s="1"/>
  <c r="D245" i="2"/>
  <c r="D244" i="2" s="1"/>
  <c r="C245" i="2"/>
  <c r="C244" i="2" s="1"/>
  <c r="J246" i="2"/>
  <c r="I246" i="2"/>
  <c r="H214" i="2"/>
  <c r="J214" i="2" s="1"/>
  <c r="G214" i="2"/>
  <c r="J178" i="2"/>
  <c r="J180" i="2"/>
  <c r="I178" i="2"/>
  <c r="F159" i="2"/>
  <c r="E159" i="2"/>
  <c r="J163" i="2"/>
  <c r="I163" i="2"/>
  <c r="G122" i="2"/>
  <c r="I122" i="2" s="1"/>
  <c r="I121" i="2"/>
  <c r="J103" i="2"/>
  <c r="I103" i="2"/>
  <c r="H102" i="2"/>
  <c r="G102" i="2"/>
  <c r="F102" i="2"/>
  <c r="E102" i="2"/>
  <c r="D102" i="2"/>
  <c r="C102" i="2"/>
  <c r="I74" i="2"/>
  <c r="J74" i="2"/>
  <c r="J75" i="2"/>
  <c r="I75" i="2"/>
  <c r="F64" i="2"/>
  <c r="E64" i="2"/>
  <c r="H62" i="2"/>
  <c r="J62" i="2" s="1"/>
  <c r="G62" i="2"/>
  <c r="I62" i="2" s="1"/>
  <c r="J60" i="2"/>
  <c r="I60" i="2"/>
  <c r="J41" i="2"/>
  <c r="I41" i="2"/>
  <c r="J40" i="2"/>
  <c r="I40" i="2"/>
  <c r="G244" i="2" l="1"/>
  <c r="I102" i="2"/>
  <c r="I245" i="2"/>
  <c r="J245" i="2"/>
  <c r="I177" i="2"/>
  <c r="J177" i="2"/>
  <c r="J102" i="2"/>
  <c r="F27" i="2"/>
  <c r="E27" i="2"/>
  <c r="J26" i="2"/>
  <c r="I26" i="2"/>
  <c r="F16" i="2"/>
  <c r="E16" i="2"/>
  <c r="J19" i="2"/>
  <c r="J20" i="2"/>
  <c r="I19" i="2"/>
  <c r="I20" i="2"/>
  <c r="J17" i="2"/>
  <c r="I17" i="2"/>
  <c r="J18" i="2"/>
  <c r="I18" i="2"/>
  <c r="D259" i="2" l="1"/>
  <c r="E259" i="2"/>
  <c r="F259" i="2"/>
  <c r="C259" i="2"/>
  <c r="J262" i="2"/>
  <c r="I262" i="2"/>
  <c r="D219" i="2" l="1"/>
  <c r="E219" i="2"/>
  <c r="F219" i="2"/>
  <c r="G219" i="2"/>
  <c r="H219" i="2"/>
  <c r="C219" i="2"/>
  <c r="G202" i="2"/>
  <c r="H202" i="2"/>
  <c r="F202" i="2"/>
  <c r="E202" i="2"/>
  <c r="J206" i="2"/>
  <c r="I206" i="2"/>
  <c r="I183" i="2" l="1"/>
  <c r="I184" i="2"/>
  <c r="J181" i="2"/>
  <c r="I181" i="2"/>
  <c r="H146" i="2"/>
  <c r="H78" i="2"/>
  <c r="F78" i="2"/>
  <c r="D78" i="2"/>
  <c r="J79" i="2"/>
  <c r="I79" i="2"/>
  <c r="G78" i="2"/>
  <c r="E78" i="2"/>
  <c r="C78" i="2"/>
  <c r="J59" i="2"/>
  <c r="I59" i="2"/>
  <c r="H58" i="2"/>
  <c r="J58" i="2" s="1"/>
  <c r="G58" i="2"/>
  <c r="I58" i="2" s="1"/>
  <c r="J55" i="2"/>
  <c r="I55" i="2"/>
  <c r="G54" i="2"/>
  <c r="I54" i="2" s="1"/>
  <c r="H54" i="2"/>
  <c r="J54" i="2" s="1"/>
  <c r="I37" i="2"/>
  <c r="J37" i="2"/>
  <c r="J36" i="2"/>
  <c r="I36" i="2"/>
  <c r="F25" i="2"/>
  <c r="E25" i="2"/>
  <c r="H25" i="2"/>
  <c r="G25" i="2"/>
  <c r="J11" i="2"/>
  <c r="I11" i="2"/>
  <c r="F10" i="2"/>
  <c r="F7" i="2" s="1"/>
  <c r="E10" i="2"/>
  <c r="H10" i="2"/>
  <c r="G10" i="2"/>
  <c r="H8" i="2"/>
  <c r="J8" i="2" s="1"/>
  <c r="G8" i="2"/>
  <c r="I8" i="2" s="1"/>
  <c r="J9" i="2"/>
  <c r="I9" i="2"/>
  <c r="J78" i="2" l="1"/>
  <c r="I10" i="2"/>
  <c r="E7" i="2"/>
  <c r="I78" i="2"/>
  <c r="J10" i="2"/>
  <c r="J25" i="2"/>
  <c r="I25" i="2"/>
  <c r="J161" i="2" l="1"/>
  <c r="I161" i="2"/>
  <c r="J46" i="2"/>
  <c r="J45" i="2"/>
  <c r="I46" i="2"/>
  <c r="I45" i="2"/>
  <c r="J280" i="2"/>
  <c r="J281" i="2"/>
  <c r="I280" i="2"/>
  <c r="I281" i="2"/>
  <c r="D279" i="2"/>
  <c r="E279" i="2"/>
  <c r="E278" i="2" s="1"/>
  <c r="F279" i="2"/>
  <c r="F278" i="2" s="1"/>
  <c r="G279" i="2"/>
  <c r="H279" i="2"/>
  <c r="H278" i="2" s="1"/>
  <c r="C279" i="2"/>
  <c r="C278" i="2" s="1"/>
  <c r="H268" i="2"/>
  <c r="G268" i="2"/>
  <c r="I268" i="2" s="1"/>
  <c r="J270" i="2"/>
  <c r="I270" i="2"/>
  <c r="D266" i="2"/>
  <c r="J266" i="2" s="1"/>
  <c r="C266" i="2"/>
  <c r="I266" i="2" s="1"/>
  <c r="J265" i="2"/>
  <c r="J267" i="2"/>
  <c r="J268" i="2"/>
  <c r="J269" i="2"/>
  <c r="J271" i="2"/>
  <c r="J275" i="2"/>
  <c r="J273" i="2"/>
  <c r="J276" i="2"/>
  <c r="J277" i="2"/>
  <c r="I265" i="2"/>
  <c r="I267" i="2"/>
  <c r="I269" i="2"/>
  <c r="I271" i="2"/>
  <c r="I275" i="2"/>
  <c r="I273" i="2"/>
  <c r="I276" i="2"/>
  <c r="I277" i="2"/>
  <c r="D264" i="2"/>
  <c r="J264" i="2" s="1"/>
  <c r="C264" i="2"/>
  <c r="I264" i="2" s="1"/>
  <c r="H259" i="2"/>
  <c r="J259" i="2" s="1"/>
  <c r="G259" i="2"/>
  <c r="I259" i="2" s="1"/>
  <c r="I261" i="2"/>
  <c r="I260" i="2"/>
  <c r="J261" i="2"/>
  <c r="J260" i="2"/>
  <c r="J255" i="2"/>
  <c r="J256" i="2"/>
  <c r="J254" i="2"/>
  <c r="J252" i="2"/>
  <c r="I255" i="2"/>
  <c r="I256" i="2"/>
  <c r="I254" i="2"/>
  <c r="I252" i="2"/>
  <c r="J253" i="2"/>
  <c r="I253" i="2"/>
  <c r="H247" i="2"/>
  <c r="J230" i="2"/>
  <c r="J231" i="2"/>
  <c r="J234" i="2"/>
  <c r="J235" i="2"/>
  <c r="J229" i="2"/>
  <c r="J232" i="2"/>
  <c r="J233" i="2"/>
  <c r="J237" i="2"/>
  <c r="J243" i="2"/>
  <c r="I230" i="2"/>
  <c r="I231" i="2"/>
  <c r="I234" i="2"/>
  <c r="I235" i="2"/>
  <c r="I229" i="2"/>
  <c r="I232" i="2"/>
  <c r="I233" i="2"/>
  <c r="I237" i="2"/>
  <c r="I243" i="2"/>
  <c r="J220" i="2"/>
  <c r="J219" i="2" s="1"/>
  <c r="J222" i="2"/>
  <c r="J226" i="2"/>
  <c r="J224" i="2"/>
  <c r="I220" i="2"/>
  <c r="I219" i="2" s="1"/>
  <c r="I222" i="2"/>
  <c r="I226" i="2"/>
  <c r="I224" i="2"/>
  <c r="J201" i="2"/>
  <c r="J203" i="2"/>
  <c r="J204" i="2"/>
  <c r="J205" i="2"/>
  <c r="J210" i="2"/>
  <c r="J209" i="2"/>
  <c r="J208" i="2"/>
  <c r="J212" i="2"/>
  <c r="J213" i="2"/>
  <c r="J215" i="2"/>
  <c r="J217" i="2"/>
  <c r="J216" i="2"/>
  <c r="I203" i="2"/>
  <c r="I204" i="2"/>
  <c r="I205" i="2"/>
  <c r="I210" i="2"/>
  <c r="I209" i="2"/>
  <c r="I208" i="2"/>
  <c r="I212" i="2"/>
  <c r="I213" i="2"/>
  <c r="I214" i="2"/>
  <c r="I215" i="2"/>
  <c r="I217" i="2"/>
  <c r="I216" i="2"/>
  <c r="J200" i="2"/>
  <c r="I200" i="2"/>
  <c r="I201" i="2"/>
  <c r="I223" i="2" l="1"/>
  <c r="J223" i="2"/>
  <c r="H244" i="2"/>
  <c r="J247" i="2"/>
  <c r="I207" i="2"/>
  <c r="I279" i="2"/>
  <c r="J279" i="2"/>
  <c r="D278" i="2"/>
  <c r="J278" i="2" s="1"/>
  <c r="G278" i="2"/>
  <c r="I278" i="2" s="1"/>
  <c r="J207" i="2"/>
  <c r="J196" i="2"/>
  <c r="J194" i="2"/>
  <c r="J195" i="2"/>
  <c r="I196" i="2"/>
  <c r="I194" i="2"/>
  <c r="I195" i="2"/>
  <c r="J192" i="2"/>
  <c r="J188" i="2"/>
  <c r="J191" i="2"/>
  <c r="J189" i="2"/>
  <c r="J186" i="2"/>
  <c r="J190" i="2"/>
  <c r="I192" i="2"/>
  <c r="I188" i="2"/>
  <c r="I191" i="2"/>
  <c r="I189" i="2"/>
  <c r="I186" i="2"/>
  <c r="I190" i="2"/>
  <c r="J183" i="2"/>
  <c r="J184" i="2"/>
  <c r="I180" i="2"/>
  <c r="J176" i="2"/>
  <c r="I176" i="2"/>
  <c r="D175" i="2"/>
  <c r="J175" i="2" s="1"/>
  <c r="C175" i="2"/>
  <c r="I175" i="2" s="1"/>
  <c r="J172" i="2"/>
  <c r="I172" i="2"/>
  <c r="J173" i="2"/>
  <c r="I173" i="2"/>
  <c r="J168" i="2"/>
  <c r="J166" i="2"/>
  <c r="J167" i="2"/>
  <c r="J170" i="2"/>
  <c r="J169" i="2"/>
  <c r="J165" i="2"/>
  <c r="I168" i="2"/>
  <c r="I166" i="2"/>
  <c r="I167" i="2"/>
  <c r="I170" i="2"/>
  <c r="I169" i="2"/>
  <c r="I165" i="2"/>
  <c r="J160" i="2"/>
  <c r="I160" i="2"/>
  <c r="J156" i="2"/>
  <c r="J157" i="2"/>
  <c r="I156" i="2"/>
  <c r="I157" i="2"/>
  <c r="F152" i="2"/>
  <c r="J152" i="2" s="1"/>
  <c r="E152" i="2"/>
  <c r="H149" i="2"/>
  <c r="J149" i="2" s="1"/>
  <c r="G149" i="2"/>
  <c r="I149" i="2" s="1"/>
  <c r="H144" i="2"/>
  <c r="J144" i="2" s="1"/>
  <c r="G144" i="2"/>
  <c r="I144" i="2" s="1"/>
  <c r="J142" i="2"/>
  <c r="J143" i="2"/>
  <c r="J145" i="2"/>
  <c r="J146" i="2"/>
  <c r="J147" i="2"/>
  <c r="J150" i="2"/>
  <c r="J153" i="2"/>
  <c r="I142" i="2"/>
  <c r="I143" i="2"/>
  <c r="I145" i="2"/>
  <c r="I146" i="2"/>
  <c r="I147" i="2"/>
  <c r="J139" i="2"/>
  <c r="I139" i="2"/>
  <c r="H138" i="2"/>
  <c r="J138" i="2" s="1"/>
  <c r="G138" i="2"/>
  <c r="I138" i="2" s="1"/>
  <c r="J137" i="2"/>
  <c r="I137" i="2"/>
  <c r="H136" i="2"/>
  <c r="J136" i="2" s="1"/>
  <c r="G136" i="2"/>
  <c r="I136" i="2" s="1"/>
  <c r="J134" i="2"/>
  <c r="J135" i="2"/>
  <c r="J133" i="2"/>
  <c r="I134" i="2"/>
  <c r="I135" i="2"/>
  <c r="I133" i="2"/>
  <c r="J127" i="2"/>
  <c r="J128" i="2"/>
  <c r="J129" i="2"/>
  <c r="I127" i="2"/>
  <c r="I128" i="2"/>
  <c r="I129" i="2"/>
  <c r="J125" i="2"/>
  <c r="I125" i="2"/>
  <c r="H124" i="2"/>
  <c r="J124" i="2" s="1"/>
  <c r="G124" i="2"/>
  <c r="J123" i="2"/>
  <c r="I123" i="2"/>
  <c r="H122" i="2"/>
  <c r="J122" i="2" s="1"/>
  <c r="J121" i="2"/>
  <c r="J120" i="2"/>
  <c r="I120" i="2"/>
  <c r="H104" i="2"/>
  <c r="G104" i="2"/>
  <c r="G101" i="2" s="1"/>
  <c r="F104" i="2"/>
  <c r="E104" i="2"/>
  <c r="J110" i="2"/>
  <c r="J111" i="2"/>
  <c r="I110" i="2"/>
  <c r="I111" i="2"/>
  <c r="J108" i="2"/>
  <c r="I108" i="2"/>
  <c r="J115" i="2"/>
  <c r="I115" i="2"/>
  <c r="F114" i="2"/>
  <c r="J114" i="2" s="1"/>
  <c r="E114" i="2"/>
  <c r="I114" i="2" s="1"/>
  <c r="I113" i="2"/>
  <c r="J113" i="2"/>
  <c r="I112" i="2"/>
  <c r="J112" i="2"/>
  <c r="J107" i="2"/>
  <c r="J109" i="2"/>
  <c r="J106" i="2"/>
  <c r="J105" i="2"/>
  <c r="I109" i="2"/>
  <c r="I106" i="2"/>
  <c r="I105" i="2"/>
  <c r="I107" i="2"/>
  <c r="J96" i="2"/>
  <c r="I96" i="2"/>
  <c r="J100" i="2"/>
  <c r="J99" i="2"/>
  <c r="J98" i="2"/>
  <c r="I100" i="2"/>
  <c r="I99" i="2"/>
  <c r="I98" i="2"/>
  <c r="H97" i="2"/>
  <c r="J97" i="2" s="1"/>
  <c r="G97" i="2"/>
  <c r="I97" i="2" s="1"/>
  <c r="H95" i="2"/>
  <c r="J95" i="2" s="1"/>
  <c r="G95" i="2"/>
  <c r="I95" i="2" s="1"/>
  <c r="J93" i="2"/>
  <c r="J91" i="2"/>
  <c r="I93" i="2"/>
  <c r="I91" i="2"/>
  <c r="J89" i="2"/>
  <c r="I89" i="2"/>
  <c r="H88" i="2"/>
  <c r="G88" i="2"/>
  <c r="F88" i="2"/>
  <c r="E88" i="2"/>
  <c r="D88" i="2"/>
  <c r="C88" i="2"/>
  <c r="J84" i="2"/>
  <c r="J83" i="2"/>
  <c r="J82" i="2"/>
  <c r="J81" i="2"/>
  <c r="I84" i="2"/>
  <c r="I83" i="2"/>
  <c r="I82" i="2"/>
  <c r="I81" i="2"/>
  <c r="H68" i="2"/>
  <c r="J68" i="2" s="1"/>
  <c r="G68" i="2"/>
  <c r="I68" i="2" s="1"/>
  <c r="J71" i="2"/>
  <c r="J72" i="2"/>
  <c r="I71" i="2"/>
  <c r="I72" i="2"/>
  <c r="H70" i="2"/>
  <c r="J70" i="2" s="1"/>
  <c r="G70" i="2"/>
  <c r="I70" i="2" s="1"/>
  <c r="J73" i="2"/>
  <c r="I73" i="2"/>
  <c r="J65" i="2"/>
  <c r="I65" i="2"/>
  <c r="J66" i="2"/>
  <c r="I66" i="2"/>
  <c r="J52" i="2"/>
  <c r="J51" i="2"/>
  <c r="J53" i="2"/>
  <c r="I52" i="2"/>
  <c r="I51" i="2"/>
  <c r="I53" i="2"/>
  <c r="H50" i="2"/>
  <c r="J50" i="2" s="1"/>
  <c r="G50" i="2"/>
  <c r="I50" i="2" s="1"/>
  <c r="J39" i="2"/>
  <c r="I39" i="2"/>
  <c r="H27" i="2"/>
  <c r="H7" i="2" s="1"/>
  <c r="G27" i="2"/>
  <c r="G7" i="2" s="1"/>
  <c r="J29" i="2"/>
  <c r="J28" i="2"/>
  <c r="J30" i="2"/>
  <c r="I29" i="2"/>
  <c r="I28" i="2"/>
  <c r="I30" i="2"/>
  <c r="J21" i="2"/>
  <c r="J22" i="2"/>
  <c r="J23" i="2"/>
  <c r="I21" i="2"/>
  <c r="I22" i="2"/>
  <c r="I23" i="2"/>
  <c r="J16" i="2"/>
  <c r="I16" i="2"/>
  <c r="J171" i="2" l="1"/>
  <c r="I171" i="2"/>
  <c r="I124" i="2"/>
  <c r="I27" i="2"/>
  <c r="J27" i="2"/>
  <c r="E101" i="2"/>
  <c r="F101" i="2"/>
  <c r="H101" i="2"/>
  <c r="I155" i="2"/>
  <c r="J64" i="2"/>
  <c r="J88" i="2"/>
  <c r="I64" i="2"/>
  <c r="I88" i="2"/>
  <c r="J155" i="2"/>
  <c r="I104" i="2"/>
  <c r="J104" i="2"/>
  <c r="D148" i="2"/>
  <c r="E148" i="2"/>
  <c r="F148" i="2"/>
  <c r="G148" i="2"/>
  <c r="H148" i="2"/>
  <c r="C148" i="2"/>
  <c r="D94" i="2"/>
  <c r="E94" i="2"/>
  <c r="F94" i="2"/>
  <c r="G94" i="2"/>
  <c r="H94" i="2"/>
  <c r="I94" i="2"/>
  <c r="J94" i="2"/>
  <c r="C94" i="2"/>
  <c r="D67" i="2"/>
  <c r="E67" i="2"/>
  <c r="F67" i="2"/>
  <c r="G67" i="2"/>
  <c r="H67" i="2"/>
  <c r="I67" i="2"/>
  <c r="J67" i="2"/>
  <c r="C67" i="2"/>
  <c r="D49" i="2"/>
  <c r="E49" i="2"/>
  <c r="F49" i="2"/>
  <c r="G49" i="2"/>
  <c r="H49" i="2"/>
  <c r="C49" i="2"/>
  <c r="D7" i="2"/>
  <c r="J7" i="2" s="1"/>
  <c r="C7" i="2"/>
  <c r="I7" i="2" s="1"/>
  <c r="I49" i="2" l="1"/>
  <c r="J49" i="2"/>
  <c r="J148" i="2"/>
  <c r="I148" i="2"/>
  <c r="I244" i="2"/>
  <c r="J244" i="2"/>
  <c r="D263" i="2"/>
  <c r="F263" i="2"/>
  <c r="G263" i="2"/>
  <c r="C263" i="2"/>
  <c r="D251" i="2"/>
  <c r="D250" i="2" s="1"/>
  <c r="E251" i="2"/>
  <c r="E250" i="2" s="1"/>
  <c r="F251" i="2"/>
  <c r="F250" i="2" s="1"/>
  <c r="G251" i="2"/>
  <c r="G250" i="2" s="1"/>
  <c r="H251" i="2"/>
  <c r="H250" i="2" s="1"/>
  <c r="I251" i="2"/>
  <c r="J251" i="2"/>
  <c r="C251" i="2"/>
  <c r="C250" i="2" s="1"/>
  <c r="I250" i="2" l="1"/>
  <c r="E263" i="2"/>
  <c r="I272" i="2"/>
  <c r="I263" i="2" s="1"/>
  <c r="H263" i="2"/>
  <c r="J272" i="2"/>
  <c r="J263" i="2" s="1"/>
  <c r="J250" i="2"/>
  <c r="E221" i="2"/>
  <c r="E218" i="2" s="1"/>
  <c r="F221" i="2"/>
  <c r="F218" i="2" s="1"/>
  <c r="G221" i="2"/>
  <c r="G218" i="2" s="1"/>
  <c r="H221" i="2"/>
  <c r="H218" i="2" s="1"/>
  <c r="C221" i="2"/>
  <c r="D202" i="2"/>
  <c r="C202" i="2"/>
  <c r="E197" i="2"/>
  <c r="D164" i="2"/>
  <c r="E164" i="2"/>
  <c r="F164" i="2"/>
  <c r="G164" i="2"/>
  <c r="H164" i="2"/>
  <c r="D193" i="2"/>
  <c r="E193" i="2"/>
  <c r="F193" i="2"/>
  <c r="G193" i="2"/>
  <c r="H193" i="2"/>
  <c r="C193" i="2"/>
  <c r="D182" i="2"/>
  <c r="E182" i="2"/>
  <c r="F182" i="2"/>
  <c r="G182" i="2"/>
  <c r="H182" i="2"/>
  <c r="C182" i="2"/>
  <c r="C164" i="2"/>
  <c r="D159" i="2"/>
  <c r="C159" i="2"/>
  <c r="D141" i="2"/>
  <c r="D140" i="2" s="1"/>
  <c r="E141" i="2"/>
  <c r="E140" i="2" s="1"/>
  <c r="F141" i="2"/>
  <c r="G141" i="2"/>
  <c r="H141" i="2"/>
  <c r="H140" i="2" s="1"/>
  <c r="C141" i="2"/>
  <c r="C140" i="2" s="1"/>
  <c r="G116" i="2"/>
  <c r="D119" i="2"/>
  <c r="D116" i="2" s="1"/>
  <c r="E119" i="2"/>
  <c r="E116" i="2" s="1"/>
  <c r="F119" i="2"/>
  <c r="F116" i="2" s="1"/>
  <c r="H119" i="2"/>
  <c r="I119" i="2"/>
  <c r="J119" i="2"/>
  <c r="C119" i="2"/>
  <c r="C116" i="2" s="1"/>
  <c r="D104" i="2"/>
  <c r="D101" i="2" s="1"/>
  <c r="C104" i="2"/>
  <c r="C101" i="2" s="1"/>
  <c r="H116" i="2" l="1"/>
  <c r="I182" i="2"/>
  <c r="I193" i="2"/>
  <c r="E154" i="2"/>
  <c r="I164" i="2"/>
  <c r="H197" i="2"/>
  <c r="I131" i="2"/>
  <c r="I116" i="2" s="1"/>
  <c r="I241" i="2"/>
  <c r="C218" i="2"/>
  <c r="I218" i="2" s="1"/>
  <c r="I221" i="2"/>
  <c r="D218" i="2"/>
  <c r="J218" i="2" s="1"/>
  <c r="J221" i="2"/>
  <c r="J182" i="2"/>
  <c r="J185" i="2"/>
  <c r="J193" i="2"/>
  <c r="G197" i="2"/>
  <c r="I202" i="2"/>
  <c r="C227" i="2"/>
  <c r="I159" i="2"/>
  <c r="C154" i="2"/>
  <c r="C197" i="2"/>
  <c r="I198" i="2"/>
  <c r="J159" i="2"/>
  <c r="D197" i="2"/>
  <c r="J198" i="2"/>
  <c r="J131" i="2"/>
  <c r="I185" i="2"/>
  <c r="F197" i="2"/>
  <c r="J202" i="2"/>
  <c r="D227" i="2"/>
  <c r="J241" i="2"/>
  <c r="E227" i="2"/>
  <c r="F227" i="2"/>
  <c r="I228" i="2"/>
  <c r="H227" i="2"/>
  <c r="J228" i="2"/>
  <c r="F154" i="2"/>
  <c r="J164" i="2"/>
  <c r="G154" i="2"/>
  <c r="G140" i="2"/>
  <c r="I141" i="2"/>
  <c r="I140" i="2" s="1"/>
  <c r="F140" i="2"/>
  <c r="J141" i="2"/>
  <c r="J140" i="2" s="1"/>
  <c r="J101" i="2"/>
  <c r="I101" i="2"/>
  <c r="H154" i="2"/>
  <c r="D154" i="2"/>
  <c r="G227" i="2"/>
  <c r="D90" i="2"/>
  <c r="D87" i="2" s="1"/>
  <c r="D85" i="2" s="1"/>
  <c r="E90" i="2"/>
  <c r="E87" i="2" s="1"/>
  <c r="F90" i="2"/>
  <c r="J90" i="2" s="1"/>
  <c r="G87" i="2"/>
  <c r="H87" i="2"/>
  <c r="C90" i="2"/>
  <c r="D80" i="2"/>
  <c r="D77" i="2" s="1"/>
  <c r="E80" i="2"/>
  <c r="E77" i="2" s="1"/>
  <c r="F80" i="2"/>
  <c r="F77" i="2" s="1"/>
  <c r="G80" i="2"/>
  <c r="G77" i="2" s="1"/>
  <c r="H80" i="2"/>
  <c r="H77" i="2" s="1"/>
  <c r="I80" i="2"/>
  <c r="J80" i="2"/>
  <c r="C80" i="2"/>
  <c r="C77" i="2" s="1"/>
  <c r="D44" i="2"/>
  <c r="J44" i="2" s="1"/>
  <c r="E44" i="2"/>
  <c r="F44" i="2"/>
  <c r="C44" i="2"/>
  <c r="D35" i="2"/>
  <c r="E35" i="2"/>
  <c r="F35" i="2"/>
  <c r="G35" i="2"/>
  <c r="H35" i="2"/>
  <c r="I35" i="2"/>
  <c r="J35" i="2"/>
  <c r="C35" i="2"/>
  <c r="D38" i="2"/>
  <c r="E38" i="2"/>
  <c r="F38" i="2"/>
  <c r="G38" i="2"/>
  <c r="H38" i="2"/>
  <c r="I38" i="2"/>
  <c r="J38" i="2"/>
  <c r="C38" i="2"/>
  <c r="I44" i="2" l="1"/>
  <c r="C87" i="2"/>
  <c r="C85" i="2" s="1"/>
  <c r="I90" i="2"/>
  <c r="H31" i="2"/>
  <c r="H282" i="2" s="1"/>
  <c r="G31" i="2"/>
  <c r="G282" i="2" s="1"/>
  <c r="J116" i="2"/>
  <c r="J31" i="2"/>
  <c r="F31" i="2"/>
  <c r="I31" i="2"/>
  <c r="E31" i="2"/>
  <c r="E282" i="2" s="1"/>
  <c r="I227" i="2"/>
  <c r="J227" i="2"/>
  <c r="J197" i="2"/>
  <c r="I154" i="2"/>
  <c r="J154" i="2"/>
  <c r="J77" i="2"/>
  <c r="C31" i="2"/>
  <c r="C282" i="2" s="1"/>
  <c r="I197" i="2"/>
  <c r="I87" i="2"/>
  <c r="I77" i="2"/>
  <c r="F87" i="2"/>
  <c r="J87" i="2" s="1"/>
  <c r="D31" i="2"/>
  <c r="D282" i="2" s="1"/>
  <c r="F282" i="2" l="1"/>
  <c r="J282" i="2"/>
  <c r="I282" i="2"/>
</calcChain>
</file>

<file path=xl/sharedStrings.xml><?xml version="1.0" encoding="utf-8"?>
<sst xmlns="http://schemas.openxmlformats.org/spreadsheetml/2006/main" count="578" uniqueCount="553">
  <si>
    <t>Единица измерения: руб.</t>
  </si>
  <si>
    <t>Наименование показателя</t>
  </si>
  <si>
    <t>целевая статья (муниципальные программы)</t>
  </si>
  <si>
    <t>Федеральный бюджет</t>
  </si>
  <si>
    <t>Республиканский бюджет</t>
  </si>
  <si>
    <t>Местный бюджет</t>
  </si>
  <si>
    <t>Всего консолидированный бюджет</t>
  </si>
  <si>
    <t>план</t>
  </si>
  <si>
    <t>кассовый расход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</si>
  <si>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</si>
  <si>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</si>
  <si>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</si>
  <si>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</si>
  <si>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</si>
  <si>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</si>
  <si>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</si>
  <si>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</si>
  <si>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</si>
  <si>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</si>
  <si>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A100000000</t>
  </si>
  <si>
    <t>A110100000</t>
  </si>
  <si>
    <t>Мероприятия, направленные на развитие и модернизацию объектов коммунальной инфраструктуры</t>
  </si>
  <si>
    <t>A110175350</t>
  </si>
  <si>
    <t>A130100000</t>
  </si>
  <si>
    <t>A130175350</t>
  </si>
  <si>
    <t>Развитие водоснабжения в сельской местности</t>
  </si>
  <si>
    <t>A130175080</t>
  </si>
  <si>
    <t>Эксплуатация, техническое содержание и обслуживание сетей водопровода</t>
  </si>
  <si>
    <t>A130174870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</si>
  <si>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</si>
  <si>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</si>
  <si>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</si>
  <si>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</si>
  <si>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</si>
  <si>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</si>
  <si>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</si>
  <si>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A200000000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</si>
  <si>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</si>
  <si>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</si>
  <si>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</si>
  <si>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</si>
  <si>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</si>
  <si>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</si>
  <si>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</si>
  <si>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</si>
  <si>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A230100000</t>
  </si>
  <si>
    <t>Расселение аварийного жилищного фонда,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</t>
  </si>
  <si>
    <t>A230178320</t>
  </si>
  <si>
    <t>A240100000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</si>
  <si>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</si>
  <si>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</si>
  <si>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</si>
  <si>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</si>
  <si>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A300000000</t>
  </si>
  <si>
    <t>A340100000</t>
  </si>
  <si>
    <t>Материально-техническое обеспечение деятельности народных дружинников</t>
  </si>
  <si>
    <t>A340170390</t>
  </si>
  <si>
    <t>Материальное стимулирование деятельности народных дружинников</t>
  </si>
  <si>
    <t>A340170380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</si>
  <si>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</si>
  <si>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</si>
  <si>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</si>
  <si>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</si>
  <si>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</si>
  <si>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A340300000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</si>
  <si>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</si>
  <si>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</si>
  <si>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</si>
  <si>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</si>
  <si>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</si>
  <si>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</si>
  <si>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</si>
  <si>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</si>
  <si>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A340600000</t>
  </si>
  <si>
    <t>Комплексные меры противодействия злоупотреблению наркотическими средствами и их незаконному обороту</t>
  </si>
  <si>
    <t>A340672630</t>
  </si>
  <si>
    <t>A340700000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</si>
  <si>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</si>
  <si>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</si>
  <si>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</si>
  <si>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</si>
  <si>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A400000000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</si>
  <si>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</si>
  <si>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</si>
  <si>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</si>
  <si>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A440100000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</si>
  <si>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</si>
  <si>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</si>
  <si>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</si>
  <si>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A440200000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</si>
  <si>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</si>
  <si>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A440277590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</si>
  <si>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</si>
  <si>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</si>
  <si>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A500000000</t>
  </si>
  <si>
    <t>A51И400000</t>
  </si>
  <si>
    <t>Реализация программ формирования современной городской среды</t>
  </si>
  <si>
    <t>A51И455550</t>
  </si>
  <si>
    <t>A530100000</t>
  </si>
  <si>
    <t>Реализация инициативных проектов на территории городских округов Чувашской Республики</t>
  </si>
  <si>
    <t>A5301S6570</t>
  </si>
  <si>
    <t>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</si>
  <si>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A53019Д100</t>
  </si>
  <si>
    <t>Реализация мероприятий по благоустройству территории</t>
  </si>
  <si>
    <t>A530177420</t>
  </si>
  <si>
    <t>Уличное освещение</t>
  </si>
  <si>
    <t>A530177400</t>
  </si>
  <si>
    <t>A600000000</t>
  </si>
  <si>
    <t>A620100000</t>
  </si>
  <si>
    <t>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</si>
  <si>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A6201L5764</t>
  </si>
  <si>
    <t>A620400000</t>
  </si>
  <si>
    <t>Реализация инициативных проектов на территории муниципальных округов Чувашской Республики</t>
  </si>
  <si>
    <t>A6204S6571</t>
  </si>
  <si>
    <t>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</si>
  <si>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A62049Д110</t>
  </si>
  <si>
    <t>A800000000</t>
  </si>
  <si>
    <t>A840100000</t>
  </si>
  <si>
    <t>Поддержка талантливой и одаренной молодежи</t>
  </si>
  <si>
    <t>A840172130</t>
  </si>
  <si>
    <t>A840200000</t>
  </si>
  <si>
    <t>Организация и проведение мероприятий, направленных на патриотическое воспитание и допризывную подготовку молодежи</t>
  </si>
  <si>
    <t>A840272150</t>
  </si>
  <si>
    <t>Организация мероприятий по вовлечению молодежи в социальную практику</t>
  </si>
  <si>
    <t>A840272120</t>
  </si>
  <si>
    <t>Проведение мероприятий в области образования для детей и молодежи</t>
  </si>
  <si>
    <t>A840271850</t>
  </si>
  <si>
    <t>Ц300000000</t>
  </si>
  <si>
    <t>Ц340100000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</si>
  <si>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</si>
  <si>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>Ц34012257П</t>
  </si>
  <si>
    <t>Выплаты пенсии за выслугу лет муниципальным служащим</t>
  </si>
  <si>
    <t>Ц340170520</t>
  </si>
  <si>
    <t>Иные межбюджетные трансферты на поощрение работников органов местного самоуправления муниципальных образований Чувашской Республики</t>
  </si>
  <si>
    <t>Ц34012036П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</si>
  <si>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</si>
  <si>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</si>
  <si>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Ц340200000</t>
  </si>
  <si>
    <t>Мероприятия по поддержке социально ориентированных некоммерческих организаций</t>
  </si>
  <si>
    <t>Ц340277850</t>
  </si>
  <si>
    <t>Ц340300000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</si>
  <si>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</si>
  <si>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Ц340311990</t>
  </si>
  <si>
    <t>Ц400000000</t>
  </si>
  <si>
    <t>Ц420200000</t>
  </si>
  <si>
    <t>Государственная поддержка лучших работников муниципальных учреждений культуры и лучших муниципальных учреждений культуры в рамках поддержки отрасли культуры</t>
  </si>
  <si>
    <t>Ц4202L5194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</si>
  <si>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</si>
  <si>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Ц4202L4670</t>
  </si>
  <si>
    <t>Ц430100000</t>
  </si>
  <si>
    <t>Капитальный ремонт муниципальных учреждений культуры клубного типа</t>
  </si>
  <si>
    <t>Ц430172350</t>
  </si>
  <si>
    <t>Ц440200000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</si>
  <si>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</si>
  <si>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</si>
  <si>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Ц440300000</t>
  </si>
  <si>
    <t>Обеспечение деятельности муниципальных архивных учреждений</t>
  </si>
  <si>
    <t>Ц440340750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</si>
  <si>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</si>
  <si>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</si>
  <si>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</si>
  <si>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</si>
  <si>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Ц440400000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</si>
  <si>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"О мероприятиях по реализации государственной социальной политики"</t>
  </si>
  <si>
    <t>Ц4404S6340</t>
  </si>
  <si>
    <t>Укрепление материально-технической базы муниципальных библиотек</t>
  </si>
  <si>
    <t>Ц4404S9830</t>
  </si>
  <si>
    <t>Укрепление материально-технической базы муниципальных учреждений культурно-досугового типа</t>
  </si>
  <si>
    <t>Ц4404S5340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</si>
  <si>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</si>
  <si>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</si>
  <si>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</si>
  <si>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Ц440700000</t>
  </si>
  <si>
    <t>Обеспечение функций муниципальных органов</t>
  </si>
  <si>
    <t>Ц500000000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</si>
  <si>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</si>
  <si>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</si>
  <si>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</si>
  <si>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</si>
  <si>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</si>
  <si>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Ц540100000</t>
  </si>
  <si>
    <t>Обеспечение деятельности муниципальных спортивных школ</t>
  </si>
  <si>
    <t>Ц540170340</t>
  </si>
  <si>
    <t>Ц540200000</t>
  </si>
  <si>
    <t>Организация и проведение официальных физкультурных мероприятий</t>
  </si>
  <si>
    <t>Ц540271390</t>
  </si>
  <si>
    <t>Ц600000000</t>
  </si>
  <si>
    <t>Ц640100000</t>
  </si>
  <si>
    <t>Организация временного трудоустройства безработных граждан, испытывающих трудности в поиске работы</t>
  </si>
  <si>
    <t>Ц640172270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</si>
  <si>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</si>
  <si>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</si>
  <si>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Ц640200000</t>
  </si>
  <si>
    <t>Реализация государственной политики в сфере охраны труда</t>
  </si>
  <si>
    <t>Ц640212440</t>
  </si>
  <si>
    <t>Ц700000000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</si>
  <si>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</si>
  <si>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</si>
  <si>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</si>
  <si>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</si>
  <si>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</si>
  <si>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</si>
  <si>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</si>
  <si>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</si>
  <si>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Укрепление материально-технической базы муниципальных образовательных организаций за счет средств республиканского бюджета Чувашской Республики</t>
  </si>
  <si>
    <t>Ц7301S1660</t>
  </si>
  <si>
    <t>Ц740100000</t>
  </si>
  <si>
    <t>Обеспечение деятельности  (оказание услуг) муниципальных учреждений</t>
  </si>
  <si>
    <t>Обеспечение деятельности детских дошкольных образовательных организаций</t>
  </si>
  <si>
    <t>Ц740170670</t>
  </si>
  <si>
    <t>Обеспечение деятельности муниципальных общеобразовательных организаций</t>
  </si>
  <si>
    <t>Ц740170550</t>
  </si>
  <si>
    <t>Обеспечение деятельности муниципальных организаций дополнительного образования</t>
  </si>
  <si>
    <t>Ц740170560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</si>
  <si>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</si>
  <si>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Ц7401S6360</t>
  </si>
  <si>
    <t>Персонифицированное финансирование дополнительного образования детей</t>
  </si>
  <si>
    <t>Ц740175150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</si>
  <si>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</si>
  <si>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</si>
  <si>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</si>
  <si>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</si>
  <si>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</si>
  <si>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</si>
  <si>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</si>
  <si>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</si>
  <si>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Ц740400000</t>
  </si>
  <si>
    <t>Ц740472130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</si>
  <si>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</si>
  <si>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</si>
  <si>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Ц740500000</t>
  </si>
  <si>
    <t>Организация отдыха детей в загородных, пришкольных и других лагерях</t>
  </si>
  <si>
    <t>Ц740572140</t>
  </si>
  <si>
    <t>Приобретение путевок в детские оздоровительные лагеря</t>
  </si>
  <si>
    <t>Ц740572170</t>
  </si>
  <si>
    <t>Ц740600000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</si>
  <si>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</si>
  <si>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</si>
  <si>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</si>
  <si>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</si>
  <si>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</si>
  <si>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</si>
  <si>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</si>
  <si>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</si>
  <si>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</si>
  <si>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</si>
  <si>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</si>
  <si>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</si>
  <si>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Ц740700000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</si>
  <si>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</si>
  <si>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Ц740712060</t>
  </si>
  <si>
    <t>Ц740711990</t>
  </si>
  <si>
    <t>Ц800000000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</si>
  <si>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</si>
  <si>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</si>
  <si>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</si>
  <si>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 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</si>
  <si>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</si>
  <si>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Ц830200000</t>
  </si>
  <si>
    <t>Модернизация и обслуживание ранее установленных сегментов аппаратно-программного комплекса "Безопасное муниципальное образование", в том числе систем видеонаблюдения и видеофиксации преступлений и административных правонарушений</t>
  </si>
  <si>
    <t>Ц830276251</t>
  </si>
  <si>
    <t>Модернизация и развитие автоматизированной системы централизованного оповещения</t>
  </si>
  <si>
    <t>Ц830276330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</si>
  <si>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</si>
  <si>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Ц8302S1130</t>
  </si>
  <si>
    <t>Ц840100000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</si>
  <si>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</si>
  <si>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</si>
  <si>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Мероприятия по обеспечению пожарной безопасности муниципальных объектов</t>
  </si>
  <si>
    <t>Ц840170280</t>
  </si>
  <si>
    <t>Обеспечение деятельности муниципальных учреждений, реализующих мероприятия по обеспечению безопасности и защиты населения и территорий Чувашской Республики от чрезвычайных ситуаций</t>
  </si>
  <si>
    <t>Ц840170030</t>
  </si>
  <si>
    <t>Приобретение (изготовление) информационных материалов</t>
  </si>
  <si>
    <t>Ц840176030</t>
  </si>
  <si>
    <t>Содержание и развитие единой дежурно-диспетчерской службы (ЕДДС)</t>
  </si>
  <si>
    <t>Ц840176320</t>
  </si>
  <si>
    <t>Ц840200000</t>
  </si>
  <si>
    <t>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</si>
  <si>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Ц840270340</t>
  </si>
  <si>
    <t>Подготовка должностных лиц и специалистов к исполнению функций и полномочий в области ГО, защиты населения от опасностей, возникающих при военных конфликтах или вследствие этих конфликтов, а также при ЧС</t>
  </si>
  <si>
    <t>Ц840277530</t>
  </si>
  <si>
    <t>Приобретение антитеррористического и досмотрового оборудования</t>
  </si>
  <si>
    <t>Ц840272620</t>
  </si>
  <si>
    <t>Ц900000000</t>
  </si>
  <si>
    <t>Ц920100000</t>
  </si>
  <si>
    <t>Субсидии на подготовку проектов межевания земельных участков и на проведение кадастровых работ</t>
  </si>
  <si>
    <t>Ц9201L5990</t>
  </si>
  <si>
    <t>Ц930100000</t>
  </si>
  <si>
    <t>Реализация комплекса мероприятий по борьбе с распространением борщевика Сосновского на территории Чувашской Республики за счет средств республиканского бюджета Чувашской Республики</t>
  </si>
  <si>
    <t>Ц9301S6810</t>
  </si>
  <si>
    <t>Ц940200000</t>
  </si>
  <si>
    <t>Проведение противоэпизоотических мероприятий</t>
  </si>
  <si>
    <t>Ц940277440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</si>
  <si>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</si>
  <si>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</si>
  <si>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Ч200000000</t>
  </si>
  <si>
    <t>Ч230100000</t>
  </si>
  <si>
    <t>Капитальный ремонт и ремонт автомобильных дорог общего пользования местного значения</t>
  </si>
  <si>
    <t>Ч23019Д060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</si>
  <si>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</si>
  <si>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</si>
  <si>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</si>
  <si>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</si>
  <si>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</si>
  <si>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</si>
  <si>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Пропаганда безопасности дорожного движения и культуры поведения участников дорожного движения</t>
  </si>
  <si>
    <t>Ч230175070</t>
  </si>
  <si>
    <t>Содержание автомобильных дорог общего пользования местного значения</t>
  </si>
  <si>
    <t>Ч23019Д070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</si>
  <si>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</si>
  <si>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Ч23019Д071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</si>
  <si>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</si>
  <si>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</si>
  <si>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Ч240100000</t>
  </si>
  <si>
    <t>Организация перевозок пассажиров автомобильным транспортом по муниципальным маршрутам регулярных перевозок по регулируемым тарифам</t>
  </si>
  <si>
    <t>Ч2401S6980</t>
  </si>
  <si>
    <t>Ч300000000</t>
  </si>
  <si>
    <t>Ч340100000</t>
  </si>
  <si>
    <t>Организация работ по ликвидации накопленного вреда окружающей среде</t>
  </si>
  <si>
    <t>Ч34017330Э</t>
  </si>
  <si>
    <t>Организация экологических мероприятий</t>
  </si>
  <si>
    <t>Ч34017935Э</t>
  </si>
  <si>
    <t>Ч400000000</t>
  </si>
  <si>
    <t>Ч440100000</t>
  </si>
  <si>
    <t>Осуществление первичного воинского учета органами местного самоуправления муниципальных округов</t>
  </si>
  <si>
    <t>Ч440151180</t>
  </si>
  <si>
    <t>Прочие выплаты по обязательствам муниципального образования Чувашской Республики</t>
  </si>
  <si>
    <t>Ч440173450</t>
  </si>
  <si>
    <t>Реализация вопросов местного значения в сфере образования, культуры и физической культуры и спорта</t>
  </si>
  <si>
    <t>Ч4401SA720</t>
  </si>
  <si>
    <t>Резервный фонд администрации муниципального образования Чувашской Республики</t>
  </si>
  <si>
    <t>Ч440173430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</si>
  <si>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</si>
  <si>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Ч440136530</t>
  </si>
  <si>
    <t>Ч440200000</t>
  </si>
  <si>
    <t>Процентные платежи по муниципальному долгу</t>
  </si>
  <si>
    <t>Ч440273490</t>
  </si>
  <si>
    <t>Ч440300000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</si>
  <si>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</si>
  <si>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Ч440340700</t>
  </si>
  <si>
    <t>Ч500000000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</si>
  <si>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</si>
  <si>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</si>
  <si>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</si>
  <si>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</si>
  <si>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</si>
  <si>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</si>
  <si>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Ч540400000</t>
  </si>
  <si>
    <t>Переподготовка и повышение квалификации кадров для муниципальной службы</t>
  </si>
  <si>
    <t>Ч540473710</t>
  </si>
  <si>
    <t>Членские взносы в Ассоциации, Союзы, Советы муниципальных образований</t>
  </si>
  <si>
    <t>Ч540474640</t>
  </si>
  <si>
    <t>Ч540500000</t>
  </si>
  <si>
    <t>Обеспечение деятельности (оказание услуг) муниципальных учреждений</t>
  </si>
  <si>
    <t>Поощрение органов местного самоуправления муниципальных образований Чувашской Республики</t>
  </si>
  <si>
    <t>Ч54052038П</t>
  </si>
  <si>
    <t>Ч540573450</t>
  </si>
  <si>
    <t>Итого:</t>
  </si>
  <si>
    <t>Муниципальная программа "Модернизация и развитие сферы жилищно-коммунального хозяйства"</t>
  </si>
  <si>
    <t>Комплекс процессных мероприятий "Улучшение условий проживания граждан в многоквартирных домах"</t>
  </si>
  <si>
    <t>Муниципальный ведомственный проект "Обеспечение качества жилищно-коммунальных услуг"</t>
  </si>
  <si>
    <t>Муниципальная программа "Обеспечение граждан доступным и комфортным жильем"</t>
  </si>
  <si>
    <t>Муниципальный проект "Обеспечение жильем молодых семей"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</si>
  <si>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</si>
  <si>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Муниципальный ведомственный проект "Улучшение жилищных условий отдельных категорий граждан"</t>
  </si>
  <si>
    <t>Комплекс процессных мероприятий "Обеспечение жильем отдельных категорий граждан"</t>
  </si>
  <si>
    <t>Муниципальная программа "Обеспечение общественного порядка и противодействие преступности"</t>
  </si>
  <si>
    <t>Комплекс процессных мероприятий "Развитие многоуровневой системы профилактики правонарушений"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</si>
  <si>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</si>
  <si>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</si>
  <si>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</si>
  <si>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</si>
  <si>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Комплекс процессных мероприятий "Совершенствование системы мер по сокращению спроса на наркотики"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</si>
  <si>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</si>
  <si>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Муниципальная программа  "Развитие земельных и имущественных отношений"</t>
  </si>
  <si>
    <t>Комплекс процессных мероприятий "Эффективное управление и распоряжение муниципальным имуществом"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</si>
  <si>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</si>
  <si>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Муниципальная программа "Формирование современной городской среды на территории муниципального образования"</t>
  </si>
  <si>
    <t>Региональный проект "Формирование комфортной городской среды"</t>
  </si>
  <si>
    <t>Муниципальный ведомственный проект  "Реализация мероприятий по благоустройству муниципального образования"</t>
  </si>
  <si>
    <t>Муниципальная программа "Комплексное развитие сельских территорий"</t>
  </si>
  <si>
    <t>Муниципальный проект "Развитие жилищного строительства на сельских территориях и повышение уровня благоустройства домовладений"</t>
  </si>
  <si>
    <t>Муниципальный проект "Благоустройство сельских территорий"</t>
  </si>
  <si>
    <t>Муниципальная программа "Молодежь"</t>
  </si>
  <si>
    <t>Комплекс процессных мероприятий "Развитие потенциала молодежи"</t>
  </si>
  <si>
    <t>Комплекс процессных мероприятий "Патриотическое воспитание и допризывная подготовка молодежи Чувашской Республики"</t>
  </si>
  <si>
    <t>Муниципальная программа  "Социальная поддержка граждан"</t>
  </si>
  <si>
    <t>Комплекс процессных мероприятий "Предоставление мер социальной поддержки отдельным категориям граждан"</t>
  </si>
  <si>
    <t>Комплекс процессных мероприятий "Поддержка социально ориентированных некоммерческих организаций"</t>
  </si>
  <si>
    <t>Комплекс процессных мероприятий "Обеспечение реализации муниципальной программы "Социальная поддержка граждан"</t>
  </si>
  <si>
    <t>Муниципальная программа "Развитие культуры"</t>
  </si>
  <si>
    <t>Муниципальный проект "Развитие искусства и творчества"</t>
  </si>
  <si>
    <t>Муниципальный ведомственный проект "Строительство (реконструкция) и модернизация государственных и муниципальных учреждений в сфере культуры, искусства и архивного дела"</t>
  </si>
  <si>
    <t>Комплекс процессных мероприятий "Искусство"</t>
  </si>
  <si>
    <t>Комплекс процессных мероприятий "Наследие"</t>
  </si>
  <si>
    <t>Комплекс процессных мероприятий "Создание условий для развития искусства и творчества"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</si>
  <si>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</si>
  <si>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Комплекс процессных мероприятий "Обеспечение реализации муниципальной программы "Развитие культуры"</t>
  </si>
  <si>
    <t>Муниципальная программа "Развитие физической культуры и спорта"</t>
  </si>
  <si>
    <t>Муниципальный проект "Развитие физической культуры и массового спорта, системы подготовки спортивного резерва"</t>
  </si>
  <si>
    <t>Комплекс процессных мероприятий "Развитие спорта высших достижений и системы подготовки спортивного резерва"</t>
  </si>
  <si>
    <t>Комплекс процессных мероприятий "Физкультурно-оздоровительная и спортивно-массовая работа с населением"</t>
  </si>
  <si>
    <t>Муниципальная программа "Содействие занятости населения"</t>
  </si>
  <si>
    <t>Комплекс процессных мероприятий "Активная политика занятости и социальная поддержка безработных граждан"</t>
  </si>
  <si>
    <t>Комплекс процессных мероприятий "Безопасный труд"</t>
  </si>
  <si>
    <t>Муниципальная программа "Развитие образования"</t>
  </si>
  <si>
    <t>Муниципальный ведомственный проект "Реализация мер, направленных на развитие образовательных организаций"</t>
  </si>
  <si>
    <t>Комплекс процессных мероприятий "Обеспечение деятельности организаций в сфере образования"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</si>
  <si>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</si>
  <si>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Комплекс процессных мероприятий "Реализация проектов и мероприятий по инновационному развитию системы образования"</t>
  </si>
  <si>
    <t>Комплекс процессных мероприятий "Стипендии, гранты, премии и денежные поощрения"</t>
  </si>
  <si>
    <t>Комплекс процессных мероприятий "Модернизация системы воспитания детей"</t>
  </si>
  <si>
    <t>Комплекс процессных мероприятий "Меры социальной поддержки"</t>
  </si>
  <si>
    <t>Комплекс процессных мероприятий "Обеспечение реализации муниципальной программы "Развитие образования"</t>
  </si>
  <si>
    <t>Муниципальная программа "Повышение безопасности жизнедеятельности населения и территорий"</t>
  </si>
  <si>
    <t>Муниципальный ведомственный проект "Построение (развитие) аппаратно-программного комплекса "Безопасный город"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</si>
  <si>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</si>
  <si>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</si>
  <si>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Комплекс процессных мероприятий "Профилактика терроризма и экстремистской деятельности"</t>
  </si>
  <si>
    <t>Муниципальная программа "Развитие сельского хозяйства и регулирование рынка сельскохозяйственной продукции, сырья и продовольствия"</t>
  </si>
  <si>
    <t>Муниципальный проект "Вовлечение в оборот и комплексная мелиорация земель сельскохозяйственного назначения"</t>
  </si>
  <si>
    <t>Муниципальный ведомственный проект "Борьба с распространением борщевика Сосновского"</t>
  </si>
  <si>
    <t>Комплекс процессных мероприятий "Обеспечение эпизоотического благополучия на территории муниципального образования"</t>
  </si>
  <si>
    <t>Муниципальная программа "Развитие транспортной системы"</t>
  </si>
  <si>
    <t>Муниципальный ведомственный проект "Развитие автомобильных дорог общего пользования местного значения"</t>
  </si>
  <si>
    <t>Комплекс процессных мероприятий "Развитие автомобильного и городского транспорта"</t>
  </si>
  <si>
    <t>Муниципальная программа "Развитие потенциала природно-сырьевых ресурсов и обеспечение экологической безопасности"</t>
  </si>
  <si>
    <t>Комплекс процессных мероприятий "Обеспечение экологической безопасности на территории муниципального образования"</t>
  </si>
  <si>
    <t>Муниципальная программа "Управление муниципальными финансами и муниципальным долгом"</t>
  </si>
  <si>
    <t>Комплекс процессных мероприятий "Организация и управление бюджетным процессом и повышение его открытости"</t>
  </si>
  <si>
    <t>Комплекс процессных мероприятий "Управление муниципальным долгом муниципального образования"</t>
  </si>
  <si>
    <t>Комплекс процессных мероприятий "Обеспечение реализации муниципальной программы  "Управление муниципальными финансами и муниципальным долгом"</t>
  </si>
  <si>
    <t>Муниципальная программа "Развитие потенциала муниципального управления"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</si>
  <si>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</si>
  <si>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</si>
  <si>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Комплекс процессных мероприятий "Создание эффективной системы муниципального управления"</t>
  </si>
  <si>
    <t>Комплекс процессных мероприятий "Обеспечение реализации муниципальной программы "Развитие потенциала муниципального управления"</t>
  </si>
  <si>
    <t>Муниципальный ведомственный проект "Обеспечение деятельности организаций в сфере образования"</t>
  </si>
  <si>
    <t>Комплекс процессных мероприятий "Эффективное управление муниципальным имуществом"</t>
  </si>
  <si>
    <t>Ц340170510</t>
  </si>
  <si>
    <t>Ц340172570</t>
  </si>
  <si>
    <t>Ц340178070</t>
  </si>
  <si>
    <t>Ч540473790</t>
  </si>
  <si>
    <t>Ч900000000</t>
  </si>
  <si>
    <t>Ч910100000</t>
  </si>
  <si>
    <t>Ч910173030</t>
  </si>
  <si>
    <t>Ч910173040</t>
  </si>
  <si>
    <t>Муниципальная программа "Развитие строительного комплекса и архитектуры"</t>
  </si>
  <si>
    <t>Основное мероприятие "Основное развитие территорий Чувашской Республики, в том числе городских округов, сельских и городских поселений,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</si>
  <si>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Разработка схем территориального планирования муниципальных районов, генеральных планов поселений, генеральных планов городских округов, а также проектов планировки территории</t>
  </si>
  <si>
    <t>Разработка местных нормативов градостроительного проектирования, градостроительства, планировки и застройки территории</t>
  </si>
  <si>
    <t>Оказание материальной помощи отдельным категориям граждан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</si>
  <si>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</si>
  <si>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Оказание социальной помощи в натуральном виде путем предоставления твердого топлива гражданам, учавствующим в специальной военной операции, а также членам их семей, проживающим на территории муниципальных округов</t>
  </si>
  <si>
    <t>Исполнение муниципальных программ по Алатырскому муниципальному округу Чувашской Республики</t>
  </si>
  <si>
    <t>A110400000</t>
  </si>
  <si>
    <t>A110423060</t>
  </si>
  <si>
    <t>Установка узлов учета холодной воды на всех этапах подачи воды и объектах потребителей системы холодного водоснабжения г. Алатырь Чувашской Республики</t>
  </si>
  <si>
    <t>A130125120</t>
  </si>
  <si>
    <t>Приобретение коммунальной техники и оборудования для нужд муниципальных округов и городских округов Чувашской Республики</t>
  </si>
  <si>
    <t>A130200000</t>
  </si>
  <si>
    <t>A130225060</t>
  </si>
  <si>
    <t>Обеспечение устойчивого водоснабжения населения г. Алатыря и предотвращение угрозы возникновения чрезвычайной ситуации, связанной с падением уровня воды в реке Сура в районе водозаборного ковша в с. Стемасы Алатырского муниципального округа Чувашской Республики</t>
  </si>
  <si>
    <t>Муниципальный ведомственный проект "Водоснабжение, водоотведение и очистка сточных вод"</t>
  </si>
  <si>
    <t>Ц740476830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</si>
  <si>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</si>
  <si>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Ц8302S4420</t>
  </si>
  <si>
    <t>Установка автономных дымовых пожарных извещателей в местах проживания отдельных категорий граждан</t>
  </si>
  <si>
    <t>Ч440355491</t>
  </si>
  <si>
    <t>Поощрение региональной и муниципальных управленческих команд Чувашской Республики за счет средств дотации (гранта) за достижение значений (уровней)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</t>
  </si>
  <si>
    <t>Организация и проведение выборов в законодательные (представительные) органы муниципального образования</t>
  </si>
  <si>
    <t>A130120090</t>
  </si>
  <si>
    <t>Погашение просроченной задолженности за потребленный природный газ</t>
  </si>
  <si>
    <t>A130127060</t>
  </si>
  <si>
    <t>A130127660</t>
  </si>
  <si>
    <t>Погашение кредиторской задолженности муниципального унитарного предприятия "Водоканал" города Алатыря Чувашской Республики по налогам и страховым взносам, за потребленную электроэнергию, коммунальные услуги и выполненные работы по ремонту канализационного коллектора</t>
  </si>
  <si>
    <t>Погашение просроченной задолженности за потребленную электроэнергию</t>
  </si>
  <si>
    <t>Ц330270680</t>
  </si>
  <si>
    <t>Ц330200000</t>
  </si>
  <si>
    <t>Осуществление мероприятий по повышению уровня доступности приоритетных объектов и услуг в сферах жизнедеятельности инвалидов и других маломобильных групп населения</t>
  </si>
  <si>
    <t>Основное мероприятие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</si>
  <si>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Ц7301S5010</t>
  </si>
  <si>
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</si>
  <si>
    <t>Ц740416400</t>
  </si>
  <si>
    <t>Ч3301S9150</t>
  </si>
  <si>
    <t>Ч330100000</t>
  </si>
  <si>
    <t>Обеспечение объектов обработки, утилизации, обезвреживание твердых коммунальных отходов системами весового контроля, оборудованные автоматизированной системой учета и передачи в государственную информационную систему учета твердых коммунальных отходов</t>
  </si>
  <si>
    <t>Муниципальный ведомственный проект "Реализация мер, направленных на оснащение мест накопления твердых коммунальных отходов"</t>
  </si>
  <si>
    <t>Ежегодные денежные поощрения и гранты Главы Чувашской Республики для поддержки инноваций в сфере образования</t>
  </si>
  <si>
    <t>A120200000</t>
  </si>
  <si>
    <t>A120270090</t>
  </si>
  <si>
    <t>Погашение просроченной задолженности за потребленный природный газ муниципальными теплоснабжающими организациями</t>
  </si>
  <si>
    <t>Муниципальный проект "Газификация населенных пунктов"</t>
  </si>
  <si>
    <t>A21И267483</t>
  </si>
  <si>
    <t>A21И267484</t>
  </si>
  <si>
    <t>A21И200000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</si>
  <si>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эксплуатации, за счет средств, поступивших от публично-правовой компании "Фонд развития территорий"</t>
  </si>
  <si>
    <t>Переселение граждан из жилищного фонда, признанного в установленном порядке после 1 января 2017 года аварийным и подлежащим сносу или реконструкции в связи с физическим износом в процессе эксплуатации, за счет средств республиканского бюджета Чувашской Республики</t>
  </si>
  <si>
    <t>Региональный проект "Жилье"</t>
  </si>
  <si>
    <t>A230177020</t>
  </si>
  <si>
    <t>Обеспечение мероприятий по переселению граждан из аварийного и ветхого жилищного фонда</t>
  </si>
  <si>
    <t>A2301S9250</t>
  </si>
  <si>
    <t>Строительство (приобретение) жилых помещений в целях формирования муниципального специализированного жилищного фонда</t>
  </si>
  <si>
    <t>A4402S5110</t>
  </si>
  <si>
    <t>Проведение комплексных кадастровых работ на территории Чувашской Республики</t>
  </si>
  <si>
    <t>A530200000</t>
  </si>
  <si>
    <t>A530270370</t>
  </si>
  <si>
    <t>Поощрение победителей ежегодного районного (городского) смотра-конкурса на лучшее озеленение и благоустройство</t>
  </si>
  <si>
    <t>Муниципальный ведомственный проект "Обустройство мест массового отдыха населения"</t>
  </si>
  <si>
    <t>Ц41Я5Д4540</t>
  </si>
  <si>
    <t>Ц41Я500000</t>
  </si>
  <si>
    <t>Создание модельных муниципальных библиотек</t>
  </si>
  <si>
    <t>Региональный проект "Семейные ценности и инфраструктура культуры"</t>
  </si>
  <si>
    <t>Ц4403L2031</t>
  </si>
  <si>
    <t>Реализация мероприятий по обеспечению сохранности воинских захоронений на территории Российской Федерации</t>
  </si>
  <si>
    <t>Ц440475450</t>
  </si>
  <si>
    <t>Укрепление материально-технической базы муниципальных музеев</t>
  </si>
  <si>
    <t>Ц71Ю653030</t>
  </si>
  <si>
    <t>Ц730175010</t>
  </si>
  <si>
    <t>Ц740170600</t>
  </si>
  <si>
    <t>Ц7402S6020</t>
  </si>
  <si>
    <t>Создание условий по организации горячего питания в муниципальных образовательных организациях</t>
  </si>
  <si>
    <t>Ц740612060</t>
  </si>
  <si>
    <t>Ц740770200</t>
  </si>
  <si>
    <t>Ц830176251</t>
  </si>
  <si>
    <t>Ц840175960</t>
  </si>
  <si>
    <t>Предупреждение и ликвидация чрезвычайных ситуаций и последствий стихийных бедствий</t>
  </si>
  <si>
    <t>Ц940272750</t>
  </si>
  <si>
    <t>Организация мероприятий при осуществлении деятельности по обращению с животными без владельцев</t>
  </si>
  <si>
    <t>Ч2301SД060</t>
  </si>
  <si>
    <t>Ч2301SД070</t>
  </si>
  <si>
    <t>Ч2301SД210</t>
  </si>
  <si>
    <t>Ч240174270</t>
  </si>
  <si>
    <t>Обеспечение перевозок пассажиров автомобильным транспортом</t>
  </si>
  <si>
    <t>Ч440370200</t>
  </si>
  <si>
    <t>Ч540570200</t>
  </si>
  <si>
    <t>Ч540570600</t>
  </si>
  <si>
    <t>Ч540570290</t>
  </si>
  <si>
    <t>Обеспечение деятельности территориальных органов администрации муниципальных образований</t>
  </si>
  <si>
    <t>Ц440770200</t>
  </si>
  <si>
    <t>по состоянию на 30 июня 2026 года</t>
  </si>
  <si>
    <t>A120100000</t>
  </si>
  <si>
    <t>A120173090</t>
  </si>
  <si>
    <t>Капитальный и текущий ремонт объектов водоснабжения (водозаборных сооружений, водопроводов и др.) муниципальных образований</t>
  </si>
  <si>
    <t>Муниципальный проект "Водоснабжение, водоотведение и очистка сточный вод"</t>
  </si>
  <si>
    <t>A130177660</t>
  </si>
  <si>
    <t>Погашение задолженности за потребленную электроэнергию за счет средств местного бюджета</t>
  </si>
  <si>
    <t>A240277220</t>
  </si>
  <si>
    <t>A240277240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</si>
  <si>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</si>
  <si>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A620477420</t>
  </si>
  <si>
    <t>Ч23019Д411</t>
  </si>
  <si>
    <t>Организация и обеспечение безопасности дорожного движения в рамках выполнения мероприятий за счет средств местного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</si>
</sst>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@"/>
    <numFmt numFmtId="165" formatCode="dd/mm/yyyy\ hh:mm"/>
  </numFmts>
  <fonts count="1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8000"/>
      <name val="Arial Cyr"/>
    </font>
    <font>
      <sz val="10"/>
      <name val="Arial Cy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CC"/>
      </patternFill>
    </fill>
    <fill>
      <patternFill patternType="solid">
        <fgColor rgb="FF99CCFF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3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0" borderId="7">
      <alignment horizontal="center" vertical="center" wrapText="1"/>
    </xf>
    <xf numFmtId="49" fontId="3" fillId="0" borderId="8">
      <alignment horizontal="center" vertical="center" wrapText="1"/>
    </xf>
    <xf numFmtId="49" fontId="3" fillId="0" borderId="9">
      <alignment horizontal="center" vertical="center" wrapText="1"/>
    </xf>
    <xf numFmtId="0" fontId="4" fillId="2" borderId="10">
      <alignment horizontal="left" vertical="top" wrapText="1"/>
    </xf>
    <xf numFmtId="49" fontId="4" fillId="2" borderId="11">
      <alignment horizontal="center" vertical="top" shrinkToFit="1"/>
    </xf>
    <xf numFmtId="4" fontId="4" fillId="2" borderId="11">
      <alignment horizontal="right" vertical="top" shrinkToFit="1"/>
    </xf>
    <xf numFmtId="4" fontId="4" fillId="2" borderId="12">
      <alignment horizontal="right" vertical="top" shrinkToFit="1"/>
    </xf>
    <xf numFmtId="0" fontId="3" fillId="3" borderId="13">
      <alignment horizontal="left" vertical="top" wrapText="1"/>
    </xf>
    <xf numFmtId="49" fontId="3" fillId="3" borderId="14">
      <alignment horizontal="center" vertical="top" shrinkToFit="1"/>
    </xf>
    <xf numFmtId="4" fontId="3" fillId="3" borderId="14">
      <alignment horizontal="right" vertical="top" shrinkToFit="1"/>
    </xf>
    <xf numFmtId="4" fontId="3" fillId="3" borderId="15">
      <alignment horizontal="right" vertical="top" shrinkToFit="1"/>
    </xf>
    <xf numFmtId="0" fontId="3" fillId="4" borderId="16">
      <alignment horizontal="left" vertical="top" wrapText="1"/>
    </xf>
    <xf numFmtId="49" fontId="3" fillId="4" borderId="17">
      <alignment horizontal="center" vertical="top" shrinkToFit="1"/>
    </xf>
    <xf numFmtId="4" fontId="3" fillId="4" borderId="17">
      <alignment horizontal="right" vertical="top" shrinkToFit="1"/>
    </xf>
    <xf numFmtId="4" fontId="3" fillId="4" borderId="18">
      <alignment horizontal="right" vertical="top" shrinkToFit="1"/>
    </xf>
    <xf numFmtId="0" fontId="5" fillId="0" borderId="16">
      <alignment horizontal="left" vertical="top" wrapText="1"/>
    </xf>
    <xf numFmtId="49" fontId="2" fillId="0" borderId="17">
      <alignment horizontal="center" vertical="top" shrinkToFit="1"/>
    </xf>
    <xf numFmtId="4" fontId="2" fillId="0" borderId="17">
      <alignment horizontal="right" vertical="top" shrinkToFit="1"/>
    </xf>
    <xf numFmtId="4" fontId="6" fillId="0" borderId="18">
      <alignment horizontal="right" vertical="top" shrinkToFit="1"/>
    </xf>
    <xf numFmtId="0" fontId="4" fillId="5" borderId="19"/>
    <xf numFmtId="0" fontId="4" fillId="5" borderId="20"/>
    <xf numFmtId="4" fontId="4" fillId="5" borderId="20">
      <alignment horizontal="right" shrinkToFit="1"/>
    </xf>
    <xf numFmtId="4" fontId="4" fillId="5" borderId="21">
      <alignment horizontal="right" shrinkToFit="1"/>
    </xf>
    <xf numFmtId="0" fontId="2" fillId="0" borderId="22"/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4" fontId="8" fillId="0" borderId="24">
      <alignment vertical="top" shrinkToFit="1"/>
    </xf>
    <xf numFmtId="0" fontId="7" fillId="0" borderId="1"/>
    <xf numFmtId="0" fontId="10" fillId="0" borderId="1">
      <alignment horizontal="center" vertical="center" wrapText="1"/>
    </xf>
    <xf numFmtId="0" fontId="11" fillId="7" borderId="24">
      <alignment horizontal="center" vertical="center" wrapText="1"/>
    </xf>
    <xf numFmtId="0" fontId="11" fillId="7" borderId="24">
      <alignment horizontal="center" vertical="center" wrapText="1"/>
    </xf>
    <xf numFmtId="164" fontId="5" fillId="0" borderId="24">
      <alignment vertical="top" wrapText="1"/>
    </xf>
    <xf numFmtId="0" fontId="7" fillId="0" borderId="1"/>
    <xf numFmtId="0" fontId="12" fillId="6" borderId="24">
      <alignment vertical="top"/>
    </xf>
    <xf numFmtId="4" fontId="13" fillId="6" borderId="24">
      <alignment vertical="top" shrinkToFit="1"/>
    </xf>
    <xf numFmtId="0" fontId="5" fillId="0" borderId="1">
      <alignment horizontal="left" vertical="top" wrapText="1"/>
    </xf>
    <xf numFmtId="0" fontId="7" fillId="0" borderId="1"/>
    <xf numFmtId="0" fontId="7" fillId="0" borderId="1"/>
    <xf numFmtId="0" fontId="7" fillId="0" borderId="1"/>
    <xf numFmtId="0" fontId="5" fillId="0" borderId="1"/>
    <xf numFmtId="0" fontId="5" fillId="0" borderId="1"/>
    <xf numFmtId="14" fontId="5" fillId="0" borderId="24">
      <alignment vertical="top"/>
    </xf>
    <xf numFmtId="164" fontId="5" fillId="0" borderId="24">
      <alignment vertical="top"/>
    </xf>
    <xf numFmtId="4" fontId="5" fillId="0" borderId="24">
      <alignment vertical="top" shrinkToFit="1"/>
    </xf>
    <xf numFmtId="0" fontId="5" fillId="0" borderId="1">
      <alignment horizontal="center" vertical="center" wrapText="1"/>
    </xf>
    <xf numFmtId="4" fontId="12" fillId="6" borderId="24">
      <alignment vertical="top" shrinkToFit="1"/>
    </xf>
    <xf numFmtId="0" fontId="12" fillId="6" borderId="24">
      <alignment horizontal="right" vertical="top"/>
    </xf>
    <xf numFmtId="165" fontId="5" fillId="0" borderId="24">
      <alignment vertical="top"/>
    </xf>
    <xf numFmtId="0" fontId="7" fillId="0" borderId="1"/>
    <xf numFmtId="0" fontId="7" fillId="0" borderId="1"/>
    <xf numFmtId="0" fontId="7" fillId="0" borderId="1"/>
    <xf numFmtId="0" fontId="7" fillId="0" borderId="1"/>
  </cellStyleXfs>
  <cellXfs count="74">
    <xf numFmtId="0" fontId="0" fillId="0" borderId="0" xfId="0"/>
    <xf numFmtId="0" fontId="0" fillId="0" borderId="0" xfId="0" applyProtection="1">
      <protection locked="0"/>
    </xf>
    <xf numFmtId="0" fontId="2" fillId="0" borderId="1" xfId="31" applyNumberFormat="1" applyBorder="1" applyProtection="1"/>
    <xf numFmtId="0" fontId="4" fillId="2" borderId="23" xfId="11" applyNumberFormat="1" applyBorder="1" applyProtection="1">
      <alignment horizontal="left" vertical="top" wrapText="1"/>
    </xf>
    <xf numFmtId="49" fontId="4" fillId="2" borderId="23" xfId="12" applyNumberFormat="1" applyBorder="1" applyProtection="1">
      <alignment horizontal="center" vertical="top" shrinkToFit="1"/>
    </xf>
    <xf numFmtId="4" fontId="4" fillId="2" borderId="23" xfId="13" applyNumberFormat="1" applyBorder="1" applyProtection="1">
      <alignment horizontal="right" vertical="top" shrinkToFit="1"/>
    </xf>
    <xf numFmtId="0" fontId="3" fillId="4" borderId="23" xfId="19" applyNumberFormat="1" applyBorder="1" applyProtection="1">
      <alignment horizontal="left" vertical="top" wrapText="1"/>
    </xf>
    <xf numFmtId="49" fontId="3" fillId="4" borderId="23" xfId="20" applyNumberFormat="1" applyBorder="1" applyProtection="1">
      <alignment horizontal="center" vertical="top" shrinkToFit="1"/>
    </xf>
    <xf numFmtId="4" fontId="3" fillId="4" borderId="23" xfId="21" applyNumberFormat="1" applyBorder="1" applyProtection="1">
      <alignment horizontal="right" vertical="top" shrinkToFit="1"/>
    </xf>
    <xf numFmtId="4" fontId="3" fillId="4" borderId="23" xfId="22" applyNumberFormat="1" applyBorder="1" applyProtection="1">
      <alignment horizontal="right" vertical="top" shrinkToFit="1"/>
    </xf>
    <xf numFmtId="0" fontId="5" fillId="0" borderId="23" xfId="23" applyNumberFormat="1" applyBorder="1" applyProtection="1">
      <alignment horizontal="left" vertical="top" wrapText="1"/>
    </xf>
    <xf numFmtId="49" fontId="2" fillId="0" borderId="23" xfId="24" applyNumberFormat="1" applyBorder="1" applyProtection="1">
      <alignment horizontal="center" vertical="top" shrinkToFit="1"/>
    </xf>
    <xf numFmtId="4" fontId="2" fillId="0" borderId="23" xfId="25" applyNumberFormat="1" applyBorder="1" applyProtection="1">
      <alignment horizontal="right" vertical="top" shrinkToFit="1"/>
    </xf>
    <xf numFmtId="4" fontId="6" fillId="0" borderId="23" xfId="26" applyNumberFormat="1" applyBorder="1" applyProtection="1">
      <alignment horizontal="right" vertical="top" shrinkToFit="1"/>
    </xf>
    <xf numFmtId="0" fontId="4" fillId="5" borderId="23" xfId="27" applyNumberFormat="1" applyBorder="1" applyProtection="1"/>
    <xf numFmtId="0" fontId="4" fillId="5" borderId="23" xfId="28" applyNumberFormat="1" applyBorder="1" applyProtection="1"/>
    <xf numFmtId="4" fontId="4" fillId="5" borderId="23" xfId="29" applyNumberFormat="1" applyBorder="1" applyProtection="1">
      <alignment horizontal="right" shrinkToFit="1"/>
    </xf>
    <xf numFmtId="49" fontId="3" fillId="0" borderId="23" xfId="6" applyNumberFormat="1" applyBorder="1" applyProtection="1">
      <alignment horizontal="center" vertical="center" wrapText="1"/>
    </xf>
    <xf numFmtId="49" fontId="3" fillId="0" borderId="23" xfId="7" applyNumberFormat="1" applyBorder="1" applyProtection="1">
      <alignment horizontal="center" vertical="center" wrapText="1"/>
    </xf>
    <xf numFmtId="49" fontId="3" fillId="0" borderId="23" xfId="8" applyNumberFormat="1" applyBorder="1" applyProtection="1">
      <alignment horizontal="center" vertical="center" wrapText="1"/>
    </xf>
    <xf numFmtId="49" fontId="3" fillId="0" borderId="23" xfId="9" applyNumberFormat="1" applyBorder="1" applyProtection="1">
      <alignment horizontal="center" vertical="center" wrapText="1"/>
    </xf>
    <xf numFmtId="49" fontId="3" fillId="0" borderId="23" xfId="10" applyNumberFormat="1" applyBorder="1" applyProtection="1">
      <alignment horizontal="center" vertical="center" wrapText="1"/>
    </xf>
    <xf numFmtId="4" fontId="9" fillId="0" borderId="24" xfId="37" applyNumberFormat="1" applyFont="1" applyProtection="1">
      <alignment vertical="top" shrinkToFit="1"/>
    </xf>
    <xf numFmtId="4" fontId="2" fillId="4" borderId="23" xfId="21" applyNumberFormat="1" applyFont="1" applyBorder="1" applyProtection="1">
      <alignment horizontal="right" vertical="top" shrinkToFit="1"/>
    </xf>
    <xf numFmtId="4" fontId="2" fillId="4" borderId="23" xfId="22" applyNumberFormat="1" applyFont="1" applyBorder="1" applyProtection="1">
      <alignment horizontal="right" vertical="top" shrinkToFit="1"/>
    </xf>
    <xf numFmtId="4" fontId="2" fillId="0" borderId="23" xfId="21" applyNumberFormat="1" applyFont="1" applyFill="1" applyBorder="1" applyProtection="1">
      <alignment horizontal="right" vertical="top" shrinkToFit="1"/>
    </xf>
    <xf numFmtId="4" fontId="2" fillId="0" borderId="23" xfId="22" applyNumberFormat="1" applyFont="1" applyFill="1" applyBorder="1" applyProtection="1">
      <alignment horizontal="right" vertical="top" shrinkToFit="1"/>
    </xf>
    <xf numFmtId="4" fontId="14" fillId="0" borderId="23" xfId="13" applyNumberFormat="1" applyFont="1" applyFill="1" applyBorder="1" applyProtection="1">
      <alignment horizontal="right" vertical="top" shrinkToFit="1"/>
    </xf>
    <xf numFmtId="4" fontId="3" fillId="4" borderId="23" xfId="21" applyNumberFormat="1" applyFont="1" applyBorder="1" applyProtection="1">
      <alignment horizontal="right" vertical="top" shrinkToFit="1"/>
    </xf>
    <xf numFmtId="4" fontId="3" fillId="0" borderId="23" xfId="25" applyNumberFormat="1" applyFont="1" applyBorder="1" applyProtection="1">
      <alignment horizontal="right" vertical="top" shrinkToFit="1"/>
    </xf>
    <xf numFmtId="4" fontId="3" fillId="4" borderId="23" xfId="22" applyNumberFormat="1" applyFont="1" applyBorder="1" applyProtection="1">
      <alignment horizontal="right" vertical="top" shrinkToFit="1"/>
    </xf>
    <xf numFmtId="4" fontId="3" fillId="0" borderId="23" xfId="26" applyNumberFormat="1" applyFont="1" applyBorder="1" applyProtection="1">
      <alignment horizontal="right" vertical="top" shrinkToFit="1"/>
    </xf>
    <xf numFmtId="4" fontId="2" fillId="0" borderId="23" xfId="25" applyNumberFormat="1" applyFont="1" applyBorder="1" applyProtection="1">
      <alignment horizontal="right" vertical="top" shrinkToFit="1"/>
    </xf>
    <xf numFmtId="4" fontId="2" fillId="0" borderId="23" xfId="26" applyNumberFormat="1" applyFont="1" applyBorder="1" applyProtection="1">
      <alignment horizontal="right" vertical="top" shrinkToFit="1"/>
    </xf>
    <xf numFmtId="4" fontId="3" fillId="0" borderId="23" xfId="21" applyNumberFormat="1" applyFill="1" applyBorder="1" applyProtection="1">
      <alignment horizontal="right" vertical="top" shrinkToFit="1"/>
    </xf>
    <xf numFmtId="4" fontId="2" fillId="0" borderId="23" xfId="25" applyNumberFormat="1" applyFill="1" applyBorder="1" applyProtection="1">
      <alignment horizontal="right" vertical="top" shrinkToFit="1"/>
    </xf>
    <xf numFmtId="4" fontId="3" fillId="8" borderId="23" xfId="25" applyNumberFormat="1" applyFont="1" applyFill="1" applyBorder="1" applyProtection="1">
      <alignment horizontal="right" vertical="top" shrinkToFit="1"/>
    </xf>
    <xf numFmtId="4" fontId="3" fillId="8" borderId="23" xfId="26" applyNumberFormat="1" applyFont="1" applyFill="1" applyBorder="1" applyProtection="1">
      <alignment horizontal="right" vertical="top" shrinkToFit="1"/>
    </xf>
    <xf numFmtId="4" fontId="1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ont="1" applyFill="1" applyBorder="1" applyProtection="1">
      <alignment horizontal="right" vertical="top" shrinkToFit="1"/>
    </xf>
    <xf numFmtId="4" fontId="4" fillId="8" borderId="23" xfId="13" applyNumberFormat="1" applyFill="1" applyBorder="1" applyProtection="1">
      <alignment horizontal="right" vertical="top" shrinkToFit="1"/>
    </xf>
    <xf numFmtId="49" fontId="2" fillId="0" borderId="23" xfId="20" applyNumberFormat="1" applyFont="1" applyFill="1" applyBorder="1" applyProtection="1">
      <alignment horizontal="center" vertical="top" shrinkToFit="1"/>
    </xf>
    <xf numFmtId="0" fontId="2" fillId="0" borderId="23" xfId="19" applyNumberFormat="1" applyFont="1" applyFill="1" applyBorder="1" applyProtection="1">
      <alignment horizontal="left" vertical="top" wrapText="1"/>
    </xf>
    <xf numFmtId="0" fontId="0" fillId="0" borderId="0" xfId="0" applyFont="1" applyProtection="1">
      <protection locked="0"/>
    </xf>
    <xf numFmtId="0" fontId="5" fillId="0" borderId="23" xfId="23" applyNumberFormat="1" applyFill="1" applyBorder="1" applyProtection="1">
      <alignment horizontal="left" vertical="top" wrapText="1"/>
    </xf>
    <xf numFmtId="49" fontId="2" fillId="0" borderId="23" xfId="24" applyNumberFormat="1" applyFill="1" applyBorder="1" applyProtection="1">
      <alignment horizontal="center" vertical="top" shrinkToFit="1"/>
    </xf>
    <xf numFmtId="0" fontId="0" fillId="0" borderId="0" xfId="0" applyFill="1" applyProtection="1">
      <protection locked="0"/>
    </xf>
    <xf numFmtId="49" fontId="5" fillId="0" borderId="24" xfId="42" applyNumberFormat="1" applyAlignment="1">
      <alignment horizontal="center" vertical="center" wrapText="1"/>
    </xf>
    <xf numFmtId="4" fontId="9" fillId="0" borderId="24" xfId="37" applyNumberFormat="1" applyFont="1">
      <alignment vertical="top" shrinkToFit="1"/>
    </xf>
    <xf numFmtId="0" fontId="4" fillId="8" borderId="23" xfId="11" applyNumberFormat="1" applyFill="1" applyBorder="1" applyProtection="1">
      <alignment horizontal="left" vertical="top" wrapText="1"/>
    </xf>
    <xf numFmtId="49" fontId="4" fillId="8" borderId="23" xfId="12" applyNumberFormat="1" applyFill="1" applyBorder="1" applyProtection="1">
      <alignment horizontal="center" vertical="top" shrinkToFit="1"/>
    </xf>
    <xf numFmtId="0" fontId="14" fillId="0" borderId="23" xfId="11" applyNumberFormat="1" applyFont="1" applyFill="1" applyBorder="1" applyProtection="1">
      <alignment horizontal="left" vertical="top" wrapText="1"/>
    </xf>
    <xf numFmtId="49" fontId="14" fillId="0" borderId="23" xfId="12" applyNumberFormat="1" applyFont="1" applyFill="1" applyBorder="1" applyProtection="1">
      <alignment horizontal="center" vertical="top" shrinkToFit="1"/>
    </xf>
    <xf numFmtId="4" fontId="9" fillId="0" borderId="23" xfId="37" applyNumberFormat="1" applyFont="1" applyBorder="1">
      <alignment vertical="top" shrinkToFit="1"/>
    </xf>
    <xf numFmtId="4" fontId="2" fillId="0" borderId="24" xfId="25" applyNumberFormat="1" applyBorder="1" applyProtection="1">
      <alignment horizontal="right" vertical="top" shrinkToFit="1"/>
    </xf>
    <xf numFmtId="4" fontId="0" fillId="0" borderId="0" xfId="0" applyNumberFormat="1" applyProtection="1">
      <protection locked="0"/>
    </xf>
    <xf numFmtId="4" fontId="9" fillId="0" borderId="24" xfId="37" applyNumberFormat="1" applyFont="1" applyFill="1">
      <alignment vertical="top" shrinkToFit="1"/>
    </xf>
    <xf numFmtId="4" fontId="15" fillId="0" borderId="23" xfId="25" applyNumberFormat="1" applyFont="1" applyBorder="1" applyProtection="1">
      <alignment horizontal="right" vertical="top" shrinkToFit="1"/>
    </xf>
    <xf numFmtId="4" fontId="2" fillId="0" borderId="25" xfId="25" applyNumberFormat="1" applyBorder="1" applyProtection="1">
      <alignment horizontal="right" vertical="top" shrinkToFit="1"/>
    </xf>
    <xf numFmtId="49" fontId="2" fillId="0" borderId="23" xfId="24" applyNumberFormat="1" applyBorder="1" applyAlignment="1" applyProtection="1">
      <alignment horizontal="center" vertical="top" shrinkToFit="1"/>
    </xf>
    <xf numFmtId="49" fontId="5" fillId="0" borderId="24" xfId="42" applyNumberFormat="1" applyFill="1" applyAlignment="1">
      <alignment horizontal="center" vertical="top" wrapText="1"/>
    </xf>
    <xf numFmtId="4" fontId="15" fillId="0" borderId="24" xfId="25" applyNumberFormat="1" applyFont="1" applyBorder="1" applyProtection="1">
      <alignment horizontal="right" vertical="top" shrinkToFit="1"/>
    </xf>
    <xf numFmtId="4" fontId="2" fillId="0" borderId="1" xfId="25" applyNumberFormat="1" applyBorder="1" applyProtection="1">
      <alignment horizontal="right" vertical="top" shrinkToFi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23" xfId="3" applyNumberFormat="1" applyBorder="1" applyProtection="1">
      <alignment horizontal="center" vertical="center" wrapText="1"/>
    </xf>
    <xf numFmtId="49" fontId="3" fillId="0" borderId="23" xfId="3" applyBorder="1">
      <alignment horizontal="center" vertical="center" wrapText="1"/>
    </xf>
    <xf numFmtId="49" fontId="3" fillId="0" borderId="23" xfId="4" applyNumberFormat="1" applyBorder="1" applyProtection="1">
      <alignment horizontal="center" vertical="center" wrapText="1"/>
    </xf>
    <xf numFmtId="49" fontId="3" fillId="0" borderId="23" xfId="4" applyBorder="1">
      <alignment horizontal="center" vertical="center" wrapText="1"/>
    </xf>
    <xf numFmtId="49" fontId="3" fillId="0" borderId="23" xfId="5" applyNumberFormat="1" applyBorder="1" applyProtection="1">
      <alignment horizontal="center" vertical="center" wrapText="1"/>
    </xf>
    <xf numFmtId="49" fontId="3" fillId="0" borderId="23" xfId="5" applyBorder="1">
      <alignment horizontal="center" vertical="center" wrapText="1"/>
    </xf>
    <xf numFmtId="0" fontId="0" fillId="0" borderId="0" xfId="0" applyFont="1" applyFill="1" applyProtection="1">
      <protection locked="0"/>
    </xf>
  </cellXfs>
  <cellStyles count="63">
    <cellStyle name="br" xfId="34"/>
    <cellStyle name="br 2" xfId="49"/>
    <cellStyle name="col" xfId="33"/>
    <cellStyle name="col 2" xfId="48"/>
    <cellStyle name="ex58" xfId="29"/>
    <cellStyle name="ex59" xfId="30"/>
    <cellStyle name="ex60" xfId="11"/>
    <cellStyle name="ex61" xfId="12"/>
    <cellStyle name="ex62" xfId="13"/>
    <cellStyle name="ex63" xfId="14"/>
    <cellStyle name="ex64" xfId="15"/>
    <cellStyle name="ex65" xfId="16"/>
    <cellStyle name="ex66" xfId="17"/>
    <cellStyle name="ex67" xfId="18"/>
    <cellStyle name="ex68" xfId="19"/>
    <cellStyle name="ex69" xfId="20"/>
    <cellStyle name="ex70" xfId="21"/>
    <cellStyle name="ex71" xfId="22"/>
    <cellStyle name="ex72" xfId="23"/>
    <cellStyle name="ex73" xfId="24"/>
    <cellStyle name="ex74" xfId="25"/>
    <cellStyle name="ex75" xfId="26"/>
    <cellStyle name="st16" xfId="42"/>
    <cellStyle name="st17" xfId="41"/>
    <cellStyle name="st18" xfId="45"/>
    <cellStyle name="st19" xfId="37"/>
    <cellStyle name="st57" xfId="2"/>
    <cellStyle name="style0" xfId="35"/>
    <cellStyle name="style0 2" xfId="50"/>
    <cellStyle name="td" xfId="36"/>
    <cellStyle name="td 2" xfId="51"/>
    <cellStyle name="tr" xfId="32"/>
    <cellStyle name="tr 2" xfId="47"/>
    <cellStyle name="xl_bot_header" xfId="9"/>
    <cellStyle name="xl_bot_left_header" xfId="8"/>
    <cellStyle name="xl_bot_right_header" xfId="10"/>
    <cellStyle name="xl_center_header" xfId="6"/>
    <cellStyle name="xl_header" xfId="1"/>
    <cellStyle name="xl_right_header" xfId="7"/>
    <cellStyle name="xl_top_header" xfId="4"/>
    <cellStyle name="xl_top_left_header" xfId="3"/>
    <cellStyle name="xl_top_right_header" xfId="5"/>
    <cellStyle name="xl_total_bot" xfId="31"/>
    <cellStyle name="xl_total_center" xfId="28"/>
    <cellStyle name="xl_total_left" xfId="27"/>
    <cellStyle name="xl24" xfId="40"/>
    <cellStyle name="xl25" xfId="52"/>
    <cellStyle name="xl26" xfId="53"/>
    <cellStyle name="xl27" xfId="54"/>
    <cellStyle name="xl28" xfId="39"/>
    <cellStyle name="xl29" xfId="55"/>
    <cellStyle name="xl30" xfId="46"/>
    <cellStyle name="xl31" xfId="44"/>
    <cellStyle name="xl32" xfId="56"/>
    <cellStyle name="xl33" xfId="57"/>
    <cellStyle name="xl35" xfId="58"/>
    <cellStyle name="Обычный" xfId="0" builtinId="0"/>
    <cellStyle name="Обычный 2" xfId="38"/>
    <cellStyle name="Обычный 3" xfId="43"/>
    <cellStyle name="Обычный 4" xfId="59"/>
    <cellStyle name="Обычный 5" xfId="60"/>
    <cellStyle name="Обычный 6" xfId="61"/>
    <cellStyle name="Обычный 7" xfId="6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6"/>
  <sheetViews>
    <sheetView showGridLines="0" tabSelected="1" zoomScale="90" zoomScaleNormal="90" workbookViewId="0">
      <pane ySplit="6" topLeftCell="A7" activePane="bottomLeft" state="frozen"/>
      <selection pane="bottomLeft" activeCell="O279" sqref="O279"/>
    </sheetView>
  </sheetViews>
  <sheetFormatPr defaultColWidth="9.42578125" defaultRowHeight="15" outlineLevelRow="1"/>
  <cols>
    <col min="1" max="1" width="70.7109375" style="1" customWidth="1"/>
    <col min="2" max="2" width="17.140625" style="1" customWidth="1"/>
    <col min="3" max="3" width="15.5703125" style="1" customWidth="1"/>
    <col min="4" max="4" width="18.140625" style="1" customWidth="1"/>
    <col min="5" max="5" width="17.28515625" style="1" customWidth="1"/>
    <col min="6" max="6" width="17.5703125" style="1" customWidth="1"/>
    <col min="7" max="7" width="16.5703125" style="1" customWidth="1"/>
    <col min="8" max="8" width="17.5703125" style="1" customWidth="1"/>
    <col min="9" max="9" width="19.140625" style="1" customWidth="1"/>
    <col min="10" max="10" width="18.5703125" style="1" customWidth="1"/>
    <col min="11" max="11" width="9.42578125" style="46"/>
    <col min="12" max="16384" width="9.42578125" style="1"/>
  </cols>
  <sheetData>
    <row r="1" spans="1:10" ht="15.95" customHeight="1">
      <c r="A1" s="63" t="s">
        <v>454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.95" customHeight="1">
      <c r="A2" s="63" t="s">
        <v>540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15.2" customHeight="1">
      <c r="A3" s="65" t="s">
        <v>0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66.2" customHeight="1">
      <c r="A4" s="67" t="s">
        <v>1</v>
      </c>
      <c r="B4" s="69" t="s">
        <v>2</v>
      </c>
      <c r="C4" s="69" t="s">
        <v>3</v>
      </c>
      <c r="D4" s="70"/>
      <c r="E4" s="69" t="s">
        <v>4</v>
      </c>
      <c r="F4" s="70"/>
      <c r="G4" s="69" t="s">
        <v>5</v>
      </c>
      <c r="H4" s="70"/>
      <c r="I4" s="71" t="s">
        <v>6</v>
      </c>
      <c r="J4" s="72"/>
    </row>
    <row r="5" spans="1:10" ht="25.5">
      <c r="A5" s="68"/>
      <c r="B5" s="69"/>
      <c r="C5" s="17" t="s">
        <v>7</v>
      </c>
      <c r="D5" s="17" t="s">
        <v>8</v>
      </c>
      <c r="E5" s="17" t="s">
        <v>7</v>
      </c>
      <c r="F5" s="17" t="s">
        <v>8</v>
      </c>
      <c r="G5" s="17" t="s">
        <v>7</v>
      </c>
      <c r="H5" s="17" t="s">
        <v>8</v>
      </c>
      <c r="I5" s="17" t="s">
        <v>7</v>
      </c>
      <c r="J5" s="18" t="s">
        <v>8</v>
      </c>
    </row>
    <row r="6" spans="1:10">
      <c r="A6" s="19" t="s">
        <v>9</v>
      </c>
      <c r="B6" s="20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1" t="s">
        <v>18</v>
      </c>
    </row>
    <row r="7" spans="1:10" ht="30">
      <c r="A7" s="3" t="s">
        <v>358</v>
      </c>
      <c r="B7" s="4" t="s">
        <v>19</v>
      </c>
      <c r="C7" s="5">
        <f>C8+C16+C27</f>
        <v>0</v>
      </c>
      <c r="D7" s="5">
        <f>D8+D16+D27</f>
        <v>0</v>
      </c>
      <c r="E7" s="5">
        <f>E8+E16+E27+E10+E25</f>
        <v>10044640</v>
      </c>
      <c r="F7" s="5">
        <f>F8+F16+F27+F10+F25</f>
        <v>0</v>
      </c>
      <c r="G7" s="5">
        <f>G8+G16+G27+G14+G12</f>
        <v>41105877.870000005</v>
      </c>
      <c r="H7" s="5">
        <f>H8+H16+H27+H14+H12</f>
        <v>23404244.960000001</v>
      </c>
      <c r="I7" s="5">
        <f>C7+E7+G7</f>
        <v>51150517.870000005</v>
      </c>
      <c r="J7" s="5">
        <f>D7+F7+H7</f>
        <v>23404244.960000001</v>
      </c>
    </row>
    <row r="8" spans="1:10" ht="25.5">
      <c r="A8" s="6" t="s">
        <v>360</v>
      </c>
      <c r="B8" s="7" t="s">
        <v>20</v>
      </c>
      <c r="C8" s="8">
        <v>0</v>
      </c>
      <c r="D8" s="8">
        <v>0</v>
      </c>
      <c r="E8" s="8">
        <v>0</v>
      </c>
      <c r="F8" s="8">
        <v>0</v>
      </c>
      <c r="G8" s="12">
        <f>G9</f>
        <v>0</v>
      </c>
      <c r="H8" s="12">
        <f>H9</f>
        <v>0</v>
      </c>
      <c r="I8" s="12">
        <f>G8</f>
        <v>0</v>
      </c>
      <c r="J8" s="12">
        <f>H8</f>
        <v>0</v>
      </c>
    </row>
    <row r="9" spans="1:10" ht="25.5" outlineLevel="1">
      <c r="A9" s="10" t="s">
        <v>21</v>
      </c>
      <c r="B9" s="11" t="s">
        <v>22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f>G9</f>
        <v>0</v>
      </c>
      <c r="J9" s="12">
        <f>H9</f>
        <v>0</v>
      </c>
    </row>
    <row r="10" spans="1:10" ht="25.5" outlineLevel="1">
      <c r="A10" s="6" t="s">
        <v>360</v>
      </c>
      <c r="B10" s="7" t="s">
        <v>455</v>
      </c>
      <c r="C10" s="8">
        <v>0</v>
      </c>
      <c r="D10" s="8">
        <v>0</v>
      </c>
      <c r="E10" s="8">
        <f>E11</f>
        <v>10043940</v>
      </c>
      <c r="F10" s="8">
        <f>F11</f>
        <v>0</v>
      </c>
      <c r="G10" s="12">
        <f>G11</f>
        <v>0</v>
      </c>
      <c r="H10" s="12">
        <f>H11</f>
        <v>0</v>
      </c>
      <c r="I10" s="12">
        <f t="shared" ref="I10:J16" si="0">C10+E10+G10</f>
        <v>10043940</v>
      </c>
      <c r="J10" s="12">
        <f t="shared" si="0"/>
        <v>0</v>
      </c>
    </row>
    <row r="11" spans="1:10" ht="38.25" outlineLevel="1">
      <c r="A11" s="10" t="s">
        <v>457</v>
      </c>
      <c r="B11" s="11" t="s">
        <v>456</v>
      </c>
      <c r="C11" s="12">
        <v>0</v>
      </c>
      <c r="D11" s="12">
        <v>0</v>
      </c>
      <c r="E11" s="12">
        <v>10043940</v>
      </c>
      <c r="F11" s="12">
        <v>0</v>
      </c>
      <c r="G11" s="12">
        <v>0</v>
      </c>
      <c r="H11" s="12">
        <v>0</v>
      </c>
      <c r="I11" s="12">
        <f t="shared" si="0"/>
        <v>10043940</v>
      </c>
      <c r="J11" s="12">
        <f t="shared" si="0"/>
        <v>0</v>
      </c>
    </row>
    <row r="12" spans="1:10" ht="25.5" outlineLevel="1">
      <c r="A12" s="6" t="s">
        <v>544</v>
      </c>
      <c r="B12" s="7" t="s">
        <v>541</v>
      </c>
      <c r="C12" s="8">
        <v>0</v>
      </c>
      <c r="D12" s="8">
        <v>0</v>
      </c>
      <c r="E12" s="8">
        <f>E13</f>
        <v>0</v>
      </c>
      <c r="F12" s="8">
        <f>F13</f>
        <v>0</v>
      </c>
      <c r="G12" s="12">
        <f>G13</f>
        <v>2184969.63</v>
      </c>
      <c r="H12" s="12">
        <f>H13</f>
        <v>2184969.63</v>
      </c>
      <c r="I12" s="12">
        <f t="shared" si="0"/>
        <v>2184969.63</v>
      </c>
      <c r="J12" s="12">
        <f t="shared" si="0"/>
        <v>2184969.63</v>
      </c>
    </row>
    <row r="13" spans="1:10" ht="25.5" outlineLevel="1">
      <c r="A13" s="10" t="s">
        <v>543</v>
      </c>
      <c r="B13" s="11" t="s">
        <v>542</v>
      </c>
      <c r="C13" s="12">
        <v>0</v>
      </c>
      <c r="D13" s="12">
        <v>0</v>
      </c>
      <c r="E13" s="12">
        <v>0</v>
      </c>
      <c r="F13" s="12">
        <v>0</v>
      </c>
      <c r="G13" s="48">
        <v>2184969.63</v>
      </c>
      <c r="H13" s="48">
        <v>2184969.63</v>
      </c>
      <c r="I13" s="12">
        <f t="shared" si="0"/>
        <v>2184969.63</v>
      </c>
      <c r="J13" s="12">
        <f t="shared" si="0"/>
        <v>2184969.63</v>
      </c>
    </row>
    <row r="14" spans="1:10" outlineLevel="1">
      <c r="A14" s="6" t="s">
        <v>492</v>
      </c>
      <c r="B14" s="7" t="s">
        <v>489</v>
      </c>
      <c r="C14" s="8">
        <v>0</v>
      </c>
      <c r="D14" s="8">
        <v>0</v>
      </c>
      <c r="E14" s="8">
        <f>E15</f>
        <v>0</v>
      </c>
      <c r="F14" s="8">
        <f>F15</f>
        <v>0</v>
      </c>
      <c r="G14" s="12">
        <f>G15</f>
        <v>25687969.510000002</v>
      </c>
      <c r="H14" s="12">
        <f>H15</f>
        <v>18319812.210000001</v>
      </c>
      <c r="I14" s="12">
        <f t="shared" ref="I14:I15" si="1">C14+E14+G14</f>
        <v>25687969.510000002</v>
      </c>
      <c r="J14" s="12">
        <f t="shared" ref="J14:J15" si="2">D14+F14+H14</f>
        <v>18319812.210000001</v>
      </c>
    </row>
    <row r="15" spans="1:10" ht="25.5" outlineLevel="1">
      <c r="A15" s="10" t="s">
        <v>491</v>
      </c>
      <c r="B15" s="11" t="s">
        <v>490</v>
      </c>
      <c r="C15" s="12">
        <v>0</v>
      </c>
      <c r="D15" s="12">
        <v>0</v>
      </c>
      <c r="E15" s="12">
        <v>0</v>
      </c>
      <c r="F15" s="12">
        <v>0</v>
      </c>
      <c r="G15" s="12">
        <v>25687969.510000002</v>
      </c>
      <c r="H15" s="12">
        <v>18319812.210000001</v>
      </c>
      <c r="I15" s="12">
        <f t="shared" si="1"/>
        <v>25687969.510000002</v>
      </c>
      <c r="J15" s="12">
        <f t="shared" si="2"/>
        <v>18319812.210000001</v>
      </c>
    </row>
    <row r="16" spans="1:10" ht="25.5">
      <c r="A16" s="6" t="s">
        <v>360</v>
      </c>
      <c r="B16" s="7" t="s">
        <v>23</v>
      </c>
      <c r="C16" s="8">
        <v>0</v>
      </c>
      <c r="D16" s="8">
        <v>0</v>
      </c>
      <c r="E16" s="8">
        <f>E17+E21+E22+E23+E18+E19+E20</f>
        <v>0</v>
      </c>
      <c r="F16" s="8">
        <f>F17+F21+F22+F23+F18+F19+F20</f>
        <v>0</v>
      </c>
      <c r="G16" s="8">
        <f>G21+G22+G23+G17+G24</f>
        <v>5318455.6500000004</v>
      </c>
      <c r="H16" s="8">
        <f>H21+H22+H23+H17+H24</f>
        <v>683187.38</v>
      </c>
      <c r="I16" s="8">
        <f t="shared" si="0"/>
        <v>5318455.6500000004</v>
      </c>
      <c r="J16" s="9">
        <f t="shared" si="0"/>
        <v>683187.38</v>
      </c>
    </row>
    <row r="17" spans="1:11" s="43" customFormat="1">
      <c r="A17" s="42" t="s">
        <v>472</v>
      </c>
      <c r="B17" s="41" t="s">
        <v>471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f t="shared" ref="I17:J24" si="3">C17+E17+G17</f>
        <v>0</v>
      </c>
      <c r="J17" s="26">
        <f t="shared" si="3"/>
        <v>0</v>
      </c>
      <c r="K17" s="73"/>
    </row>
    <row r="18" spans="1:11" s="43" customFormat="1" ht="25.5">
      <c r="A18" s="42" t="s">
        <v>459</v>
      </c>
      <c r="B18" s="41" t="s">
        <v>458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f t="shared" si="3"/>
        <v>0</v>
      </c>
      <c r="J18" s="26">
        <f t="shared" si="3"/>
        <v>0</v>
      </c>
      <c r="K18" s="73"/>
    </row>
    <row r="19" spans="1:11" s="43" customFormat="1" ht="51">
      <c r="A19" s="42" t="s">
        <v>475</v>
      </c>
      <c r="B19" s="47" t="s">
        <v>473</v>
      </c>
      <c r="C19" s="25">
        <v>0</v>
      </c>
      <c r="D19" s="25">
        <v>0</v>
      </c>
      <c r="E19" s="48">
        <v>0</v>
      </c>
      <c r="F19" s="48">
        <v>0</v>
      </c>
      <c r="G19" s="25">
        <v>0</v>
      </c>
      <c r="H19" s="25">
        <v>0</v>
      </c>
      <c r="I19" s="25">
        <f t="shared" si="3"/>
        <v>0</v>
      </c>
      <c r="J19" s="26">
        <f t="shared" si="3"/>
        <v>0</v>
      </c>
      <c r="K19" s="73"/>
    </row>
    <row r="20" spans="1:11" s="43" customFormat="1">
      <c r="A20" s="42" t="s">
        <v>476</v>
      </c>
      <c r="B20" s="47" t="s">
        <v>474</v>
      </c>
      <c r="C20" s="25">
        <v>0</v>
      </c>
      <c r="D20" s="25">
        <v>0</v>
      </c>
      <c r="E20" s="48">
        <v>0</v>
      </c>
      <c r="F20" s="48">
        <v>0</v>
      </c>
      <c r="G20" s="25">
        <v>0</v>
      </c>
      <c r="H20" s="25">
        <v>0</v>
      </c>
      <c r="I20" s="25">
        <f t="shared" si="3"/>
        <v>0</v>
      </c>
      <c r="J20" s="26">
        <f t="shared" si="3"/>
        <v>0</v>
      </c>
      <c r="K20" s="73"/>
    </row>
    <row r="21" spans="1:11" outlineLevel="1">
      <c r="A21" s="10" t="s">
        <v>27</v>
      </c>
      <c r="B21" s="11" t="s">
        <v>28</v>
      </c>
      <c r="C21" s="12">
        <v>0</v>
      </c>
      <c r="D21" s="12">
        <v>0</v>
      </c>
      <c r="E21" s="12">
        <v>0</v>
      </c>
      <c r="F21" s="12">
        <v>0</v>
      </c>
      <c r="G21" s="12">
        <v>280900</v>
      </c>
      <c r="H21" s="12">
        <v>165706.32999999999</v>
      </c>
      <c r="I21" s="25">
        <f t="shared" si="3"/>
        <v>280900</v>
      </c>
      <c r="J21" s="26">
        <f t="shared" si="3"/>
        <v>165706.32999999999</v>
      </c>
    </row>
    <row r="22" spans="1:11" outlineLevel="1">
      <c r="A22" s="10" t="s">
        <v>25</v>
      </c>
      <c r="B22" s="11" t="s">
        <v>26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25">
        <f t="shared" si="3"/>
        <v>0</v>
      </c>
      <c r="J22" s="26">
        <f t="shared" si="3"/>
        <v>0</v>
      </c>
    </row>
    <row r="23" spans="1:11" ht="25.5" outlineLevel="1">
      <c r="A23" s="10" t="s">
        <v>21</v>
      </c>
      <c r="B23" s="11" t="s">
        <v>24</v>
      </c>
      <c r="C23" s="12">
        <v>0</v>
      </c>
      <c r="D23" s="12">
        <v>0</v>
      </c>
      <c r="E23" s="12">
        <v>0</v>
      </c>
      <c r="F23" s="12">
        <v>0</v>
      </c>
      <c r="G23" s="56">
        <v>3037555.65</v>
      </c>
      <c r="H23" s="56">
        <v>517481.05</v>
      </c>
      <c r="I23" s="25">
        <f t="shared" si="3"/>
        <v>3037555.65</v>
      </c>
      <c r="J23" s="26">
        <f t="shared" si="3"/>
        <v>517481.05</v>
      </c>
    </row>
    <row r="24" spans="1:11" ht="25.5" outlineLevel="1">
      <c r="A24" s="10" t="s">
        <v>546</v>
      </c>
      <c r="B24" s="11" t="s">
        <v>545</v>
      </c>
      <c r="C24" s="12"/>
      <c r="D24" s="12"/>
      <c r="E24" s="12"/>
      <c r="F24" s="12"/>
      <c r="G24" s="56">
        <v>2000000</v>
      </c>
      <c r="H24" s="56">
        <v>0</v>
      </c>
      <c r="I24" s="25">
        <f t="shared" si="3"/>
        <v>2000000</v>
      </c>
      <c r="J24" s="26">
        <f t="shared" si="3"/>
        <v>0</v>
      </c>
    </row>
    <row r="25" spans="1:11" ht="25.5" outlineLevel="1">
      <c r="A25" s="6" t="s">
        <v>463</v>
      </c>
      <c r="B25" s="7" t="s">
        <v>460</v>
      </c>
      <c r="C25" s="8">
        <v>0</v>
      </c>
      <c r="D25" s="8">
        <v>0</v>
      </c>
      <c r="E25" s="8">
        <f>E26</f>
        <v>0</v>
      </c>
      <c r="F25" s="8">
        <f>F26</f>
        <v>0</v>
      </c>
      <c r="G25" s="8">
        <f>G26</f>
        <v>0</v>
      </c>
      <c r="H25" s="8">
        <f>H26</f>
        <v>0</v>
      </c>
      <c r="I25" s="8">
        <f t="shared" ref="I25:J27" si="4">C25+E25+G25</f>
        <v>0</v>
      </c>
      <c r="J25" s="9">
        <f t="shared" si="4"/>
        <v>0</v>
      </c>
    </row>
    <row r="26" spans="1:11" ht="51" outlineLevel="1">
      <c r="A26" s="42" t="s">
        <v>462</v>
      </c>
      <c r="B26" s="41" t="s">
        <v>461</v>
      </c>
      <c r="C26" s="25">
        <v>0</v>
      </c>
      <c r="D26" s="25">
        <v>0</v>
      </c>
      <c r="E26" s="12">
        <v>0</v>
      </c>
      <c r="F26" s="12">
        <v>0</v>
      </c>
      <c r="G26" s="25">
        <v>0</v>
      </c>
      <c r="H26" s="25">
        <v>0</v>
      </c>
      <c r="I26" s="34">
        <f t="shared" si="4"/>
        <v>0</v>
      </c>
      <c r="J26" s="34">
        <f t="shared" si="4"/>
        <v>0</v>
      </c>
    </row>
    <row r="27" spans="1:11" ht="27" customHeight="1">
      <c r="A27" s="6" t="s">
        <v>359</v>
      </c>
      <c r="B27" s="7" t="s">
        <v>29</v>
      </c>
      <c r="C27" s="8">
        <v>0</v>
      </c>
      <c r="D27" s="8">
        <v>0</v>
      </c>
      <c r="E27" s="8">
        <f>E28+E29+E30</f>
        <v>700</v>
      </c>
      <c r="F27" s="8">
        <f>F28+F29+F30</f>
        <v>0</v>
      </c>
      <c r="G27" s="8">
        <f>G28+G29+G30</f>
        <v>7914483.0800000001</v>
      </c>
      <c r="H27" s="8">
        <f>H28+H29+H30</f>
        <v>2216275.7399999998</v>
      </c>
      <c r="I27" s="8">
        <f t="shared" si="4"/>
        <v>7915183.0800000001</v>
      </c>
      <c r="J27" s="9">
        <f t="shared" si="4"/>
        <v>2216275.7399999998</v>
      </c>
    </row>
    <row r="28" spans="1:11" ht="38.25" outlineLevel="1">
      <c r="A28" s="10" t="s">
        <v>34</v>
      </c>
      <c r="B28" s="11" t="s">
        <v>35</v>
      </c>
      <c r="C28" s="12">
        <v>0</v>
      </c>
      <c r="D28" s="12">
        <v>0</v>
      </c>
      <c r="E28" s="12">
        <v>700</v>
      </c>
      <c r="F28" s="12">
        <v>0</v>
      </c>
      <c r="G28" s="12">
        <v>0</v>
      </c>
      <c r="H28" s="12">
        <v>0</v>
      </c>
      <c r="I28" s="25">
        <f t="shared" ref="I28:J30" si="5">C28+E28+G28</f>
        <v>700</v>
      </c>
      <c r="J28" s="26">
        <f t="shared" si="5"/>
        <v>0</v>
      </c>
    </row>
    <row r="29" spans="1:11" ht="25.5" outlineLevel="1">
      <c r="A29" s="10" t="s">
        <v>30</v>
      </c>
      <c r="B29" s="11" t="s">
        <v>31</v>
      </c>
      <c r="C29" s="12">
        <v>0</v>
      </c>
      <c r="D29" s="12">
        <v>0</v>
      </c>
      <c r="E29" s="12">
        <v>0</v>
      </c>
      <c r="F29" s="12">
        <v>0</v>
      </c>
      <c r="G29" s="48">
        <v>2195500</v>
      </c>
      <c r="H29" s="48">
        <v>890478.61</v>
      </c>
      <c r="I29" s="25">
        <f t="shared" si="5"/>
        <v>2195500</v>
      </c>
      <c r="J29" s="26">
        <f t="shared" si="5"/>
        <v>890478.61</v>
      </c>
    </row>
    <row r="30" spans="1:11" ht="51" outlineLevel="1">
      <c r="A30" s="10" t="s">
        <v>32</v>
      </c>
      <c r="B30" s="11" t="s">
        <v>33</v>
      </c>
      <c r="C30" s="12">
        <v>0</v>
      </c>
      <c r="D30" s="12">
        <v>0</v>
      </c>
      <c r="E30" s="12">
        <v>0</v>
      </c>
      <c r="F30" s="12">
        <v>0</v>
      </c>
      <c r="G30" s="12">
        <v>5718983.0800000001</v>
      </c>
      <c r="H30" s="12">
        <v>1325797.1299999999</v>
      </c>
      <c r="I30" s="25">
        <f t="shared" si="5"/>
        <v>5718983.0800000001</v>
      </c>
      <c r="J30" s="26">
        <f t="shared" si="5"/>
        <v>1325797.1299999999</v>
      </c>
    </row>
    <row r="31" spans="1:11" ht="30">
      <c r="A31" s="3" t="s">
        <v>361</v>
      </c>
      <c r="B31" s="4" t="s">
        <v>36</v>
      </c>
      <c r="C31" s="5">
        <f>C35+C38+C40+C44</f>
        <v>2312260.8199999998</v>
      </c>
      <c r="D31" s="5">
        <f>D35+D38+D40+D44</f>
        <v>2312260.8199999998</v>
      </c>
      <c r="E31" s="5">
        <f t="shared" ref="E31:J31" si="6">E35+E38+E40+E44+E32</f>
        <v>217383243.99000001</v>
      </c>
      <c r="F31" s="5">
        <f t="shared" si="6"/>
        <v>2617183.65</v>
      </c>
      <c r="G31" s="5">
        <f t="shared" si="6"/>
        <v>38538061.259999998</v>
      </c>
      <c r="H31" s="5">
        <f t="shared" si="6"/>
        <v>2200000</v>
      </c>
      <c r="I31" s="5">
        <f t="shared" si="6"/>
        <v>258233566.06999999</v>
      </c>
      <c r="J31" s="5">
        <f t="shared" si="6"/>
        <v>7129444.4699999997</v>
      </c>
    </row>
    <row r="32" spans="1:11">
      <c r="A32" s="6" t="s">
        <v>498</v>
      </c>
      <c r="B32" s="7" t="s">
        <v>495</v>
      </c>
      <c r="C32" s="8">
        <f>C33+C34</f>
        <v>0</v>
      </c>
      <c r="D32" s="8">
        <f t="shared" ref="D32:J32" si="7">D33+D34</f>
        <v>0</v>
      </c>
      <c r="E32" s="8">
        <f t="shared" si="7"/>
        <v>120278409.73999999</v>
      </c>
      <c r="F32" s="8">
        <f t="shared" si="7"/>
        <v>0</v>
      </c>
      <c r="G32" s="8">
        <f t="shared" si="7"/>
        <v>6907990.2599999998</v>
      </c>
      <c r="H32" s="8">
        <f t="shared" si="7"/>
        <v>0</v>
      </c>
      <c r="I32" s="8">
        <f t="shared" si="7"/>
        <v>127186400</v>
      </c>
      <c r="J32" s="8">
        <f t="shared" si="7"/>
        <v>0</v>
      </c>
    </row>
    <row r="33" spans="1:10" ht="63.75" outlineLevel="1">
      <c r="A33" s="10" t="s">
        <v>496</v>
      </c>
      <c r="B33" s="11" t="s">
        <v>493</v>
      </c>
      <c r="C33" s="12">
        <v>0</v>
      </c>
      <c r="D33" s="12">
        <v>0</v>
      </c>
      <c r="E33" s="56">
        <v>31978600</v>
      </c>
      <c r="F33" s="12">
        <v>0</v>
      </c>
      <c r="G33" s="12">
        <v>0</v>
      </c>
      <c r="H33" s="12">
        <v>0</v>
      </c>
      <c r="I33" s="12">
        <f>C33+E33+G33</f>
        <v>31978600</v>
      </c>
      <c r="J33" s="13">
        <f>D33+F33+H33</f>
        <v>0</v>
      </c>
    </row>
    <row r="34" spans="1:10" ht="51" outlineLevel="1">
      <c r="A34" s="10" t="s">
        <v>497</v>
      </c>
      <c r="B34" s="11" t="s">
        <v>494</v>
      </c>
      <c r="C34" s="12">
        <v>0</v>
      </c>
      <c r="D34" s="12">
        <v>0</v>
      </c>
      <c r="E34" s="56">
        <v>88299809.739999995</v>
      </c>
      <c r="F34" s="12">
        <v>0</v>
      </c>
      <c r="G34" s="12">
        <v>6907990.2599999998</v>
      </c>
      <c r="H34" s="12">
        <v>0</v>
      </c>
      <c r="I34" s="12">
        <f>C34+E34+G34</f>
        <v>95207800</v>
      </c>
      <c r="J34" s="13">
        <f>D34+F34+H34</f>
        <v>0</v>
      </c>
    </row>
    <row r="35" spans="1:10">
      <c r="A35" s="6" t="s">
        <v>362</v>
      </c>
      <c r="B35" s="7" t="s">
        <v>37</v>
      </c>
      <c r="C35" s="8">
        <f>C36+C37</f>
        <v>2312260.8199999998</v>
      </c>
      <c r="D35" s="8">
        <f t="shared" ref="D35:J35" si="8">D36+D37</f>
        <v>2312260.8199999998</v>
      </c>
      <c r="E35" s="8">
        <f t="shared" si="8"/>
        <v>2617183.65</v>
      </c>
      <c r="F35" s="8">
        <f t="shared" si="8"/>
        <v>2617183.65</v>
      </c>
      <c r="G35" s="8">
        <f t="shared" si="8"/>
        <v>2464800</v>
      </c>
      <c r="H35" s="8">
        <f t="shared" si="8"/>
        <v>2200000</v>
      </c>
      <c r="I35" s="8">
        <f t="shared" si="8"/>
        <v>7394244.4699999997</v>
      </c>
      <c r="J35" s="8">
        <f t="shared" si="8"/>
        <v>7129444.4699999997</v>
      </c>
    </row>
    <row r="36" spans="1:10" ht="76.5" outlineLevel="1">
      <c r="A36" s="10" t="s">
        <v>38</v>
      </c>
      <c r="B36" s="11" t="s">
        <v>39</v>
      </c>
      <c r="C36" s="56">
        <v>2312260.8199999998</v>
      </c>
      <c r="D36" s="48">
        <v>2312260.8199999998</v>
      </c>
      <c r="E36" s="56">
        <v>2617183.65</v>
      </c>
      <c r="F36" s="48">
        <v>2617183.65</v>
      </c>
      <c r="G36" s="48">
        <v>2464800</v>
      </c>
      <c r="H36" s="48">
        <v>2200000</v>
      </c>
      <c r="I36" s="12">
        <f>C36+E36+G36</f>
        <v>7394244.4699999997</v>
      </c>
      <c r="J36" s="13">
        <f>D36+F36+H36</f>
        <v>7129444.4699999997</v>
      </c>
    </row>
    <row r="37" spans="1:10" outlineLevel="1">
      <c r="A37" s="10" t="s">
        <v>40</v>
      </c>
      <c r="B37" s="11" t="s">
        <v>41</v>
      </c>
      <c r="C37" s="12">
        <v>0</v>
      </c>
      <c r="D37" s="12">
        <v>0</v>
      </c>
      <c r="E37" s="22">
        <v>0</v>
      </c>
      <c r="F37" s="22">
        <v>0</v>
      </c>
      <c r="G37" s="22">
        <v>0</v>
      </c>
      <c r="H37" s="22">
        <v>0</v>
      </c>
      <c r="I37" s="12">
        <f>C37+E37+G37</f>
        <v>0</v>
      </c>
      <c r="J37" s="13">
        <f>D37+F37+H37</f>
        <v>0</v>
      </c>
    </row>
    <row r="38" spans="1:10" ht="38.25">
      <c r="A38" s="6" t="s">
        <v>363</v>
      </c>
      <c r="B38" s="7" t="s">
        <v>42</v>
      </c>
      <c r="C38" s="8">
        <f>C39</f>
        <v>0</v>
      </c>
      <c r="D38" s="8">
        <f t="shared" ref="D38:J38" si="9">D39</f>
        <v>0</v>
      </c>
      <c r="E38" s="8">
        <f t="shared" si="9"/>
        <v>41838234.369999997</v>
      </c>
      <c r="F38" s="8">
        <f t="shared" si="9"/>
        <v>0</v>
      </c>
      <c r="G38" s="8">
        <f t="shared" si="9"/>
        <v>0</v>
      </c>
      <c r="H38" s="8">
        <f t="shared" si="9"/>
        <v>0</v>
      </c>
      <c r="I38" s="8">
        <f t="shared" si="9"/>
        <v>41838234.369999997</v>
      </c>
      <c r="J38" s="8">
        <f t="shared" si="9"/>
        <v>0</v>
      </c>
    </row>
    <row r="39" spans="1:10" ht="38.25" outlineLevel="1">
      <c r="A39" s="10" t="s">
        <v>43</v>
      </c>
      <c r="B39" s="11" t="s">
        <v>44</v>
      </c>
      <c r="C39" s="12">
        <v>0</v>
      </c>
      <c r="D39" s="12">
        <v>0</v>
      </c>
      <c r="E39" s="25">
        <v>41838234.369999997</v>
      </c>
      <c r="F39" s="12">
        <v>0</v>
      </c>
      <c r="G39" s="12">
        <v>0</v>
      </c>
      <c r="H39" s="12">
        <v>0</v>
      </c>
      <c r="I39" s="12">
        <f t="shared" ref="I39:J43" si="10">C39+E39+G39</f>
        <v>41838234.369999997</v>
      </c>
      <c r="J39" s="12">
        <f t="shared" si="10"/>
        <v>0</v>
      </c>
    </row>
    <row r="40" spans="1:10" ht="25.5">
      <c r="A40" s="6" t="s">
        <v>364</v>
      </c>
      <c r="B40" s="7" t="s">
        <v>45</v>
      </c>
      <c r="C40" s="8">
        <v>0</v>
      </c>
      <c r="D40" s="8">
        <v>0</v>
      </c>
      <c r="E40" s="8">
        <f>E41+E42+E43</f>
        <v>15349671</v>
      </c>
      <c r="F40" s="8">
        <f>F41+F42+F43</f>
        <v>0</v>
      </c>
      <c r="G40" s="8">
        <f>G41+G42+G43</f>
        <v>28515271</v>
      </c>
      <c r="H40" s="8">
        <f>H41+H42+H43</f>
        <v>0</v>
      </c>
      <c r="I40" s="12">
        <f t="shared" si="10"/>
        <v>43864942</v>
      </c>
      <c r="J40" s="12">
        <f t="shared" si="10"/>
        <v>0</v>
      </c>
    </row>
    <row r="41" spans="1:10" ht="38.25" outlineLevel="1">
      <c r="A41" s="10" t="s">
        <v>46</v>
      </c>
      <c r="B41" s="11" t="s">
        <v>47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f t="shared" si="10"/>
        <v>0</v>
      </c>
      <c r="J41" s="12">
        <f t="shared" si="10"/>
        <v>0</v>
      </c>
    </row>
    <row r="42" spans="1:10" ht="27" customHeight="1" outlineLevel="1">
      <c r="A42" s="10" t="s">
        <v>500</v>
      </c>
      <c r="B42" s="11" t="s">
        <v>499</v>
      </c>
      <c r="C42" s="12">
        <v>0</v>
      </c>
      <c r="D42" s="12">
        <v>0</v>
      </c>
      <c r="E42" s="12">
        <v>0</v>
      </c>
      <c r="F42" s="12">
        <v>0</v>
      </c>
      <c r="G42" s="12">
        <v>13165600</v>
      </c>
      <c r="H42" s="12">
        <v>0</v>
      </c>
      <c r="I42" s="12">
        <f t="shared" si="10"/>
        <v>13165600</v>
      </c>
      <c r="J42" s="12">
        <f t="shared" si="10"/>
        <v>0</v>
      </c>
    </row>
    <row r="43" spans="1:10" ht="25.5" outlineLevel="1">
      <c r="A43" s="10" t="s">
        <v>502</v>
      </c>
      <c r="B43" s="11" t="s">
        <v>501</v>
      </c>
      <c r="C43" s="12">
        <v>0</v>
      </c>
      <c r="D43" s="12">
        <v>0</v>
      </c>
      <c r="E43" s="56">
        <v>15349671</v>
      </c>
      <c r="F43" s="57">
        <v>0</v>
      </c>
      <c r="G43" s="56">
        <v>15349671</v>
      </c>
      <c r="H43" s="12">
        <v>0</v>
      </c>
      <c r="I43" s="12">
        <f t="shared" si="10"/>
        <v>30699342</v>
      </c>
      <c r="J43" s="12">
        <f t="shared" si="10"/>
        <v>0</v>
      </c>
    </row>
    <row r="44" spans="1:10" ht="25.5">
      <c r="A44" s="6" t="s">
        <v>365</v>
      </c>
      <c r="B44" s="7" t="s">
        <v>48</v>
      </c>
      <c r="C44" s="8">
        <f>C45+C46</f>
        <v>0</v>
      </c>
      <c r="D44" s="8">
        <f t="shared" ref="D44:F44" si="11">D45+D46</f>
        <v>0</v>
      </c>
      <c r="E44" s="8">
        <f t="shared" si="11"/>
        <v>37299745.229999997</v>
      </c>
      <c r="F44" s="8">
        <f t="shared" si="11"/>
        <v>0</v>
      </c>
      <c r="G44" s="8">
        <f>G45+G46+G47+G48</f>
        <v>650000</v>
      </c>
      <c r="H44" s="8">
        <f>H45+H46+H47+H48</f>
        <v>0</v>
      </c>
      <c r="I44" s="8">
        <f t="shared" ref="I44:J46" si="12">C44+E44+G44</f>
        <v>37949745.229999997</v>
      </c>
      <c r="J44" s="8">
        <f t="shared" si="12"/>
        <v>0</v>
      </c>
    </row>
    <row r="45" spans="1:10" ht="38.25" outlineLevel="1">
      <c r="A45" s="10" t="s">
        <v>49</v>
      </c>
      <c r="B45" s="11" t="s">
        <v>50</v>
      </c>
      <c r="C45" s="12">
        <v>0</v>
      </c>
      <c r="D45" s="12">
        <v>0</v>
      </c>
      <c r="E45" s="12">
        <v>37296145.229999997</v>
      </c>
      <c r="F45" s="12">
        <v>0</v>
      </c>
      <c r="G45" s="12">
        <v>0</v>
      </c>
      <c r="H45" s="12">
        <v>0</v>
      </c>
      <c r="I45" s="12">
        <f t="shared" si="12"/>
        <v>37296145.229999997</v>
      </c>
      <c r="J45" s="13">
        <f t="shared" si="12"/>
        <v>0</v>
      </c>
    </row>
    <row r="46" spans="1:10" ht="89.25" outlineLevel="1">
      <c r="A46" s="10" t="s">
        <v>51</v>
      </c>
      <c r="B46" s="11" t="s">
        <v>52</v>
      </c>
      <c r="C46" s="12">
        <v>0</v>
      </c>
      <c r="D46" s="12">
        <v>0</v>
      </c>
      <c r="E46" s="12">
        <v>3600</v>
      </c>
      <c r="F46" s="12">
        <v>0</v>
      </c>
      <c r="G46" s="12">
        <v>0</v>
      </c>
      <c r="H46" s="12">
        <v>0</v>
      </c>
      <c r="I46" s="12">
        <f t="shared" si="12"/>
        <v>3600</v>
      </c>
      <c r="J46" s="13">
        <f t="shared" si="12"/>
        <v>0</v>
      </c>
    </row>
    <row r="47" spans="1:10" ht="38.25" outlineLevel="1">
      <c r="A47" s="10" t="s">
        <v>549</v>
      </c>
      <c r="B47" s="47" t="s">
        <v>547</v>
      </c>
      <c r="C47" s="12">
        <v>0</v>
      </c>
      <c r="D47" s="12">
        <v>0</v>
      </c>
      <c r="E47" s="12">
        <v>0</v>
      </c>
      <c r="F47" s="12">
        <v>0</v>
      </c>
      <c r="G47" s="48">
        <v>440000</v>
      </c>
      <c r="H47" s="12">
        <v>0</v>
      </c>
      <c r="I47" s="12">
        <f t="shared" ref="I47:I48" si="13">C47+E47+G47</f>
        <v>440000</v>
      </c>
      <c r="J47" s="13">
        <f>D47+F47+H47</f>
        <v>0</v>
      </c>
    </row>
    <row r="48" spans="1:10" ht="25.5" outlineLevel="1">
      <c r="A48" s="10" t="s">
        <v>450</v>
      </c>
      <c r="B48" s="47" t="s">
        <v>548</v>
      </c>
      <c r="C48" s="12">
        <v>0</v>
      </c>
      <c r="D48" s="12">
        <v>0</v>
      </c>
      <c r="E48" s="12">
        <v>0</v>
      </c>
      <c r="F48" s="12">
        <v>0</v>
      </c>
      <c r="G48" s="48">
        <v>210000</v>
      </c>
      <c r="H48" s="12">
        <v>0</v>
      </c>
      <c r="I48" s="12">
        <f t="shared" si="13"/>
        <v>210000</v>
      </c>
      <c r="J48" s="13">
        <f>D48+F48+H48</f>
        <v>0</v>
      </c>
    </row>
    <row r="49" spans="1:10" ht="30">
      <c r="A49" s="3" t="s">
        <v>366</v>
      </c>
      <c r="B49" s="4" t="s">
        <v>53</v>
      </c>
      <c r="C49" s="5">
        <f>C50+C54+C56+C58+C60+C62+C64</f>
        <v>0</v>
      </c>
      <c r="D49" s="5">
        <f t="shared" ref="D49:H49" si="14">D50+D54+D56+D58+D60+D62+D64</f>
        <v>0</v>
      </c>
      <c r="E49" s="5">
        <f t="shared" si="14"/>
        <v>1991600</v>
      </c>
      <c r="F49" s="5">
        <f t="shared" si="14"/>
        <v>457365.79</v>
      </c>
      <c r="G49" s="5">
        <f t="shared" si="14"/>
        <v>668000</v>
      </c>
      <c r="H49" s="5">
        <f t="shared" si="14"/>
        <v>53382</v>
      </c>
      <c r="I49" s="5">
        <f>C49+E49+G49</f>
        <v>2659600</v>
      </c>
      <c r="J49" s="5">
        <f>D49+F49+H49</f>
        <v>510747.79</v>
      </c>
    </row>
    <row r="50" spans="1:10" ht="25.5">
      <c r="A50" s="6" t="s">
        <v>367</v>
      </c>
      <c r="B50" s="7" t="s">
        <v>54</v>
      </c>
      <c r="C50" s="8">
        <v>0</v>
      </c>
      <c r="D50" s="8">
        <v>0</v>
      </c>
      <c r="E50" s="8">
        <v>0</v>
      </c>
      <c r="F50" s="8">
        <v>0</v>
      </c>
      <c r="G50" s="8">
        <f>G51+G52+G53</f>
        <v>350000</v>
      </c>
      <c r="H50" s="8">
        <f>H51+H52+H53</f>
        <v>7000</v>
      </c>
      <c r="I50" s="8">
        <f t="shared" ref="I50:J53" si="15">C50+E50+G50</f>
        <v>350000</v>
      </c>
      <c r="J50" s="9">
        <f t="shared" si="15"/>
        <v>7000</v>
      </c>
    </row>
    <row r="51" spans="1:10" outlineLevel="1">
      <c r="A51" s="10" t="s">
        <v>57</v>
      </c>
      <c r="B51" s="11" t="s">
        <v>58</v>
      </c>
      <c r="C51" s="12">
        <v>0</v>
      </c>
      <c r="D51" s="12">
        <v>0</v>
      </c>
      <c r="E51" s="12">
        <v>0</v>
      </c>
      <c r="F51" s="12">
        <v>0</v>
      </c>
      <c r="G51" s="12">
        <v>210000</v>
      </c>
      <c r="H51" s="12">
        <v>0</v>
      </c>
      <c r="I51" s="8">
        <f t="shared" si="15"/>
        <v>210000</v>
      </c>
      <c r="J51" s="9">
        <f t="shared" si="15"/>
        <v>0</v>
      </c>
    </row>
    <row r="52" spans="1:10" outlineLevel="1">
      <c r="A52" s="10" t="s">
        <v>55</v>
      </c>
      <c r="B52" s="11" t="s">
        <v>56</v>
      </c>
      <c r="C52" s="12">
        <v>0</v>
      </c>
      <c r="D52" s="12">
        <v>0</v>
      </c>
      <c r="E52" s="12">
        <v>0</v>
      </c>
      <c r="F52" s="12">
        <v>0</v>
      </c>
      <c r="G52" s="12">
        <v>110000</v>
      </c>
      <c r="H52" s="12">
        <v>7000</v>
      </c>
      <c r="I52" s="8">
        <f t="shared" si="15"/>
        <v>110000</v>
      </c>
      <c r="J52" s="9">
        <f t="shared" si="15"/>
        <v>7000</v>
      </c>
    </row>
    <row r="53" spans="1:10" ht="38.25" outlineLevel="1">
      <c r="A53" s="10" t="s">
        <v>59</v>
      </c>
      <c r="B53" s="11" t="s">
        <v>60</v>
      </c>
      <c r="C53" s="12">
        <v>0</v>
      </c>
      <c r="D53" s="12">
        <v>0</v>
      </c>
      <c r="E53" s="12">
        <v>0</v>
      </c>
      <c r="F53" s="12">
        <v>0</v>
      </c>
      <c r="G53" s="12">
        <v>30000</v>
      </c>
      <c r="H53" s="12">
        <v>0</v>
      </c>
      <c r="I53" s="8">
        <f t="shared" si="15"/>
        <v>30000</v>
      </c>
      <c r="J53" s="9">
        <f t="shared" si="15"/>
        <v>0</v>
      </c>
    </row>
    <row r="54" spans="1:10" ht="76.5">
      <c r="A54" s="6" t="s">
        <v>368</v>
      </c>
      <c r="B54" s="7" t="s">
        <v>61</v>
      </c>
      <c r="C54" s="8">
        <v>0</v>
      </c>
      <c r="D54" s="8">
        <v>0</v>
      </c>
      <c r="E54" s="8">
        <v>0</v>
      </c>
      <c r="F54" s="8">
        <v>0</v>
      </c>
      <c r="G54" s="8">
        <f>G55</f>
        <v>40000</v>
      </c>
      <c r="H54" s="8">
        <f>H55</f>
        <v>0</v>
      </c>
      <c r="I54" s="8">
        <f t="shared" ref="I54:I57" si="16">C54+E54+G54</f>
        <v>40000</v>
      </c>
      <c r="J54" s="9">
        <f t="shared" ref="J54:J57" si="17">D54+F54+H54</f>
        <v>0</v>
      </c>
    </row>
    <row r="55" spans="1:10" ht="38.25" outlineLevel="1">
      <c r="A55" s="10" t="s">
        <v>62</v>
      </c>
      <c r="B55" s="11" t="s">
        <v>63</v>
      </c>
      <c r="C55" s="12">
        <v>0</v>
      </c>
      <c r="D55" s="12">
        <v>0</v>
      </c>
      <c r="E55" s="12">
        <v>0</v>
      </c>
      <c r="F55" s="12">
        <v>0</v>
      </c>
      <c r="G55" s="12">
        <v>40000</v>
      </c>
      <c r="H55" s="12">
        <v>0</v>
      </c>
      <c r="I55" s="23">
        <f t="shared" si="16"/>
        <v>40000</v>
      </c>
      <c r="J55" s="24">
        <f t="shared" si="17"/>
        <v>0</v>
      </c>
    </row>
    <row r="56" spans="1:10" ht="38.25">
      <c r="A56" s="6" t="s">
        <v>369</v>
      </c>
      <c r="B56" s="7" t="s">
        <v>64</v>
      </c>
      <c r="C56" s="8">
        <v>0</v>
      </c>
      <c r="D56" s="8">
        <v>0</v>
      </c>
      <c r="E56" s="8">
        <v>0</v>
      </c>
      <c r="F56" s="8">
        <v>0</v>
      </c>
      <c r="G56" s="8">
        <f>G57</f>
        <v>53000</v>
      </c>
      <c r="H56" s="8">
        <f>H57</f>
        <v>0</v>
      </c>
      <c r="I56" s="8">
        <f t="shared" si="16"/>
        <v>53000</v>
      </c>
      <c r="J56" s="9">
        <f t="shared" si="17"/>
        <v>0</v>
      </c>
    </row>
    <row r="57" spans="1:10" ht="38.25" outlineLevel="1">
      <c r="A57" s="10" t="s">
        <v>65</v>
      </c>
      <c r="B57" s="11" t="s">
        <v>66</v>
      </c>
      <c r="C57" s="12">
        <v>0</v>
      </c>
      <c r="D57" s="12">
        <v>0</v>
      </c>
      <c r="E57" s="12">
        <v>0</v>
      </c>
      <c r="F57" s="12">
        <v>0</v>
      </c>
      <c r="G57" s="12">
        <v>53000</v>
      </c>
      <c r="H57" s="12">
        <v>0</v>
      </c>
      <c r="I57" s="23">
        <f t="shared" si="16"/>
        <v>53000</v>
      </c>
      <c r="J57" s="24">
        <f t="shared" si="17"/>
        <v>0</v>
      </c>
    </row>
    <row r="58" spans="1:10" ht="38.25">
      <c r="A58" s="6" t="s">
        <v>370</v>
      </c>
      <c r="B58" s="7" t="s">
        <v>67</v>
      </c>
      <c r="C58" s="8">
        <v>0</v>
      </c>
      <c r="D58" s="8">
        <v>0</v>
      </c>
      <c r="E58" s="8">
        <v>0</v>
      </c>
      <c r="F58" s="8">
        <v>0</v>
      </c>
      <c r="G58" s="8">
        <f>G59</f>
        <v>70000</v>
      </c>
      <c r="H58" s="8">
        <f>H59</f>
        <v>19000</v>
      </c>
      <c r="I58" s="8">
        <f t="shared" ref="I58:J61" si="18">C58+E58+G58</f>
        <v>70000</v>
      </c>
      <c r="J58" s="8">
        <f t="shared" si="18"/>
        <v>19000</v>
      </c>
    </row>
    <row r="59" spans="1:10" ht="38.25" outlineLevel="1">
      <c r="A59" s="10" t="s">
        <v>68</v>
      </c>
      <c r="B59" s="11" t="s">
        <v>69</v>
      </c>
      <c r="C59" s="12">
        <v>0</v>
      </c>
      <c r="D59" s="12">
        <v>0</v>
      </c>
      <c r="E59" s="12">
        <v>0</v>
      </c>
      <c r="F59" s="12">
        <v>0</v>
      </c>
      <c r="G59" s="12">
        <v>70000</v>
      </c>
      <c r="H59" s="12">
        <v>19000</v>
      </c>
      <c r="I59" s="23">
        <f t="shared" si="18"/>
        <v>70000</v>
      </c>
      <c r="J59" s="23">
        <f t="shared" si="18"/>
        <v>19000</v>
      </c>
    </row>
    <row r="60" spans="1:10" ht="38.25">
      <c r="A60" s="6" t="s">
        <v>371</v>
      </c>
      <c r="B60" s="7" t="s">
        <v>70</v>
      </c>
      <c r="C60" s="8">
        <v>0</v>
      </c>
      <c r="D60" s="8">
        <v>0</v>
      </c>
      <c r="E60" s="8">
        <f>E61</f>
        <v>400</v>
      </c>
      <c r="F60" s="8">
        <f>F61</f>
        <v>400</v>
      </c>
      <c r="G60" s="8">
        <v>0</v>
      </c>
      <c r="H60" s="8">
        <v>0</v>
      </c>
      <c r="I60" s="8">
        <f t="shared" si="18"/>
        <v>400</v>
      </c>
      <c r="J60" s="8">
        <f t="shared" si="18"/>
        <v>400</v>
      </c>
    </row>
    <row r="61" spans="1:10" ht="25.5" outlineLevel="1">
      <c r="A61" s="10" t="s">
        <v>71</v>
      </c>
      <c r="B61" s="11" t="s">
        <v>72</v>
      </c>
      <c r="C61" s="12">
        <v>0</v>
      </c>
      <c r="D61" s="12">
        <v>0</v>
      </c>
      <c r="E61" s="12">
        <v>400</v>
      </c>
      <c r="F61" s="12">
        <v>400</v>
      </c>
      <c r="G61" s="12">
        <v>0</v>
      </c>
      <c r="H61" s="12">
        <v>0</v>
      </c>
      <c r="I61" s="8">
        <f t="shared" si="18"/>
        <v>400</v>
      </c>
      <c r="J61" s="8">
        <f t="shared" si="18"/>
        <v>400</v>
      </c>
    </row>
    <row r="62" spans="1:10" ht="25.5">
      <c r="A62" s="6" t="s">
        <v>372</v>
      </c>
      <c r="B62" s="7" t="s">
        <v>73</v>
      </c>
      <c r="C62" s="8">
        <v>0</v>
      </c>
      <c r="D62" s="8">
        <v>0</v>
      </c>
      <c r="E62" s="8">
        <v>0</v>
      </c>
      <c r="F62" s="8">
        <v>0</v>
      </c>
      <c r="G62" s="8">
        <f>G63</f>
        <v>105000</v>
      </c>
      <c r="H62" s="8">
        <f>H63</f>
        <v>19768</v>
      </c>
      <c r="I62" s="8">
        <f>C62+E62+G62</f>
        <v>105000</v>
      </c>
      <c r="J62" s="8">
        <f>D62+F62+H62</f>
        <v>19768</v>
      </c>
    </row>
    <row r="63" spans="1:10" ht="25.5" outlineLevel="1">
      <c r="A63" s="10" t="s">
        <v>74</v>
      </c>
      <c r="B63" s="11" t="s">
        <v>75</v>
      </c>
      <c r="C63" s="12">
        <v>0</v>
      </c>
      <c r="D63" s="12">
        <v>0</v>
      </c>
      <c r="E63" s="12">
        <v>0</v>
      </c>
      <c r="F63" s="12">
        <v>0</v>
      </c>
      <c r="G63" s="12">
        <v>105000</v>
      </c>
      <c r="H63" s="48">
        <v>19768</v>
      </c>
      <c r="I63" s="8">
        <f>C63+E63+G63</f>
        <v>105000</v>
      </c>
      <c r="J63" s="8">
        <f>D63+F63+H63</f>
        <v>19768</v>
      </c>
    </row>
    <row r="64" spans="1:10" ht="54.75" customHeight="1">
      <c r="A64" s="6" t="s">
        <v>373</v>
      </c>
      <c r="B64" s="7" t="s">
        <v>76</v>
      </c>
      <c r="C64" s="8">
        <v>0</v>
      </c>
      <c r="D64" s="8">
        <v>0</v>
      </c>
      <c r="E64" s="8">
        <f>E65+E66</f>
        <v>1991200</v>
      </c>
      <c r="F64" s="8">
        <f>F65+F66</f>
        <v>456965.79</v>
      </c>
      <c r="G64" s="8">
        <f t="shared" ref="G64:H64" si="19">G65+G66</f>
        <v>50000</v>
      </c>
      <c r="H64" s="8">
        <f t="shared" si="19"/>
        <v>7614</v>
      </c>
      <c r="I64" s="8">
        <f>I65+I66</f>
        <v>2041200</v>
      </c>
      <c r="J64" s="8">
        <f>J65+J66</f>
        <v>464579.79</v>
      </c>
    </row>
    <row r="65" spans="1:10" ht="25.5" outlineLevel="1">
      <c r="A65" s="10" t="s">
        <v>79</v>
      </c>
      <c r="B65" s="11" t="s">
        <v>80</v>
      </c>
      <c r="C65" s="12">
        <v>0</v>
      </c>
      <c r="D65" s="12">
        <v>0</v>
      </c>
      <c r="E65" s="12">
        <v>1991200</v>
      </c>
      <c r="F65" s="12">
        <v>456965.79</v>
      </c>
      <c r="G65" s="12">
        <v>0</v>
      </c>
      <c r="H65" s="12">
        <v>0</v>
      </c>
      <c r="I65" s="12">
        <f>C65+E65+G65</f>
        <v>1991200</v>
      </c>
      <c r="J65" s="13">
        <f>D65+F65+H65</f>
        <v>456965.79</v>
      </c>
    </row>
    <row r="66" spans="1:10" ht="25.5" outlineLevel="1">
      <c r="A66" s="10" t="s">
        <v>77</v>
      </c>
      <c r="B66" s="11" t="s">
        <v>78</v>
      </c>
      <c r="C66" s="12">
        <v>0</v>
      </c>
      <c r="D66" s="12">
        <v>0</v>
      </c>
      <c r="E66" s="12">
        <v>0</v>
      </c>
      <c r="F66" s="12">
        <v>0</v>
      </c>
      <c r="G66" s="12">
        <v>50000</v>
      </c>
      <c r="H66" s="12">
        <v>7614</v>
      </c>
      <c r="I66" s="12">
        <f>C66+E66+G66</f>
        <v>50000</v>
      </c>
      <c r="J66" s="13">
        <f>D66+F66+H66</f>
        <v>7614</v>
      </c>
    </row>
    <row r="67" spans="1:10" ht="30">
      <c r="A67" s="3" t="s">
        <v>374</v>
      </c>
      <c r="B67" s="4" t="s">
        <v>81</v>
      </c>
      <c r="C67" s="5">
        <f>C68+C70+C73</f>
        <v>0</v>
      </c>
      <c r="D67" s="5">
        <f t="shared" ref="D67:J67" si="20">D68+D70+D73</f>
        <v>0</v>
      </c>
      <c r="E67" s="5">
        <f t="shared" si="20"/>
        <v>272006.96000000002</v>
      </c>
      <c r="F67" s="5">
        <f t="shared" si="20"/>
        <v>0</v>
      </c>
      <c r="G67" s="5">
        <f t="shared" si="20"/>
        <v>2273293.04</v>
      </c>
      <c r="H67" s="5">
        <f t="shared" si="20"/>
        <v>947739.7</v>
      </c>
      <c r="I67" s="5">
        <f t="shared" si="20"/>
        <v>2545300</v>
      </c>
      <c r="J67" s="5">
        <f t="shared" si="20"/>
        <v>947739.7</v>
      </c>
    </row>
    <row r="68" spans="1:10" ht="25.5">
      <c r="A68" s="6" t="s">
        <v>438</v>
      </c>
      <c r="B68" s="7" t="s">
        <v>82</v>
      </c>
      <c r="C68" s="8">
        <v>0</v>
      </c>
      <c r="D68" s="8">
        <v>0</v>
      </c>
      <c r="E68" s="8">
        <v>0</v>
      </c>
      <c r="F68" s="8">
        <v>0</v>
      </c>
      <c r="G68" s="8">
        <f>G69</f>
        <v>0</v>
      </c>
      <c r="H68" s="8">
        <f>H69</f>
        <v>0</v>
      </c>
      <c r="I68" s="8">
        <f>C68+E68+G68</f>
        <v>0</v>
      </c>
      <c r="J68" s="9">
        <f>D68+F68+H68</f>
        <v>0</v>
      </c>
    </row>
    <row r="69" spans="1:10" ht="38.25" outlineLevel="1">
      <c r="A69" s="10" t="s">
        <v>83</v>
      </c>
      <c r="B69" s="11" t="s">
        <v>84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3">
        <v>0</v>
      </c>
    </row>
    <row r="70" spans="1:10" ht="25.5">
      <c r="A70" s="6" t="s">
        <v>375</v>
      </c>
      <c r="B70" s="7" t="s">
        <v>85</v>
      </c>
      <c r="C70" s="8">
        <v>0</v>
      </c>
      <c r="D70" s="8">
        <v>0</v>
      </c>
      <c r="E70" s="8">
        <v>0</v>
      </c>
      <c r="F70" s="8">
        <v>0</v>
      </c>
      <c r="G70" s="8">
        <f>G71+G72</f>
        <v>1265000</v>
      </c>
      <c r="H70" s="8">
        <f>H71+H72</f>
        <v>891704.7</v>
      </c>
      <c r="I70" s="8">
        <f>C70+E70+G70</f>
        <v>1265000</v>
      </c>
      <c r="J70" s="9">
        <f>D70+F70+H70</f>
        <v>891704.7</v>
      </c>
    </row>
    <row r="71" spans="1:10" ht="38.25" outlineLevel="1">
      <c r="A71" s="10" t="s">
        <v>83</v>
      </c>
      <c r="B71" s="11" t="s">
        <v>86</v>
      </c>
      <c r="C71" s="12">
        <v>0</v>
      </c>
      <c r="D71" s="12">
        <v>0</v>
      </c>
      <c r="E71" s="12">
        <v>0</v>
      </c>
      <c r="F71" s="12">
        <v>0</v>
      </c>
      <c r="G71" s="12">
        <v>1120000</v>
      </c>
      <c r="H71" s="12">
        <v>868214.7</v>
      </c>
      <c r="I71" s="25">
        <f t="shared" ref="I71:I72" si="21">C71+E71+G71</f>
        <v>1120000</v>
      </c>
      <c r="J71" s="26">
        <f t="shared" ref="J71:J72" si="22">D71+F71+H71</f>
        <v>868214.7</v>
      </c>
    </row>
    <row r="72" spans="1:10" ht="38.25" outlineLevel="1">
      <c r="A72" s="10" t="s">
        <v>87</v>
      </c>
      <c r="B72" s="11" t="s">
        <v>88</v>
      </c>
      <c r="C72" s="12">
        <v>0</v>
      </c>
      <c r="D72" s="12">
        <v>0</v>
      </c>
      <c r="E72" s="12">
        <v>0</v>
      </c>
      <c r="F72" s="12">
        <v>0</v>
      </c>
      <c r="G72" s="48">
        <v>145000</v>
      </c>
      <c r="H72" s="48">
        <v>23490</v>
      </c>
      <c r="I72" s="25">
        <f t="shared" si="21"/>
        <v>145000</v>
      </c>
      <c r="J72" s="26">
        <f t="shared" si="22"/>
        <v>23490</v>
      </c>
    </row>
    <row r="73" spans="1:10" ht="38.25">
      <c r="A73" s="6" t="s">
        <v>376</v>
      </c>
      <c r="B73" s="7" t="s">
        <v>89</v>
      </c>
      <c r="C73" s="8">
        <v>0</v>
      </c>
      <c r="D73" s="8">
        <v>0</v>
      </c>
      <c r="E73" s="8">
        <f>E74+E75+E76</f>
        <v>272006.96000000002</v>
      </c>
      <c r="F73" s="8">
        <f>F74+F75+F76</f>
        <v>0</v>
      </c>
      <c r="G73" s="8">
        <f>G74+G75+G76</f>
        <v>1008293.04</v>
      </c>
      <c r="H73" s="8">
        <f>H74+H75+H76</f>
        <v>56035</v>
      </c>
      <c r="I73" s="8">
        <f t="shared" ref="I73:J73" si="23">C73+E73+G73</f>
        <v>1280300</v>
      </c>
      <c r="J73" s="9">
        <f t="shared" si="23"/>
        <v>56035</v>
      </c>
    </row>
    <row r="74" spans="1:10" ht="38.25" outlineLevel="1">
      <c r="A74" s="10" t="s">
        <v>92</v>
      </c>
      <c r="B74" s="11" t="s">
        <v>93</v>
      </c>
      <c r="C74" s="12">
        <v>0</v>
      </c>
      <c r="D74" s="12">
        <v>0</v>
      </c>
      <c r="E74" s="57">
        <v>0</v>
      </c>
      <c r="F74" s="57">
        <v>0</v>
      </c>
      <c r="G74" s="48">
        <v>84000</v>
      </c>
      <c r="H74" s="48">
        <v>9500</v>
      </c>
      <c r="I74" s="25">
        <f t="shared" ref="I74:J76" si="24">C74+E74+G74</f>
        <v>84000</v>
      </c>
      <c r="J74" s="26">
        <f t="shared" si="24"/>
        <v>9500</v>
      </c>
    </row>
    <row r="75" spans="1:10" ht="38.25" outlineLevel="1">
      <c r="A75" s="10" t="s">
        <v>90</v>
      </c>
      <c r="B75" s="11" t="s">
        <v>91</v>
      </c>
      <c r="C75" s="12">
        <v>0</v>
      </c>
      <c r="D75" s="12">
        <v>0</v>
      </c>
      <c r="E75" s="57">
        <v>0</v>
      </c>
      <c r="F75" s="57">
        <v>0</v>
      </c>
      <c r="G75" s="56">
        <v>903800</v>
      </c>
      <c r="H75" s="56">
        <v>46535</v>
      </c>
      <c r="I75" s="25">
        <f t="shared" si="24"/>
        <v>903800</v>
      </c>
      <c r="J75" s="26">
        <f t="shared" si="24"/>
        <v>46535</v>
      </c>
    </row>
    <row r="76" spans="1:10" ht="25.5" outlineLevel="1">
      <c r="A76" s="10" t="s">
        <v>504</v>
      </c>
      <c r="B76" s="11" t="s">
        <v>503</v>
      </c>
      <c r="C76" s="12">
        <v>0</v>
      </c>
      <c r="D76" s="12">
        <v>0</v>
      </c>
      <c r="E76" s="56">
        <v>272006.96000000002</v>
      </c>
      <c r="F76" s="57">
        <v>0</v>
      </c>
      <c r="G76" s="48">
        <v>20493.04</v>
      </c>
      <c r="H76" s="56">
        <v>0</v>
      </c>
      <c r="I76" s="25">
        <f t="shared" si="24"/>
        <v>292500</v>
      </c>
      <c r="J76" s="26">
        <f t="shared" si="24"/>
        <v>0</v>
      </c>
    </row>
    <row r="77" spans="1:10" ht="30">
      <c r="A77" s="3" t="s">
        <v>377</v>
      </c>
      <c r="B77" s="4" t="s">
        <v>94</v>
      </c>
      <c r="C77" s="5">
        <f>C78+C80</f>
        <v>11774508.789999999</v>
      </c>
      <c r="D77" s="5">
        <f t="shared" ref="D77:F77" si="25">D78+D80</f>
        <v>0</v>
      </c>
      <c r="E77" s="5">
        <f t="shared" si="25"/>
        <v>41362542.789999999</v>
      </c>
      <c r="F77" s="5">
        <f t="shared" si="25"/>
        <v>1219873.6099999999</v>
      </c>
      <c r="G77" s="5">
        <f>G78+G80+G85</f>
        <v>108439812.02</v>
      </c>
      <c r="H77" s="5">
        <f>H78+H80+H85</f>
        <v>34614424.57</v>
      </c>
      <c r="I77" s="5">
        <f t="shared" ref="I77:J79" si="26">C77+E77+G77</f>
        <v>161576863.59999999</v>
      </c>
      <c r="J77" s="5">
        <f t="shared" si="26"/>
        <v>35834298.18</v>
      </c>
    </row>
    <row r="78" spans="1:10">
      <c r="A78" s="6" t="s">
        <v>378</v>
      </c>
      <c r="B78" s="7" t="s">
        <v>95</v>
      </c>
      <c r="C78" s="8">
        <f t="shared" ref="C78:H78" si="27">C79</f>
        <v>11774508.789999999</v>
      </c>
      <c r="D78" s="8">
        <f t="shared" si="27"/>
        <v>0</v>
      </c>
      <c r="E78" s="8">
        <f t="shared" si="27"/>
        <v>83254.11</v>
      </c>
      <c r="F78" s="8">
        <f t="shared" si="27"/>
        <v>0</v>
      </c>
      <c r="G78" s="8">
        <f t="shared" si="27"/>
        <v>35680.199999999997</v>
      </c>
      <c r="H78" s="8">
        <f t="shared" si="27"/>
        <v>0</v>
      </c>
      <c r="I78" s="8">
        <f t="shared" si="26"/>
        <v>11893443.099999998</v>
      </c>
      <c r="J78" s="8">
        <f t="shared" si="26"/>
        <v>0</v>
      </c>
    </row>
    <row r="79" spans="1:10" outlineLevel="1">
      <c r="A79" s="10" t="s">
        <v>96</v>
      </c>
      <c r="B79" s="11" t="s">
        <v>97</v>
      </c>
      <c r="C79" s="48">
        <v>11774508.789999999</v>
      </c>
      <c r="D79" s="48">
        <v>0</v>
      </c>
      <c r="E79" s="48">
        <v>83254.11</v>
      </c>
      <c r="F79" s="48">
        <v>0</v>
      </c>
      <c r="G79" s="48">
        <v>35680.199999999997</v>
      </c>
      <c r="H79" s="48">
        <v>0</v>
      </c>
      <c r="I79" s="8">
        <f t="shared" si="26"/>
        <v>11893443.099999998</v>
      </c>
      <c r="J79" s="8">
        <f t="shared" si="26"/>
        <v>0</v>
      </c>
    </row>
    <row r="80" spans="1:10" ht="25.5">
      <c r="A80" s="6" t="s">
        <v>379</v>
      </c>
      <c r="B80" s="7" t="s">
        <v>98</v>
      </c>
      <c r="C80" s="8">
        <f>C81+C82+C83+C84</f>
        <v>0</v>
      </c>
      <c r="D80" s="8">
        <f t="shared" ref="D80:J80" si="28">D81+D82+D83+D84</f>
        <v>0</v>
      </c>
      <c r="E80" s="8">
        <f t="shared" si="28"/>
        <v>41279288.68</v>
      </c>
      <c r="F80" s="8">
        <f t="shared" si="28"/>
        <v>1219873.6099999999</v>
      </c>
      <c r="G80" s="8">
        <f t="shared" si="28"/>
        <v>108308131.81999999</v>
      </c>
      <c r="H80" s="8">
        <f t="shared" si="28"/>
        <v>34560424.57</v>
      </c>
      <c r="I80" s="8">
        <f t="shared" si="28"/>
        <v>149587420.5</v>
      </c>
      <c r="J80" s="8">
        <f t="shared" si="28"/>
        <v>35780298.180000007</v>
      </c>
    </row>
    <row r="81" spans="1:10" outlineLevel="1">
      <c r="A81" s="10" t="s">
        <v>105</v>
      </c>
      <c r="B81" s="11" t="s">
        <v>106</v>
      </c>
      <c r="C81" s="12">
        <v>0</v>
      </c>
      <c r="D81" s="12">
        <v>0</v>
      </c>
      <c r="E81" s="12">
        <v>0</v>
      </c>
      <c r="F81" s="12">
        <v>0</v>
      </c>
      <c r="G81" s="12">
        <v>19914500</v>
      </c>
      <c r="H81" s="12">
        <v>10770993.4</v>
      </c>
      <c r="I81" s="12">
        <f t="shared" ref="I81:J84" si="29">C81+E81+G81</f>
        <v>19914500</v>
      </c>
      <c r="J81" s="13">
        <f t="shared" si="29"/>
        <v>10770993.4</v>
      </c>
    </row>
    <row r="82" spans="1:10" outlineLevel="1">
      <c r="A82" s="10" t="s">
        <v>103</v>
      </c>
      <c r="B82" s="11" t="s">
        <v>104</v>
      </c>
      <c r="C82" s="12">
        <v>0</v>
      </c>
      <c r="D82" s="12">
        <v>0</v>
      </c>
      <c r="E82" s="12">
        <v>0</v>
      </c>
      <c r="F82" s="12">
        <v>0</v>
      </c>
      <c r="G82" s="12">
        <v>52186482.280000001</v>
      </c>
      <c r="H82" s="12">
        <v>21575118.170000002</v>
      </c>
      <c r="I82" s="12">
        <f t="shared" si="29"/>
        <v>52186482.280000001</v>
      </c>
      <c r="J82" s="13">
        <f t="shared" si="29"/>
        <v>21575118.170000002</v>
      </c>
    </row>
    <row r="83" spans="1:10" ht="38.25" outlineLevel="1">
      <c r="A83" s="10" t="s">
        <v>101</v>
      </c>
      <c r="B83" s="11" t="s">
        <v>102</v>
      </c>
      <c r="C83" s="12">
        <v>0</v>
      </c>
      <c r="D83" s="12">
        <v>0</v>
      </c>
      <c r="E83" s="56">
        <v>20159005.199999999</v>
      </c>
      <c r="F83" s="48">
        <v>979039.98</v>
      </c>
      <c r="G83" s="48">
        <v>18693531.239999998</v>
      </c>
      <c r="H83" s="12">
        <v>801032.79</v>
      </c>
      <c r="I83" s="12">
        <f t="shared" si="29"/>
        <v>38852536.439999998</v>
      </c>
      <c r="J83" s="13">
        <f t="shared" si="29"/>
        <v>1780072.77</v>
      </c>
    </row>
    <row r="84" spans="1:10" ht="25.5" outlineLevel="1">
      <c r="A84" s="10" t="s">
        <v>99</v>
      </c>
      <c r="B84" s="11" t="s">
        <v>100</v>
      </c>
      <c r="C84" s="12">
        <v>0</v>
      </c>
      <c r="D84" s="12">
        <v>0</v>
      </c>
      <c r="E84" s="12">
        <v>21120283.48</v>
      </c>
      <c r="F84" s="48">
        <v>240833.63</v>
      </c>
      <c r="G84" s="12">
        <v>17513618.300000001</v>
      </c>
      <c r="H84" s="12">
        <v>1413280.21</v>
      </c>
      <c r="I84" s="12">
        <f t="shared" si="29"/>
        <v>38633901.780000001</v>
      </c>
      <c r="J84" s="13">
        <f t="shared" si="29"/>
        <v>1654113.8399999999</v>
      </c>
    </row>
    <row r="85" spans="1:10" ht="27" customHeight="1">
      <c r="A85" s="6" t="s">
        <v>508</v>
      </c>
      <c r="B85" s="7" t="s">
        <v>505</v>
      </c>
      <c r="C85" s="8">
        <f>C86+C87+C88+C89</f>
        <v>1847052.33</v>
      </c>
      <c r="D85" s="8">
        <f t="shared" ref="D85" si="30">D86+D87+D88+D89</f>
        <v>1847052.33</v>
      </c>
      <c r="E85" s="8">
        <f t="shared" ref="E85:J85" si="31">E86</f>
        <v>0</v>
      </c>
      <c r="F85" s="8">
        <f t="shared" si="31"/>
        <v>0</v>
      </c>
      <c r="G85" s="8">
        <f t="shared" si="31"/>
        <v>96000</v>
      </c>
      <c r="H85" s="8">
        <f t="shared" si="31"/>
        <v>54000</v>
      </c>
      <c r="I85" s="8">
        <f t="shared" si="31"/>
        <v>96000</v>
      </c>
      <c r="J85" s="8">
        <f t="shared" si="31"/>
        <v>54000</v>
      </c>
    </row>
    <row r="86" spans="1:10" ht="25.5" outlineLevel="1">
      <c r="A86" s="10" t="s">
        <v>507</v>
      </c>
      <c r="B86" s="11" t="s">
        <v>506</v>
      </c>
      <c r="C86" s="12">
        <v>0</v>
      </c>
      <c r="D86" s="12">
        <v>0</v>
      </c>
      <c r="E86" s="12">
        <v>0</v>
      </c>
      <c r="F86" s="12">
        <v>0</v>
      </c>
      <c r="G86" s="12">
        <v>96000</v>
      </c>
      <c r="H86" s="12">
        <v>54000</v>
      </c>
      <c r="I86" s="12">
        <f t="shared" ref="I86" si="32">C86+E86+G86</f>
        <v>96000</v>
      </c>
      <c r="J86" s="13">
        <f t="shared" ref="J86" si="33">D86+F86+H86</f>
        <v>54000</v>
      </c>
    </row>
    <row r="87" spans="1:10" ht="30">
      <c r="A87" s="3" t="s">
        <v>380</v>
      </c>
      <c r="B87" s="4" t="s">
        <v>107</v>
      </c>
      <c r="C87" s="5">
        <f>C88+C90</f>
        <v>615684.11</v>
      </c>
      <c r="D87" s="5">
        <f t="shared" ref="D87:H87" si="34">D88+D90</f>
        <v>615684.11</v>
      </c>
      <c r="E87" s="5">
        <f t="shared" si="34"/>
        <v>114913239.93000001</v>
      </c>
      <c r="F87" s="5">
        <f t="shared" si="34"/>
        <v>7169938.8400000008</v>
      </c>
      <c r="G87" s="5">
        <f t="shared" si="34"/>
        <v>30519588.57</v>
      </c>
      <c r="H87" s="5">
        <f t="shared" si="34"/>
        <v>1799815.1000000003</v>
      </c>
      <c r="I87" s="5">
        <f t="shared" ref="I87:J89" si="35">C87+E87+G87</f>
        <v>146048512.61000001</v>
      </c>
      <c r="J87" s="5">
        <f t="shared" si="35"/>
        <v>9585438.0500000007</v>
      </c>
    </row>
    <row r="88" spans="1:10" ht="38.25">
      <c r="A88" s="6" t="s">
        <v>381</v>
      </c>
      <c r="B88" s="7" t="s">
        <v>108</v>
      </c>
      <c r="C88" s="8">
        <f t="shared" ref="C88:H88" si="36">C89</f>
        <v>615684.11</v>
      </c>
      <c r="D88" s="8">
        <f t="shared" si="36"/>
        <v>615684.11</v>
      </c>
      <c r="E88" s="8">
        <f t="shared" si="36"/>
        <v>6219.03</v>
      </c>
      <c r="F88" s="8">
        <f t="shared" si="36"/>
        <v>6219.03</v>
      </c>
      <c r="G88" s="8">
        <f t="shared" si="36"/>
        <v>8885.11</v>
      </c>
      <c r="H88" s="8">
        <f t="shared" si="36"/>
        <v>8885.11</v>
      </c>
      <c r="I88" s="8">
        <f t="shared" si="35"/>
        <v>630788.25</v>
      </c>
      <c r="J88" s="9">
        <f t="shared" si="35"/>
        <v>630788.25</v>
      </c>
    </row>
    <row r="89" spans="1:10" ht="38.25" outlineLevel="1">
      <c r="A89" s="10" t="s">
        <v>109</v>
      </c>
      <c r="B89" s="11" t="s">
        <v>110</v>
      </c>
      <c r="C89" s="48">
        <v>615684.11</v>
      </c>
      <c r="D89" s="48">
        <v>615684.11</v>
      </c>
      <c r="E89" s="48">
        <v>6219.03</v>
      </c>
      <c r="F89" s="48">
        <v>6219.03</v>
      </c>
      <c r="G89" s="48">
        <v>8885.11</v>
      </c>
      <c r="H89" s="48">
        <v>8885.11</v>
      </c>
      <c r="I89" s="23">
        <f t="shared" si="35"/>
        <v>630788.25</v>
      </c>
      <c r="J89" s="9">
        <f t="shared" si="35"/>
        <v>630788.25</v>
      </c>
    </row>
    <row r="90" spans="1:10">
      <c r="A90" s="6" t="s">
        <v>382</v>
      </c>
      <c r="B90" s="7" t="s">
        <v>111</v>
      </c>
      <c r="C90" s="8">
        <f>C91+C93</f>
        <v>0</v>
      </c>
      <c r="D90" s="8">
        <f t="shared" ref="D90:F90" si="37">D91+D93</f>
        <v>0</v>
      </c>
      <c r="E90" s="8">
        <f t="shared" si="37"/>
        <v>114907020.90000001</v>
      </c>
      <c r="F90" s="8">
        <f t="shared" si="37"/>
        <v>7163719.8100000005</v>
      </c>
      <c r="G90" s="8">
        <f>G91+G93+G92</f>
        <v>30510703.460000001</v>
      </c>
      <c r="H90" s="8">
        <f>H91+H93+H92</f>
        <v>1790929.9900000002</v>
      </c>
      <c r="I90" s="8">
        <f t="shared" ref="I90:J93" si="38">C90+E90+G90</f>
        <v>145417724.36000001</v>
      </c>
      <c r="J90" s="8">
        <f t="shared" si="38"/>
        <v>8954649.8000000007</v>
      </c>
    </row>
    <row r="91" spans="1:10" ht="25.5" outlineLevel="1">
      <c r="A91" s="10" t="s">
        <v>112</v>
      </c>
      <c r="B91" s="11" t="s">
        <v>113</v>
      </c>
      <c r="C91" s="12">
        <v>0</v>
      </c>
      <c r="D91" s="12">
        <v>0</v>
      </c>
      <c r="E91" s="12">
        <v>36125836.789999999</v>
      </c>
      <c r="F91" s="12">
        <v>513537.52</v>
      </c>
      <c r="G91" s="12">
        <v>9415399.9399999995</v>
      </c>
      <c r="H91" s="12">
        <v>128384.38</v>
      </c>
      <c r="I91" s="12">
        <f t="shared" si="38"/>
        <v>45541236.729999997</v>
      </c>
      <c r="J91" s="13">
        <f t="shared" si="38"/>
        <v>641921.9</v>
      </c>
    </row>
    <row r="92" spans="1:10" outlineLevel="1">
      <c r="A92" s="10" t="s">
        <v>103</v>
      </c>
      <c r="B92" s="11" t="s">
        <v>550</v>
      </c>
      <c r="C92" s="12">
        <v>0</v>
      </c>
      <c r="D92" s="12">
        <v>0</v>
      </c>
      <c r="E92" s="62">
        <v>0</v>
      </c>
      <c r="F92" s="12">
        <v>0</v>
      </c>
      <c r="G92" s="62">
        <v>1400000</v>
      </c>
      <c r="H92" s="12">
        <v>0</v>
      </c>
      <c r="I92" s="12">
        <f t="shared" si="38"/>
        <v>1400000</v>
      </c>
      <c r="J92" s="13">
        <f t="shared" si="38"/>
        <v>0</v>
      </c>
    </row>
    <row r="93" spans="1:10" ht="38.25" outlineLevel="1">
      <c r="A93" s="10" t="s">
        <v>114</v>
      </c>
      <c r="B93" s="11" t="s">
        <v>115</v>
      </c>
      <c r="C93" s="12">
        <v>0</v>
      </c>
      <c r="D93" s="12">
        <v>0</v>
      </c>
      <c r="E93" s="56">
        <v>78781184.109999999</v>
      </c>
      <c r="F93" s="57">
        <v>6650182.29</v>
      </c>
      <c r="G93" s="48">
        <v>19695303.52</v>
      </c>
      <c r="H93" s="12">
        <v>1662545.61</v>
      </c>
      <c r="I93" s="12">
        <f t="shared" si="38"/>
        <v>98476487.629999995</v>
      </c>
      <c r="J93" s="13">
        <f t="shared" si="38"/>
        <v>8312727.9000000004</v>
      </c>
    </row>
    <row r="94" spans="1:10">
      <c r="A94" s="3" t="s">
        <v>383</v>
      </c>
      <c r="B94" s="4" t="s">
        <v>116</v>
      </c>
      <c r="C94" s="5">
        <f>C95+C97</f>
        <v>0</v>
      </c>
      <c r="D94" s="5">
        <f t="shared" ref="D94:J94" si="39">D95+D97</f>
        <v>0</v>
      </c>
      <c r="E94" s="5">
        <f t="shared" si="39"/>
        <v>0</v>
      </c>
      <c r="F94" s="5">
        <f t="shared" si="39"/>
        <v>0</v>
      </c>
      <c r="G94" s="5">
        <f t="shared" si="39"/>
        <v>875000</v>
      </c>
      <c r="H94" s="5">
        <f t="shared" si="39"/>
        <v>314898.40000000002</v>
      </c>
      <c r="I94" s="5">
        <f t="shared" si="39"/>
        <v>875000</v>
      </c>
      <c r="J94" s="5">
        <f t="shared" si="39"/>
        <v>314898.40000000002</v>
      </c>
    </row>
    <row r="95" spans="1:10">
      <c r="A95" s="6" t="s">
        <v>384</v>
      </c>
      <c r="B95" s="7" t="s">
        <v>117</v>
      </c>
      <c r="C95" s="8">
        <v>0</v>
      </c>
      <c r="D95" s="8">
        <v>0</v>
      </c>
      <c r="E95" s="8">
        <v>0</v>
      </c>
      <c r="F95" s="8">
        <v>0</v>
      </c>
      <c r="G95" s="8">
        <f>G96</f>
        <v>0</v>
      </c>
      <c r="H95" s="8">
        <f>H96</f>
        <v>0</v>
      </c>
      <c r="I95" s="8">
        <f t="shared" ref="I95:J97" si="40">C95+E95+G95</f>
        <v>0</v>
      </c>
      <c r="J95" s="9">
        <f t="shared" si="40"/>
        <v>0</v>
      </c>
    </row>
    <row r="96" spans="1:10" outlineLevel="1">
      <c r="A96" s="10" t="s">
        <v>118</v>
      </c>
      <c r="B96" s="11" t="s">
        <v>119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25">
        <f t="shared" si="40"/>
        <v>0</v>
      </c>
      <c r="J96" s="26">
        <f t="shared" si="40"/>
        <v>0</v>
      </c>
    </row>
    <row r="97" spans="1:10" ht="25.5">
      <c r="A97" s="6" t="s">
        <v>385</v>
      </c>
      <c r="B97" s="7" t="s">
        <v>120</v>
      </c>
      <c r="C97" s="8">
        <v>0</v>
      </c>
      <c r="D97" s="8">
        <v>0</v>
      </c>
      <c r="E97" s="8">
        <v>0</v>
      </c>
      <c r="F97" s="8">
        <v>0</v>
      </c>
      <c r="G97" s="8">
        <f>G98+G99+G100</f>
        <v>875000</v>
      </c>
      <c r="H97" s="8">
        <f>H98+H99+H100</f>
        <v>314898.40000000002</v>
      </c>
      <c r="I97" s="8">
        <f t="shared" si="40"/>
        <v>875000</v>
      </c>
      <c r="J97" s="9">
        <f t="shared" si="40"/>
        <v>314898.40000000002</v>
      </c>
    </row>
    <row r="98" spans="1:10" outlineLevel="1">
      <c r="A98" s="10" t="s">
        <v>125</v>
      </c>
      <c r="B98" s="11" t="s">
        <v>126</v>
      </c>
      <c r="C98" s="12">
        <v>0</v>
      </c>
      <c r="D98" s="12">
        <v>0</v>
      </c>
      <c r="E98" s="12">
        <v>0</v>
      </c>
      <c r="F98" s="12">
        <v>0</v>
      </c>
      <c r="G98" s="12">
        <v>730025</v>
      </c>
      <c r="H98" s="12">
        <v>301898.40000000002</v>
      </c>
      <c r="I98" s="25">
        <f t="shared" ref="I98:J100" si="41">C98+E98+G98</f>
        <v>730025</v>
      </c>
      <c r="J98" s="26">
        <f t="shared" si="41"/>
        <v>301898.40000000002</v>
      </c>
    </row>
    <row r="99" spans="1:10" outlineLevel="1">
      <c r="A99" s="10" t="s">
        <v>123</v>
      </c>
      <c r="B99" s="11" t="s">
        <v>124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25">
        <f t="shared" si="41"/>
        <v>0</v>
      </c>
      <c r="J99" s="26">
        <f t="shared" si="41"/>
        <v>0</v>
      </c>
    </row>
    <row r="100" spans="1:10" ht="25.5" outlineLevel="1">
      <c r="A100" s="10" t="s">
        <v>121</v>
      </c>
      <c r="B100" s="11" t="s">
        <v>122</v>
      </c>
      <c r="C100" s="12">
        <v>0</v>
      </c>
      <c r="D100" s="12">
        <v>0</v>
      </c>
      <c r="E100" s="12">
        <v>0</v>
      </c>
      <c r="F100" s="12">
        <v>0</v>
      </c>
      <c r="G100" s="12">
        <v>144975</v>
      </c>
      <c r="H100" s="12">
        <v>13000</v>
      </c>
      <c r="I100" s="25">
        <f t="shared" si="41"/>
        <v>144975</v>
      </c>
      <c r="J100" s="26">
        <f t="shared" si="41"/>
        <v>13000</v>
      </c>
    </row>
    <row r="101" spans="1:10">
      <c r="A101" s="3" t="s">
        <v>386</v>
      </c>
      <c r="B101" s="4" t="s">
        <v>127</v>
      </c>
      <c r="C101" s="5">
        <f t="shared" ref="C101:H101" si="42">C104+C112+C114+C102</f>
        <v>0</v>
      </c>
      <c r="D101" s="5">
        <f t="shared" si="42"/>
        <v>0</v>
      </c>
      <c r="E101" s="5">
        <f t="shared" si="42"/>
        <v>7562012.1100000003</v>
      </c>
      <c r="F101" s="5">
        <f t="shared" si="42"/>
        <v>2767721.7</v>
      </c>
      <c r="G101" s="5">
        <f t="shared" si="42"/>
        <v>12861843.879999999</v>
      </c>
      <c r="H101" s="5">
        <f t="shared" si="42"/>
        <v>6881408.2300000004</v>
      </c>
      <c r="I101" s="5">
        <f t="shared" ref="I101:J103" si="43">C101+E101+G101</f>
        <v>20423855.989999998</v>
      </c>
      <c r="J101" s="5">
        <f t="shared" si="43"/>
        <v>9649129.9299999997</v>
      </c>
    </row>
    <row r="102" spans="1:10" ht="42.75" customHeight="1">
      <c r="A102" s="6" t="s">
        <v>480</v>
      </c>
      <c r="B102" s="7" t="s">
        <v>478</v>
      </c>
      <c r="C102" s="8">
        <f>C103+C105+C106+C107</f>
        <v>0</v>
      </c>
      <c r="D102" s="8">
        <f>D103+D105+D106+D107</f>
        <v>0</v>
      </c>
      <c r="E102" s="8">
        <f>E103</f>
        <v>0</v>
      </c>
      <c r="F102" s="8">
        <f>F103</f>
        <v>0</v>
      </c>
      <c r="G102" s="8">
        <f>G103</f>
        <v>0</v>
      </c>
      <c r="H102" s="8">
        <f>H103</f>
        <v>0</v>
      </c>
      <c r="I102" s="8">
        <f t="shared" si="43"/>
        <v>0</v>
      </c>
      <c r="J102" s="8">
        <f t="shared" si="43"/>
        <v>0</v>
      </c>
    </row>
    <row r="103" spans="1:10" ht="38.25" outlineLevel="1">
      <c r="A103" s="10" t="s">
        <v>479</v>
      </c>
      <c r="B103" s="11" t="s">
        <v>477</v>
      </c>
      <c r="C103" s="12">
        <v>0</v>
      </c>
      <c r="D103" s="12">
        <v>0</v>
      </c>
      <c r="E103" s="12">
        <v>0</v>
      </c>
      <c r="F103" s="12">
        <v>0</v>
      </c>
      <c r="G103" s="48">
        <v>0</v>
      </c>
      <c r="H103" s="48">
        <v>0</v>
      </c>
      <c r="I103" s="25">
        <f t="shared" si="43"/>
        <v>0</v>
      </c>
      <c r="J103" s="25">
        <f t="shared" si="43"/>
        <v>0</v>
      </c>
    </row>
    <row r="104" spans="1:10" ht="25.5">
      <c r="A104" s="6" t="s">
        <v>387</v>
      </c>
      <c r="B104" s="7" t="s">
        <v>128</v>
      </c>
      <c r="C104" s="8">
        <f>C105+C107+C108+C109</f>
        <v>0</v>
      </c>
      <c r="D104" s="8">
        <f>D105+D107+D108+D109</f>
        <v>0</v>
      </c>
      <c r="E104" s="8">
        <f t="shared" ref="E104:J104" si="44">E105+E107+E108+E109+E106+E110+E111</f>
        <v>6329412.1100000003</v>
      </c>
      <c r="F104" s="8">
        <f t="shared" si="44"/>
        <v>2188104.7800000003</v>
      </c>
      <c r="G104" s="8">
        <f t="shared" si="44"/>
        <v>8846943.879999999</v>
      </c>
      <c r="H104" s="8">
        <f t="shared" si="44"/>
        <v>4876346.1900000004</v>
      </c>
      <c r="I104" s="8">
        <f t="shared" si="44"/>
        <v>15176355.989999998</v>
      </c>
      <c r="J104" s="8">
        <f t="shared" si="44"/>
        <v>7064450.9700000007</v>
      </c>
    </row>
    <row r="105" spans="1:10" ht="38.25" outlineLevel="1">
      <c r="A105" s="10" t="s">
        <v>135</v>
      </c>
      <c r="B105" s="11" t="s">
        <v>136</v>
      </c>
      <c r="C105" s="12">
        <v>0</v>
      </c>
      <c r="D105" s="12">
        <v>0</v>
      </c>
      <c r="E105" s="56">
        <v>3878900</v>
      </c>
      <c r="F105" s="56">
        <v>1873829</v>
      </c>
      <c r="G105" s="57">
        <v>0</v>
      </c>
      <c r="H105" s="57">
        <v>0</v>
      </c>
      <c r="I105" s="27">
        <f t="shared" ref="I105:I113" si="45">C105+E105+G105</f>
        <v>3878900</v>
      </c>
      <c r="J105" s="27">
        <f t="shared" ref="J105:J113" si="46">D105+F105+H105</f>
        <v>1873829</v>
      </c>
    </row>
    <row r="106" spans="1:10" ht="25.5" outlineLevel="1">
      <c r="A106" s="10" t="s">
        <v>133</v>
      </c>
      <c r="B106" s="11" t="s">
        <v>134</v>
      </c>
      <c r="C106" s="12">
        <v>0</v>
      </c>
      <c r="D106" s="12">
        <v>0</v>
      </c>
      <c r="E106" s="57">
        <v>314275.78000000003</v>
      </c>
      <c r="F106" s="57">
        <v>314275.78000000003</v>
      </c>
      <c r="G106" s="57">
        <v>0</v>
      </c>
      <c r="H106" s="57">
        <v>0</v>
      </c>
      <c r="I106" s="27">
        <f t="shared" si="45"/>
        <v>314275.78000000003</v>
      </c>
      <c r="J106" s="27">
        <f t="shared" si="46"/>
        <v>314275.78000000003</v>
      </c>
    </row>
    <row r="107" spans="1:10" ht="140.25" outlineLevel="1">
      <c r="A107" s="10" t="s">
        <v>129</v>
      </c>
      <c r="B107" s="11" t="s">
        <v>130</v>
      </c>
      <c r="C107" s="12">
        <v>0</v>
      </c>
      <c r="D107" s="12">
        <v>0</v>
      </c>
      <c r="E107" s="48">
        <v>2136236.33</v>
      </c>
      <c r="F107" s="53">
        <v>0</v>
      </c>
      <c r="G107" s="57">
        <v>0</v>
      </c>
      <c r="H107" s="57">
        <v>0</v>
      </c>
      <c r="I107" s="27">
        <f t="shared" si="45"/>
        <v>2136236.33</v>
      </c>
      <c r="J107" s="27">
        <f t="shared" si="46"/>
        <v>0</v>
      </c>
    </row>
    <row r="108" spans="1:10" outlineLevel="1">
      <c r="A108" s="10" t="s">
        <v>451</v>
      </c>
      <c r="B108" s="11" t="s">
        <v>439</v>
      </c>
      <c r="C108" s="12">
        <v>0</v>
      </c>
      <c r="D108" s="12">
        <v>0</v>
      </c>
      <c r="E108" s="57">
        <v>0</v>
      </c>
      <c r="F108" s="57">
        <v>0</v>
      </c>
      <c r="G108" s="48">
        <v>100000</v>
      </c>
      <c r="H108" s="48">
        <v>75000</v>
      </c>
      <c r="I108" s="27">
        <f t="shared" si="45"/>
        <v>100000</v>
      </c>
      <c r="J108" s="27">
        <f t="shared" si="46"/>
        <v>75000</v>
      </c>
    </row>
    <row r="109" spans="1:10" outlineLevel="1">
      <c r="A109" s="10" t="s">
        <v>131</v>
      </c>
      <c r="B109" s="11" t="s">
        <v>132</v>
      </c>
      <c r="C109" s="12">
        <v>0</v>
      </c>
      <c r="D109" s="12">
        <v>0</v>
      </c>
      <c r="E109" s="57">
        <v>0</v>
      </c>
      <c r="F109" s="57">
        <v>0</v>
      </c>
      <c r="G109" s="48">
        <v>4800000</v>
      </c>
      <c r="H109" s="48">
        <v>1988452.86</v>
      </c>
      <c r="I109" s="27">
        <f t="shared" si="45"/>
        <v>4800000</v>
      </c>
      <c r="J109" s="27">
        <f t="shared" si="46"/>
        <v>1988452.86</v>
      </c>
    </row>
    <row r="110" spans="1:10" ht="76.5" outlineLevel="1">
      <c r="A110" s="10" t="s">
        <v>452</v>
      </c>
      <c r="B110" s="11" t="s">
        <v>440</v>
      </c>
      <c r="C110" s="12">
        <v>0</v>
      </c>
      <c r="D110" s="12">
        <v>0</v>
      </c>
      <c r="E110" s="57">
        <v>0</v>
      </c>
      <c r="F110" s="57">
        <v>0</v>
      </c>
      <c r="G110" s="48">
        <v>3242653.88</v>
      </c>
      <c r="H110" s="48">
        <v>2370603.33</v>
      </c>
      <c r="I110" s="27">
        <f t="shared" si="45"/>
        <v>3242653.88</v>
      </c>
      <c r="J110" s="27">
        <f t="shared" si="46"/>
        <v>2370603.33</v>
      </c>
    </row>
    <row r="111" spans="1:10" ht="51" outlineLevel="1">
      <c r="A111" s="10" t="s">
        <v>453</v>
      </c>
      <c r="B111" s="11" t="s">
        <v>441</v>
      </c>
      <c r="C111" s="12">
        <v>0</v>
      </c>
      <c r="D111" s="12">
        <v>0</v>
      </c>
      <c r="E111" s="57">
        <v>0</v>
      </c>
      <c r="F111" s="57">
        <v>0</v>
      </c>
      <c r="G111" s="48">
        <v>704290</v>
      </c>
      <c r="H111" s="48">
        <v>442290</v>
      </c>
      <c r="I111" s="27">
        <f t="shared" si="45"/>
        <v>704290</v>
      </c>
      <c r="J111" s="27">
        <f t="shared" si="46"/>
        <v>442290</v>
      </c>
    </row>
    <row r="112" spans="1:10" ht="25.5">
      <c r="A112" s="6" t="s">
        <v>388</v>
      </c>
      <c r="B112" s="7" t="s">
        <v>137</v>
      </c>
      <c r="C112" s="8">
        <v>0</v>
      </c>
      <c r="D112" s="8">
        <v>0</v>
      </c>
      <c r="E112" s="8">
        <v>0</v>
      </c>
      <c r="F112" s="8">
        <v>0</v>
      </c>
      <c r="G112" s="8">
        <f>G113</f>
        <v>4014900</v>
      </c>
      <c r="H112" s="8">
        <f>H113</f>
        <v>2005062.04</v>
      </c>
      <c r="I112" s="8">
        <f t="shared" si="45"/>
        <v>4014900</v>
      </c>
      <c r="J112" s="9">
        <f t="shared" si="46"/>
        <v>2005062.04</v>
      </c>
    </row>
    <row r="113" spans="1:10" ht="25.5" outlineLevel="1">
      <c r="A113" s="10" t="s">
        <v>138</v>
      </c>
      <c r="B113" s="11" t="s">
        <v>139</v>
      </c>
      <c r="C113" s="12">
        <v>0</v>
      </c>
      <c r="D113" s="12">
        <v>0</v>
      </c>
      <c r="E113" s="12">
        <v>0</v>
      </c>
      <c r="F113" s="12">
        <v>0</v>
      </c>
      <c r="G113" s="48">
        <v>4014900</v>
      </c>
      <c r="H113" s="48">
        <v>2005062.04</v>
      </c>
      <c r="I113" s="25">
        <f t="shared" si="45"/>
        <v>4014900</v>
      </c>
      <c r="J113" s="26">
        <f t="shared" si="46"/>
        <v>2005062.04</v>
      </c>
    </row>
    <row r="114" spans="1:10" ht="25.5">
      <c r="A114" s="6" t="s">
        <v>389</v>
      </c>
      <c r="B114" s="7" t="s">
        <v>140</v>
      </c>
      <c r="C114" s="8">
        <v>0</v>
      </c>
      <c r="D114" s="8">
        <v>0</v>
      </c>
      <c r="E114" s="28">
        <f>E115</f>
        <v>1232600</v>
      </c>
      <c r="F114" s="28">
        <f>F115</f>
        <v>579616.92000000004</v>
      </c>
      <c r="G114" s="8">
        <v>0</v>
      </c>
      <c r="H114" s="8">
        <v>0</v>
      </c>
      <c r="I114" s="28">
        <f t="shared" ref="I114:I115" si="47">C114+E114+G114</f>
        <v>1232600</v>
      </c>
      <c r="J114" s="30">
        <f t="shared" ref="J114:J115" si="48">D114+F114+H114</f>
        <v>579616.92000000004</v>
      </c>
    </row>
    <row r="115" spans="1:10" ht="25.5" outlineLevel="1">
      <c r="A115" s="10" t="s">
        <v>141</v>
      </c>
      <c r="B115" s="11" t="s">
        <v>142</v>
      </c>
      <c r="C115" s="12">
        <v>0</v>
      </c>
      <c r="D115" s="12">
        <v>0</v>
      </c>
      <c r="E115" s="12">
        <v>1232600</v>
      </c>
      <c r="F115" s="12">
        <v>579616.92000000004</v>
      </c>
      <c r="G115" s="12">
        <v>0</v>
      </c>
      <c r="H115" s="12">
        <v>0</v>
      </c>
      <c r="I115" s="25">
        <f t="shared" si="47"/>
        <v>1232600</v>
      </c>
      <c r="J115" s="26">
        <f t="shared" si="48"/>
        <v>579616.92000000004</v>
      </c>
    </row>
    <row r="116" spans="1:10">
      <c r="A116" s="3" t="s">
        <v>390</v>
      </c>
      <c r="B116" s="4" t="s">
        <v>143</v>
      </c>
      <c r="C116" s="5">
        <f t="shared" ref="C116:J116" si="49">C119+C122+C124+C126+C131+C136+C138+C117</f>
        <v>11456800</v>
      </c>
      <c r="D116" s="5">
        <f t="shared" si="49"/>
        <v>1042847.19</v>
      </c>
      <c r="E116" s="5">
        <f t="shared" si="49"/>
        <v>28733920.199999999</v>
      </c>
      <c r="F116" s="5">
        <f t="shared" si="49"/>
        <v>6226528.7599999998</v>
      </c>
      <c r="G116" s="5">
        <f t="shared" si="49"/>
        <v>85824978.570000008</v>
      </c>
      <c r="H116" s="5">
        <f t="shared" si="49"/>
        <v>33926072.349999994</v>
      </c>
      <c r="I116" s="5">
        <f t="shared" si="49"/>
        <v>126015698.77000001</v>
      </c>
      <c r="J116" s="5">
        <f t="shared" si="49"/>
        <v>41195448.300000004</v>
      </c>
    </row>
    <row r="117" spans="1:10" ht="25.5">
      <c r="A117" s="6" t="s">
        <v>512</v>
      </c>
      <c r="B117" s="7" t="s">
        <v>510</v>
      </c>
      <c r="C117" s="8">
        <f t="shared" ref="C117:J117" si="50">C118</f>
        <v>7920000</v>
      </c>
      <c r="D117" s="8">
        <f t="shared" si="50"/>
        <v>992847.19</v>
      </c>
      <c r="E117" s="8">
        <f t="shared" si="50"/>
        <v>80000</v>
      </c>
      <c r="F117" s="8">
        <f t="shared" si="50"/>
        <v>10028.76</v>
      </c>
      <c r="G117" s="8">
        <f t="shared" si="50"/>
        <v>4000</v>
      </c>
      <c r="H117" s="8">
        <f t="shared" si="50"/>
        <v>501.44</v>
      </c>
      <c r="I117" s="8">
        <f t="shared" si="50"/>
        <v>8004000</v>
      </c>
      <c r="J117" s="8">
        <f t="shared" si="50"/>
        <v>1003377.3899999999</v>
      </c>
    </row>
    <row r="118" spans="1:10" outlineLevel="1">
      <c r="A118" s="10" t="s">
        <v>511</v>
      </c>
      <c r="B118" s="11" t="s">
        <v>509</v>
      </c>
      <c r="C118" s="48">
        <v>7920000</v>
      </c>
      <c r="D118" s="48">
        <v>992847.19</v>
      </c>
      <c r="E118" s="48">
        <v>80000</v>
      </c>
      <c r="F118" s="48">
        <v>10028.76</v>
      </c>
      <c r="G118" s="48">
        <v>4000</v>
      </c>
      <c r="H118" s="48">
        <v>501.44</v>
      </c>
      <c r="I118" s="12">
        <f>C118+E118+G118</f>
        <v>8004000</v>
      </c>
      <c r="J118" s="13">
        <f>D118+F118+H118</f>
        <v>1003377.3899999999</v>
      </c>
    </row>
    <row r="119" spans="1:10">
      <c r="A119" s="6" t="s">
        <v>391</v>
      </c>
      <c r="B119" s="7" t="s">
        <v>144</v>
      </c>
      <c r="C119" s="8">
        <f>C120+C121</f>
        <v>2871500</v>
      </c>
      <c r="D119" s="8">
        <f t="shared" ref="D119:J119" si="51">D120+D121</f>
        <v>50000</v>
      </c>
      <c r="E119" s="8">
        <f t="shared" si="51"/>
        <v>53500</v>
      </c>
      <c r="F119" s="8">
        <f t="shared" si="51"/>
        <v>25000</v>
      </c>
      <c r="G119" s="8">
        <f t="shared" si="51"/>
        <v>38500</v>
      </c>
      <c r="H119" s="8">
        <f t="shared" si="51"/>
        <v>10000</v>
      </c>
      <c r="I119" s="8">
        <f t="shared" si="51"/>
        <v>2963500</v>
      </c>
      <c r="J119" s="8">
        <f t="shared" si="51"/>
        <v>85000</v>
      </c>
    </row>
    <row r="120" spans="1:10" ht="25.5" outlineLevel="1">
      <c r="A120" s="10" t="s">
        <v>147</v>
      </c>
      <c r="B120" s="11" t="s">
        <v>148</v>
      </c>
      <c r="C120" s="12">
        <v>2821500</v>
      </c>
      <c r="D120" s="12">
        <v>0</v>
      </c>
      <c r="E120" s="12">
        <v>28500</v>
      </c>
      <c r="F120" s="12">
        <v>0</v>
      </c>
      <c r="G120" s="12">
        <v>28500</v>
      </c>
      <c r="H120" s="12">
        <v>0</v>
      </c>
      <c r="I120" s="12">
        <f>C120+E120+G120</f>
        <v>2878500</v>
      </c>
      <c r="J120" s="13">
        <f>D120+F120+H120</f>
        <v>0</v>
      </c>
    </row>
    <row r="121" spans="1:10" ht="38.25" outlineLevel="1">
      <c r="A121" s="10" t="s">
        <v>145</v>
      </c>
      <c r="B121" s="11" t="s">
        <v>146</v>
      </c>
      <c r="C121" s="12">
        <v>50000</v>
      </c>
      <c r="D121" s="12">
        <v>50000</v>
      </c>
      <c r="E121" s="12">
        <v>25000</v>
      </c>
      <c r="F121" s="12">
        <v>25000</v>
      </c>
      <c r="G121" s="12">
        <v>10000</v>
      </c>
      <c r="H121" s="12">
        <v>10000</v>
      </c>
      <c r="I121" s="13">
        <f>C121+E121+G121</f>
        <v>85000</v>
      </c>
      <c r="J121" s="13">
        <f>D121+F121+H121</f>
        <v>85000</v>
      </c>
    </row>
    <row r="122" spans="1:10" ht="38.25">
      <c r="A122" s="6" t="s">
        <v>392</v>
      </c>
      <c r="B122" s="7" t="s">
        <v>149</v>
      </c>
      <c r="C122" s="8">
        <v>0</v>
      </c>
      <c r="D122" s="8">
        <v>0</v>
      </c>
      <c r="E122" s="8">
        <v>0</v>
      </c>
      <c r="F122" s="8">
        <v>0</v>
      </c>
      <c r="G122" s="8">
        <f>G123</f>
        <v>0</v>
      </c>
      <c r="H122" s="8">
        <f>H123</f>
        <v>0</v>
      </c>
      <c r="I122" s="31">
        <f t="shared" ref="I122:J123" si="52">C122+E122+G122</f>
        <v>0</v>
      </c>
      <c r="J122" s="31">
        <f t="shared" si="52"/>
        <v>0</v>
      </c>
    </row>
    <row r="123" spans="1:10" outlineLevel="1">
      <c r="A123" s="10" t="s">
        <v>150</v>
      </c>
      <c r="B123" s="11" t="s">
        <v>151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f t="shared" si="52"/>
        <v>0</v>
      </c>
      <c r="J123" s="13">
        <f t="shared" si="52"/>
        <v>0</v>
      </c>
    </row>
    <row r="124" spans="1:10">
      <c r="A124" s="6" t="s">
        <v>393</v>
      </c>
      <c r="B124" s="7" t="s">
        <v>152</v>
      </c>
      <c r="C124" s="8">
        <v>0</v>
      </c>
      <c r="D124" s="8">
        <v>0</v>
      </c>
      <c r="E124" s="8">
        <v>0</v>
      </c>
      <c r="F124" s="8">
        <v>0</v>
      </c>
      <c r="G124" s="8">
        <f>G125</f>
        <v>40977924.909999996</v>
      </c>
      <c r="H124" s="8">
        <f>H125</f>
        <v>18066782.789999999</v>
      </c>
      <c r="I124" s="29">
        <f t="shared" ref="I124:I125" si="53">C124+E124+G124</f>
        <v>40977924.909999996</v>
      </c>
      <c r="J124" s="31">
        <f t="shared" ref="J124:J125" si="54">D124+F124+H124</f>
        <v>18066782.789999999</v>
      </c>
    </row>
    <row r="125" spans="1:10" ht="25.5" outlineLevel="1">
      <c r="A125" s="10" t="s">
        <v>153</v>
      </c>
      <c r="B125" s="11" t="s">
        <v>154</v>
      </c>
      <c r="C125" s="12">
        <v>0</v>
      </c>
      <c r="D125" s="12">
        <v>0</v>
      </c>
      <c r="E125" s="12">
        <v>0</v>
      </c>
      <c r="F125" s="12">
        <v>0</v>
      </c>
      <c r="G125" s="12">
        <v>40977924.909999996</v>
      </c>
      <c r="H125" s="12">
        <v>18066782.789999999</v>
      </c>
      <c r="I125" s="12">
        <f t="shared" si="53"/>
        <v>40977924.909999996</v>
      </c>
      <c r="J125" s="13">
        <f t="shared" si="54"/>
        <v>18066782.789999999</v>
      </c>
    </row>
    <row r="126" spans="1:10">
      <c r="A126" s="6" t="s">
        <v>394</v>
      </c>
      <c r="B126" s="7" t="s">
        <v>155</v>
      </c>
      <c r="C126" s="8">
        <f t="shared" ref="C126:H126" si="55">C127+C128+C129+C130</f>
        <v>665300</v>
      </c>
      <c r="D126" s="8">
        <f t="shared" si="55"/>
        <v>0</v>
      </c>
      <c r="E126" s="8">
        <f t="shared" si="55"/>
        <v>6720.2</v>
      </c>
      <c r="F126" s="8">
        <f t="shared" si="55"/>
        <v>0</v>
      </c>
      <c r="G126" s="8">
        <f t="shared" si="55"/>
        <v>36083639.090000004</v>
      </c>
      <c r="H126" s="8">
        <f t="shared" si="55"/>
        <v>13697871</v>
      </c>
      <c r="I126" s="29">
        <f>C126+E126+G126</f>
        <v>36755659.290000007</v>
      </c>
      <c r="J126" s="31">
        <f>D126+F126+H126</f>
        <v>13697871</v>
      </c>
    </row>
    <row r="127" spans="1:10" outlineLevel="1">
      <c r="A127" s="10" t="s">
        <v>156</v>
      </c>
      <c r="B127" s="11" t="s">
        <v>157</v>
      </c>
      <c r="C127" s="57">
        <v>0</v>
      </c>
      <c r="D127" s="57">
        <v>0</v>
      </c>
      <c r="E127" s="57">
        <v>0</v>
      </c>
      <c r="F127" s="57">
        <v>0</v>
      </c>
      <c r="G127" s="48">
        <v>4968300</v>
      </c>
      <c r="H127" s="48">
        <v>2162807.38</v>
      </c>
      <c r="I127" s="12">
        <f t="shared" ref="I127:J135" si="56">C127+E127+G127</f>
        <v>4968300</v>
      </c>
      <c r="J127" s="13">
        <f t="shared" si="56"/>
        <v>2162807.38</v>
      </c>
    </row>
    <row r="128" spans="1:10" outlineLevel="1">
      <c r="A128" s="10" t="s">
        <v>158</v>
      </c>
      <c r="B128" s="11" t="s">
        <v>159</v>
      </c>
      <c r="C128" s="57">
        <v>0</v>
      </c>
      <c r="D128" s="57">
        <v>0</v>
      </c>
      <c r="E128" s="57">
        <v>0</v>
      </c>
      <c r="F128" s="57">
        <v>0</v>
      </c>
      <c r="G128" s="48">
        <v>22728222.02</v>
      </c>
      <c r="H128" s="48">
        <v>7665100.1399999997</v>
      </c>
      <c r="I128" s="12">
        <f t="shared" si="56"/>
        <v>22728222.02</v>
      </c>
      <c r="J128" s="13">
        <f t="shared" si="56"/>
        <v>7665100.1399999997</v>
      </c>
    </row>
    <row r="129" spans="1:10" outlineLevel="1">
      <c r="A129" s="10" t="s">
        <v>160</v>
      </c>
      <c r="B129" s="11" t="s">
        <v>161</v>
      </c>
      <c r="C129" s="57">
        <v>0</v>
      </c>
      <c r="D129" s="57">
        <v>0</v>
      </c>
      <c r="E129" s="57">
        <v>0</v>
      </c>
      <c r="F129" s="57">
        <v>0</v>
      </c>
      <c r="G129" s="48">
        <v>8380396.8700000001</v>
      </c>
      <c r="H129" s="48">
        <v>3869963.48</v>
      </c>
      <c r="I129" s="12">
        <f t="shared" si="56"/>
        <v>8380396.8700000001</v>
      </c>
      <c r="J129" s="13">
        <f t="shared" si="56"/>
        <v>3869963.48</v>
      </c>
    </row>
    <row r="130" spans="1:10" ht="25.5" outlineLevel="1">
      <c r="A130" s="10" t="s">
        <v>514</v>
      </c>
      <c r="B130" s="11" t="s">
        <v>513</v>
      </c>
      <c r="C130" s="56">
        <v>665300</v>
      </c>
      <c r="D130" s="57">
        <v>0</v>
      </c>
      <c r="E130" s="56">
        <v>6720.2</v>
      </c>
      <c r="F130" s="57">
        <v>0</v>
      </c>
      <c r="G130" s="56">
        <v>6720.2</v>
      </c>
      <c r="H130" s="56">
        <v>0</v>
      </c>
      <c r="I130" s="12">
        <f t="shared" si="56"/>
        <v>678740.39999999991</v>
      </c>
      <c r="J130" s="13">
        <f t="shared" si="56"/>
        <v>0</v>
      </c>
    </row>
    <row r="131" spans="1:10" ht="25.5">
      <c r="A131" s="6" t="s">
        <v>395</v>
      </c>
      <c r="B131" s="7" t="s">
        <v>162</v>
      </c>
      <c r="C131" s="8">
        <f t="shared" ref="C131:H131" si="57">C133+C134+C135+C132</f>
        <v>0</v>
      </c>
      <c r="D131" s="8">
        <f t="shared" si="57"/>
        <v>0</v>
      </c>
      <c r="E131" s="8">
        <f t="shared" si="57"/>
        <v>28593700</v>
      </c>
      <c r="F131" s="8">
        <f t="shared" si="57"/>
        <v>6191500</v>
      </c>
      <c r="G131" s="8">
        <f t="shared" si="57"/>
        <v>2152246.2300000004</v>
      </c>
      <c r="H131" s="8">
        <f t="shared" si="57"/>
        <v>466026.88</v>
      </c>
      <c r="I131" s="8">
        <f t="shared" si="56"/>
        <v>30745946.23</v>
      </c>
      <c r="J131" s="8">
        <f t="shared" si="56"/>
        <v>6657526.8799999999</v>
      </c>
    </row>
    <row r="132" spans="1:10" outlineLevel="1">
      <c r="A132" s="10" t="s">
        <v>516</v>
      </c>
      <c r="B132" s="11" t="s">
        <v>515</v>
      </c>
      <c r="C132" s="12">
        <v>0</v>
      </c>
      <c r="D132" s="12">
        <v>0</v>
      </c>
      <c r="E132" s="56">
        <v>13402200</v>
      </c>
      <c r="F132" s="57">
        <v>0</v>
      </c>
      <c r="G132" s="56">
        <v>1008800</v>
      </c>
      <c r="H132" s="53">
        <v>0</v>
      </c>
      <c r="I132" s="25">
        <f t="shared" ref="I132" si="58">C132+E132+G132</f>
        <v>14411000</v>
      </c>
      <c r="J132" s="25">
        <f t="shared" ref="J132" si="59">D132+F132+H132</f>
        <v>0</v>
      </c>
    </row>
    <row r="133" spans="1:10" ht="25.5" outlineLevel="1">
      <c r="A133" s="10" t="s">
        <v>167</v>
      </c>
      <c r="B133" s="11" t="s">
        <v>168</v>
      </c>
      <c r="C133" s="12">
        <v>0</v>
      </c>
      <c r="D133" s="12">
        <v>0</v>
      </c>
      <c r="E133" s="57">
        <v>9000000</v>
      </c>
      <c r="F133" s="57">
        <v>0</v>
      </c>
      <c r="G133" s="56">
        <v>677419.35</v>
      </c>
      <c r="H133" s="53">
        <v>0</v>
      </c>
      <c r="I133" s="25">
        <f t="shared" si="56"/>
        <v>9677419.3499999996</v>
      </c>
      <c r="J133" s="25">
        <f t="shared" si="56"/>
        <v>0</v>
      </c>
    </row>
    <row r="134" spans="1:10" ht="51" outlineLevel="1">
      <c r="A134" s="10" t="s">
        <v>163</v>
      </c>
      <c r="B134" s="11" t="s">
        <v>164</v>
      </c>
      <c r="C134" s="12">
        <v>0</v>
      </c>
      <c r="D134" s="12">
        <v>0</v>
      </c>
      <c r="E134" s="12">
        <v>5732600</v>
      </c>
      <c r="F134" s="12">
        <v>5732600</v>
      </c>
      <c r="G134" s="12">
        <v>431486.02</v>
      </c>
      <c r="H134" s="12">
        <v>431486.02</v>
      </c>
      <c r="I134" s="25">
        <f t="shared" si="56"/>
        <v>6164086.0199999996</v>
      </c>
      <c r="J134" s="25">
        <f t="shared" si="56"/>
        <v>6164086.0199999996</v>
      </c>
    </row>
    <row r="135" spans="1:10" outlineLevel="1">
      <c r="A135" s="10" t="s">
        <v>165</v>
      </c>
      <c r="B135" s="11" t="s">
        <v>166</v>
      </c>
      <c r="C135" s="12">
        <v>0</v>
      </c>
      <c r="D135" s="12">
        <v>0</v>
      </c>
      <c r="E135" s="56">
        <v>458900</v>
      </c>
      <c r="F135" s="56">
        <v>458900</v>
      </c>
      <c r="G135" s="48">
        <v>34540.86</v>
      </c>
      <c r="H135" s="48">
        <v>34540.86</v>
      </c>
      <c r="I135" s="25">
        <f t="shared" si="56"/>
        <v>493440.86</v>
      </c>
      <c r="J135" s="25">
        <f t="shared" si="56"/>
        <v>493440.86</v>
      </c>
    </row>
    <row r="136" spans="1:10" ht="38.25">
      <c r="A136" s="6" t="s">
        <v>396</v>
      </c>
      <c r="B136" s="7" t="s">
        <v>169</v>
      </c>
      <c r="C136" s="8">
        <v>0</v>
      </c>
      <c r="D136" s="8">
        <v>0</v>
      </c>
      <c r="E136" s="8">
        <v>0</v>
      </c>
      <c r="F136" s="8">
        <v>0</v>
      </c>
      <c r="G136" s="8">
        <f>G137</f>
        <v>2558000</v>
      </c>
      <c r="H136" s="8">
        <f>H137</f>
        <v>244611</v>
      </c>
      <c r="I136" s="8">
        <f t="shared" ref="I136:J139" si="60">C136+E136+G136</f>
        <v>2558000</v>
      </c>
      <c r="J136" s="9">
        <f t="shared" si="60"/>
        <v>244611</v>
      </c>
    </row>
    <row r="137" spans="1:10" ht="25.5" outlineLevel="1">
      <c r="A137" s="10" t="s">
        <v>170</v>
      </c>
      <c r="B137" s="11" t="s">
        <v>171</v>
      </c>
      <c r="C137" s="12">
        <v>0</v>
      </c>
      <c r="D137" s="12">
        <v>0</v>
      </c>
      <c r="E137" s="12">
        <v>0</v>
      </c>
      <c r="F137" s="12">
        <v>0</v>
      </c>
      <c r="G137" s="12">
        <v>2558000</v>
      </c>
      <c r="H137" s="56">
        <v>244611</v>
      </c>
      <c r="I137" s="25">
        <f t="shared" si="60"/>
        <v>2558000</v>
      </c>
      <c r="J137" s="26">
        <f t="shared" si="60"/>
        <v>244611</v>
      </c>
    </row>
    <row r="138" spans="1:10" ht="25.5">
      <c r="A138" s="6" t="s">
        <v>397</v>
      </c>
      <c r="B138" s="7" t="s">
        <v>172</v>
      </c>
      <c r="C138" s="8">
        <v>0</v>
      </c>
      <c r="D138" s="8">
        <v>0</v>
      </c>
      <c r="E138" s="8">
        <v>0</v>
      </c>
      <c r="F138" s="8">
        <v>0</v>
      </c>
      <c r="G138" s="8">
        <f>G139</f>
        <v>4010668.34</v>
      </c>
      <c r="H138" s="8">
        <f>H139</f>
        <v>1440279.24</v>
      </c>
      <c r="I138" s="8">
        <f t="shared" si="60"/>
        <v>4010668.34</v>
      </c>
      <c r="J138" s="9">
        <f t="shared" si="60"/>
        <v>1440279.24</v>
      </c>
    </row>
    <row r="139" spans="1:10" outlineLevel="1">
      <c r="A139" s="10" t="s">
        <v>173</v>
      </c>
      <c r="B139" s="11" t="s">
        <v>539</v>
      </c>
      <c r="C139" s="12">
        <v>0</v>
      </c>
      <c r="D139" s="12">
        <v>0</v>
      </c>
      <c r="E139" s="12">
        <v>0</v>
      </c>
      <c r="F139" s="12">
        <v>0</v>
      </c>
      <c r="G139" s="12">
        <v>4010668.34</v>
      </c>
      <c r="H139" s="12">
        <v>1440279.24</v>
      </c>
      <c r="I139" s="25">
        <f t="shared" si="60"/>
        <v>4010668.34</v>
      </c>
      <c r="J139" s="26">
        <f t="shared" si="60"/>
        <v>1440279.24</v>
      </c>
    </row>
    <row r="140" spans="1:10" ht="30">
      <c r="A140" s="3" t="s">
        <v>398</v>
      </c>
      <c r="B140" s="4" t="s">
        <v>174</v>
      </c>
      <c r="C140" s="5">
        <f>C141+C144+C146</f>
        <v>0</v>
      </c>
      <c r="D140" s="5">
        <f t="shared" ref="D140:J140" si="61">D141+D144+D146</f>
        <v>0</v>
      </c>
      <c r="E140" s="5">
        <f t="shared" si="61"/>
        <v>4726700</v>
      </c>
      <c r="F140" s="5">
        <f t="shared" si="61"/>
        <v>4657323.84</v>
      </c>
      <c r="G140" s="5">
        <f t="shared" si="61"/>
        <v>71880188.5</v>
      </c>
      <c r="H140" s="5">
        <f t="shared" si="61"/>
        <v>32033433.969999999</v>
      </c>
      <c r="I140" s="5">
        <f t="shared" si="61"/>
        <v>76606888.5</v>
      </c>
      <c r="J140" s="5">
        <f t="shared" si="61"/>
        <v>36690757.809999995</v>
      </c>
    </row>
    <row r="141" spans="1:10" ht="25.5">
      <c r="A141" s="6" t="s">
        <v>399</v>
      </c>
      <c r="B141" s="7" t="s">
        <v>175</v>
      </c>
      <c r="C141" s="8">
        <f>C142+C143</f>
        <v>0</v>
      </c>
      <c r="D141" s="8">
        <f t="shared" ref="D141:H141" si="62">D142+D143</f>
        <v>0</v>
      </c>
      <c r="E141" s="8">
        <f t="shared" si="62"/>
        <v>4726700</v>
      </c>
      <c r="F141" s="8">
        <f t="shared" si="62"/>
        <v>4657323.84</v>
      </c>
      <c r="G141" s="8">
        <f t="shared" si="62"/>
        <v>3012598.36</v>
      </c>
      <c r="H141" s="8">
        <f t="shared" si="62"/>
        <v>2524698.5700000003</v>
      </c>
      <c r="I141" s="8">
        <f t="shared" ref="I141:J143" si="63">C141+E141+G141</f>
        <v>7739298.3599999994</v>
      </c>
      <c r="J141" s="8">
        <f t="shared" si="63"/>
        <v>7182022.4100000001</v>
      </c>
    </row>
    <row r="142" spans="1:10" outlineLevel="1">
      <c r="A142" s="10" t="s">
        <v>176</v>
      </c>
      <c r="B142" s="11" t="s">
        <v>177</v>
      </c>
      <c r="C142" s="12">
        <v>0</v>
      </c>
      <c r="D142" s="12">
        <v>0</v>
      </c>
      <c r="E142" s="57">
        <v>0</v>
      </c>
      <c r="F142" s="57">
        <v>0</v>
      </c>
      <c r="G142" s="48">
        <v>2656798.36</v>
      </c>
      <c r="H142" s="48">
        <v>2174147.31</v>
      </c>
      <c r="I142" s="25">
        <f t="shared" si="63"/>
        <v>2656798.36</v>
      </c>
      <c r="J142" s="25">
        <f t="shared" si="63"/>
        <v>2174147.31</v>
      </c>
    </row>
    <row r="143" spans="1:10" ht="25.5" outlineLevel="1">
      <c r="A143" s="10" t="s">
        <v>178</v>
      </c>
      <c r="B143" s="11" t="s">
        <v>179</v>
      </c>
      <c r="C143" s="12">
        <v>0</v>
      </c>
      <c r="D143" s="12">
        <v>0</v>
      </c>
      <c r="E143" s="48">
        <v>4726700</v>
      </c>
      <c r="F143" s="48">
        <v>4657323.84</v>
      </c>
      <c r="G143" s="48">
        <v>355800</v>
      </c>
      <c r="H143" s="48">
        <v>350551.26</v>
      </c>
      <c r="I143" s="25">
        <f t="shared" si="63"/>
        <v>5082500</v>
      </c>
      <c r="J143" s="25">
        <f t="shared" si="63"/>
        <v>5007875.0999999996</v>
      </c>
    </row>
    <row r="144" spans="1:10" ht="25.5">
      <c r="A144" s="6" t="s">
        <v>400</v>
      </c>
      <c r="B144" s="7" t="s">
        <v>180</v>
      </c>
      <c r="C144" s="8">
        <v>0</v>
      </c>
      <c r="D144" s="8">
        <v>0</v>
      </c>
      <c r="E144" s="8">
        <v>0</v>
      </c>
      <c r="F144" s="8">
        <v>0</v>
      </c>
      <c r="G144" s="8">
        <f>G145</f>
        <v>66867590.140000001</v>
      </c>
      <c r="H144" s="8">
        <f>H145</f>
        <v>28188050</v>
      </c>
      <c r="I144" s="8">
        <f t="shared" ref="I144:I147" si="64">C144+E144+G144</f>
        <v>66867590.140000001</v>
      </c>
      <c r="J144" s="8">
        <f t="shared" ref="J144:J153" si="65">D144+F144+H144</f>
        <v>28188050</v>
      </c>
    </row>
    <row r="145" spans="1:10" outlineLevel="1">
      <c r="A145" s="10" t="s">
        <v>181</v>
      </c>
      <c r="B145" s="11" t="s">
        <v>182</v>
      </c>
      <c r="C145" s="12">
        <v>0</v>
      </c>
      <c r="D145" s="12">
        <v>0</v>
      </c>
      <c r="E145" s="12">
        <v>0</v>
      </c>
      <c r="F145" s="12">
        <v>0</v>
      </c>
      <c r="G145" s="12">
        <v>66867590.140000001</v>
      </c>
      <c r="H145" s="12">
        <v>28188050</v>
      </c>
      <c r="I145" s="34">
        <f t="shared" si="64"/>
        <v>66867590.140000001</v>
      </c>
      <c r="J145" s="34">
        <f t="shared" si="65"/>
        <v>28188050</v>
      </c>
    </row>
    <row r="146" spans="1:10" ht="25.5">
      <c r="A146" s="6" t="s">
        <v>401</v>
      </c>
      <c r="B146" s="7" t="s">
        <v>183</v>
      </c>
      <c r="C146" s="8">
        <v>0</v>
      </c>
      <c r="D146" s="8">
        <v>0</v>
      </c>
      <c r="E146" s="8">
        <v>0</v>
      </c>
      <c r="F146" s="8">
        <v>0</v>
      </c>
      <c r="G146" s="8">
        <f>G147</f>
        <v>2000000</v>
      </c>
      <c r="H146" s="8">
        <f>H147</f>
        <v>1320685.3999999999</v>
      </c>
      <c r="I146" s="8">
        <f t="shared" si="64"/>
        <v>2000000</v>
      </c>
      <c r="J146" s="8">
        <f t="shared" si="65"/>
        <v>1320685.3999999999</v>
      </c>
    </row>
    <row r="147" spans="1:10" outlineLevel="1">
      <c r="A147" s="10" t="s">
        <v>184</v>
      </c>
      <c r="B147" s="11" t="s">
        <v>185</v>
      </c>
      <c r="C147" s="12">
        <v>0</v>
      </c>
      <c r="D147" s="12">
        <v>0</v>
      </c>
      <c r="E147" s="12">
        <v>0</v>
      </c>
      <c r="F147" s="12">
        <v>0</v>
      </c>
      <c r="G147" s="12">
        <v>2000000</v>
      </c>
      <c r="H147" s="12">
        <v>1320685.3999999999</v>
      </c>
      <c r="I147" s="34">
        <f t="shared" si="64"/>
        <v>2000000</v>
      </c>
      <c r="J147" s="34">
        <f t="shared" si="65"/>
        <v>1320685.3999999999</v>
      </c>
    </row>
    <row r="148" spans="1:10">
      <c r="A148" s="3" t="s">
        <v>402</v>
      </c>
      <c r="B148" s="4" t="s">
        <v>186</v>
      </c>
      <c r="C148" s="5">
        <f>C149+C152</f>
        <v>0</v>
      </c>
      <c r="D148" s="5">
        <f t="shared" ref="D148:H148" si="66">D149+D152</f>
        <v>0</v>
      </c>
      <c r="E148" s="5">
        <f t="shared" si="66"/>
        <v>616400</v>
      </c>
      <c r="F148" s="5">
        <f t="shared" si="66"/>
        <v>277485.64</v>
      </c>
      <c r="G148" s="5">
        <f t="shared" si="66"/>
        <v>1804955.26</v>
      </c>
      <c r="H148" s="5">
        <f t="shared" si="66"/>
        <v>681041.29</v>
      </c>
      <c r="I148" s="5">
        <f t="shared" ref="I148:J151" si="67">C148+E148+G148</f>
        <v>2421355.2599999998</v>
      </c>
      <c r="J148" s="5">
        <f t="shared" si="67"/>
        <v>958526.93</v>
      </c>
    </row>
    <row r="149" spans="1:10" ht="25.5">
      <c r="A149" s="6" t="s">
        <v>403</v>
      </c>
      <c r="B149" s="7" t="s">
        <v>187</v>
      </c>
      <c r="C149" s="8">
        <v>0</v>
      </c>
      <c r="D149" s="8">
        <v>0</v>
      </c>
      <c r="E149" s="8">
        <v>0</v>
      </c>
      <c r="F149" s="8">
        <v>0</v>
      </c>
      <c r="G149" s="8">
        <f>G150+G151</f>
        <v>1804955.26</v>
      </c>
      <c r="H149" s="8">
        <f>H150+H151</f>
        <v>681041.29</v>
      </c>
      <c r="I149" s="40">
        <f t="shared" si="67"/>
        <v>1804955.26</v>
      </c>
      <c r="J149" s="40">
        <f t="shared" si="67"/>
        <v>681041.29</v>
      </c>
    </row>
    <row r="150" spans="1:10" ht="25.5" outlineLevel="1">
      <c r="A150" s="10" t="s">
        <v>190</v>
      </c>
      <c r="B150" s="11" t="s">
        <v>191</v>
      </c>
      <c r="C150" s="12">
        <v>0</v>
      </c>
      <c r="D150" s="12">
        <v>0</v>
      </c>
      <c r="E150" s="12">
        <v>0</v>
      </c>
      <c r="F150" s="12">
        <v>0</v>
      </c>
      <c r="G150" s="48">
        <v>600000</v>
      </c>
      <c r="H150" s="48">
        <v>388470.99</v>
      </c>
      <c r="I150" s="25">
        <f t="shared" si="67"/>
        <v>600000</v>
      </c>
      <c r="J150" s="25">
        <f t="shared" si="67"/>
        <v>388470.99</v>
      </c>
    </row>
    <row r="151" spans="1:10" ht="25.5" outlineLevel="1">
      <c r="A151" s="10" t="s">
        <v>188</v>
      </c>
      <c r="B151" s="11" t="s">
        <v>189</v>
      </c>
      <c r="C151" s="12">
        <v>0</v>
      </c>
      <c r="D151" s="12">
        <v>0</v>
      </c>
      <c r="E151" s="12">
        <v>0</v>
      </c>
      <c r="F151" s="12">
        <v>0</v>
      </c>
      <c r="G151" s="54">
        <v>1204955.26</v>
      </c>
      <c r="H151" s="54">
        <v>292570.3</v>
      </c>
      <c r="I151" s="25">
        <f t="shared" si="67"/>
        <v>1204955.26</v>
      </c>
      <c r="J151" s="25">
        <f t="shared" si="67"/>
        <v>292570.3</v>
      </c>
    </row>
    <row r="152" spans="1:10">
      <c r="A152" s="6" t="s">
        <v>404</v>
      </c>
      <c r="B152" s="7" t="s">
        <v>192</v>
      </c>
      <c r="C152" s="8">
        <v>0</v>
      </c>
      <c r="D152" s="8">
        <v>0</v>
      </c>
      <c r="E152" s="8">
        <f>E153</f>
        <v>616400</v>
      </c>
      <c r="F152" s="8">
        <f>F153</f>
        <v>277485.64</v>
      </c>
      <c r="G152" s="8">
        <v>0</v>
      </c>
      <c r="H152" s="8">
        <v>0</v>
      </c>
      <c r="I152" s="8">
        <v>571500</v>
      </c>
      <c r="J152" s="8">
        <f t="shared" si="65"/>
        <v>277485.64</v>
      </c>
    </row>
    <row r="153" spans="1:10" outlineLevel="1">
      <c r="A153" s="10" t="s">
        <v>193</v>
      </c>
      <c r="B153" s="11" t="s">
        <v>194</v>
      </c>
      <c r="C153" s="12">
        <v>0</v>
      </c>
      <c r="D153" s="12">
        <v>0</v>
      </c>
      <c r="E153" s="12">
        <v>616400</v>
      </c>
      <c r="F153" s="12">
        <v>277485.64</v>
      </c>
      <c r="G153" s="12">
        <v>0</v>
      </c>
      <c r="H153" s="12">
        <v>0</v>
      </c>
      <c r="I153" s="12">
        <v>571500</v>
      </c>
      <c r="J153" s="34">
        <f t="shared" si="65"/>
        <v>277485.64</v>
      </c>
    </row>
    <row r="154" spans="1:10">
      <c r="A154" s="3" t="s">
        <v>405</v>
      </c>
      <c r="B154" s="4" t="s">
        <v>195</v>
      </c>
      <c r="C154" s="5">
        <f t="shared" ref="C154:J154" si="68">C155+C159+C164+C171+C175+C177+C182+C185+C193</f>
        <v>69998500</v>
      </c>
      <c r="D154" s="5">
        <f t="shared" si="68"/>
        <v>50330898.57</v>
      </c>
      <c r="E154" s="5">
        <f t="shared" si="68"/>
        <v>706141362.93000007</v>
      </c>
      <c r="F154" s="5">
        <f t="shared" si="68"/>
        <v>424095933.35000002</v>
      </c>
      <c r="G154" s="5">
        <f t="shared" si="68"/>
        <v>167330831.12</v>
      </c>
      <c r="H154" s="5">
        <f t="shared" si="68"/>
        <v>74291518.370000005</v>
      </c>
      <c r="I154" s="5">
        <f t="shared" si="68"/>
        <v>943470694.04999995</v>
      </c>
      <c r="J154" s="5">
        <f t="shared" si="68"/>
        <v>548718350.29000008</v>
      </c>
    </row>
    <row r="155" spans="1:10" ht="25.5">
      <c r="A155" s="6" t="s">
        <v>437</v>
      </c>
      <c r="B155" s="7" t="s">
        <v>196</v>
      </c>
      <c r="C155" s="8">
        <f t="shared" ref="C155:H155" si="69">C156+C157+C158</f>
        <v>48290900</v>
      </c>
      <c r="D155" s="8">
        <f t="shared" si="69"/>
        <v>32411898.800000001</v>
      </c>
      <c r="E155" s="8">
        <f t="shared" si="69"/>
        <v>33158.589999999997</v>
      </c>
      <c r="F155" s="8">
        <f t="shared" si="69"/>
        <v>17875.919999999998</v>
      </c>
      <c r="G155" s="8">
        <f t="shared" si="69"/>
        <v>0</v>
      </c>
      <c r="H155" s="8">
        <f t="shared" si="69"/>
        <v>0</v>
      </c>
      <c r="I155" s="8">
        <f>C155+E155+G155</f>
        <v>48324058.590000004</v>
      </c>
      <c r="J155" s="8">
        <f>D155+F155+H155</f>
        <v>32429774.720000003</v>
      </c>
    </row>
    <row r="156" spans="1:10" ht="89.25" outlineLevel="1">
      <c r="A156" s="10" t="s">
        <v>197</v>
      </c>
      <c r="B156" s="11" t="s">
        <v>198</v>
      </c>
      <c r="C156" s="48">
        <v>1573500</v>
      </c>
      <c r="D156" s="48">
        <v>978660</v>
      </c>
      <c r="E156" s="57">
        <v>0</v>
      </c>
      <c r="F156" s="57">
        <v>0</v>
      </c>
      <c r="G156" s="12">
        <v>0</v>
      </c>
      <c r="H156" s="12">
        <v>0</v>
      </c>
      <c r="I156" s="25">
        <f t="shared" ref="I156:I158" si="70">C156+E156+G156</f>
        <v>1573500</v>
      </c>
      <c r="J156" s="25">
        <f t="shared" ref="J156:J158" si="71">D156+F156+H156</f>
        <v>978660</v>
      </c>
    </row>
    <row r="157" spans="1:10" ht="38.25" outlineLevel="1">
      <c r="A157" s="10" t="s">
        <v>199</v>
      </c>
      <c r="B157" s="11" t="s">
        <v>200</v>
      </c>
      <c r="C157" s="48">
        <v>3282700</v>
      </c>
      <c r="D157" s="48">
        <v>2160738.7999999998</v>
      </c>
      <c r="E157" s="48">
        <v>33158.589999999997</v>
      </c>
      <c r="F157" s="48">
        <v>17875.919999999998</v>
      </c>
      <c r="G157" s="12">
        <v>0</v>
      </c>
      <c r="H157" s="12">
        <v>0</v>
      </c>
      <c r="I157" s="25">
        <f t="shared" si="70"/>
        <v>3315858.59</v>
      </c>
      <c r="J157" s="25">
        <f t="shared" si="71"/>
        <v>2178614.7199999997</v>
      </c>
    </row>
    <row r="158" spans="1:10" ht="76.5" outlineLevel="1">
      <c r="A158" s="10" t="s">
        <v>224</v>
      </c>
      <c r="B158" s="11" t="s">
        <v>517</v>
      </c>
      <c r="C158" s="48">
        <v>43434700</v>
      </c>
      <c r="D158" s="48">
        <v>29272500</v>
      </c>
      <c r="E158" s="56">
        <v>0</v>
      </c>
      <c r="F158" s="56">
        <v>0</v>
      </c>
      <c r="G158" s="12">
        <v>0</v>
      </c>
      <c r="H158" s="12">
        <v>0</v>
      </c>
      <c r="I158" s="25">
        <f t="shared" si="70"/>
        <v>43434700</v>
      </c>
      <c r="J158" s="25">
        <f t="shared" si="71"/>
        <v>29272500</v>
      </c>
    </row>
    <row r="159" spans="1:10" ht="25.5">
      <c r="A159" s="6" t="s">
        <v>406</v>
      </c>
      <c r="B159" s="7" t="s">
        <v>201</v>
      </c>
      <c r="C159" s="8">
        <f>C160+C161</f>
        <v>0</v>
      </c>
      <c r="D159" s="8">
        <f t="shared" ref="D159" si="72">D160+D161</f>
        <v>0</v>
      </c>
      <c r="E159" s="8">
        <f>E160+E161+E163</f>
        <v>12631370</v>
      </c>
      <c r="F159" s="8">
        <f>F160+F161+F163</f>
        <v>2978566.76</v>
      </c>
      <c r="G159" s="8">
        <f>G160+G161+G163+G162</f>
        <v>22135143.800000001</v>
      </c>
      <c r="H159" s="8">
        <f>H160+H161+H163+H162</f>
        <v>4351188.91</v>
      </c>
      <c r="I159" s="8">
        <f t="shared" ref="I159:J159" si="73">C159+E159+G159</f>
        <v>34766513.799999997</v>
      </c>
      <c r="J159" s="8">
        <f t="shared" si="73"/>
        <v>7329755.6699999999</v>
      </c>
    </row>
    <row r="160" spans="1:10" ht="25.5" outlineLevel="1">
      <c r="A160" s="10" t="s">
        <v>202</v>
      </c>
      <c r="B160" s="11" t="s">
        <v>203</v>
      </c>
      <c r="C160" s="12">
        <v>0</v>
      </c>
      <c r="D160" s="12">
        <v>0</v>
      </c>
      <c r="E160" s="12">
        <v>0</v>
      </c>
      <c r="F160" s="12">
        <v>0</v>
      </c>
      <c r="G160" s="12">
        <v>21050375.52</v>
      </c>
      <c r="H160" s="12">
        <v>4066995.71</v>
      </c>
      <c r="I160" s="12">
        <f t="shared" ref="I160:J163" si="74">C160+E160+G160</f>
        <v>21050375.52</v>
      </c>
      <c r="J160" s="13">
        <f t="shared" si="74"/>
        <v>4066995.71</v>
      </c>
    </row>
    <row r="161" spans="1:10" ht="38.25" outlineLevel="1">
      <c r="A161" s="10" t="s">
        <v>204</v>
      </c>
      <c r="B161" s="11" t="s">
        <v>205</v>
      </c>
      <c r="C161" s="12">
        <v>0</v>
      </c>
      <c r="D161" s="12">
        <v>0</v>
      </c>
      <c r="E161" s="48">
        <v>0</v>
      </c>
      <c r="F161" s="48">
        <v>0</v>
      </c>
      <c r="G161" s="48">
        <v>0</v>
      </c>
      <c r="H161" s="48">
        <v>0</v>
      </c>
      <c r="I161" s="12">
        <f t="shared" si="74"/>
        <v>0</v>
      </c>
      <c r="J161" s="13">
        <f t="shared" si="74"/>
        <v>0</v>
      </c>
    </row>
    <row r="162" spans="1:10" ht="38.25" outlineLevel="1">
      <c r="A162" s="10" t="s">
        <v>482</v>
      </c>
      <c r="B162" s="11" t="s">
        <v>518</v>
      </c>
      <c r="C162" s="12">
        <v>0</v>
      </c>
      <c r="D162" s="12">
        <v>0</v>
      </c>
      <c r="E162" s="48">
        <v>0</v>
      </c>
      <c r="F162" s="48">
        <v>0</v>
      </c>
      <c r="G162" s="48">
        <v>134020</v>
      </c>
      <c r="H162" s="48">
        <v>60000</v>
      </c>
      <c r="I162" s="12">
        <f t="shared" si="74"/>
        <v>134020</v>
      </c>
      <c r="J162" s="13">
        <f t="shared" si="74"/>
        <v>60000</v>
      </c>
    </row>
    <row r="163" spans="1:10" ht="38.25" outlineLevel="1">
      <c r="A163" s="10" t="s">
        <v>482</v>
      </c>
      <c r="B163" s="11" t="s">
        <v>481</v>
      </c>
      <c r="C163" s="12">
        <v>0</v>
      </c>
      <c r="D163" s="12">
        <v>0</v>
      </c>
      <c r="E163" s="48">
        <v>12631370</v>
      </c>
      <c r="F163" s="48">
        <v>2978566.76</v>
      </c>
      <c r="G163" s="48">
        <v>950748.28</v>
      </c>
      <c r="H163" s="56">
        <v>224193.2</v>
      </c>
      <c r="I163" s="12">
        <f t="shared" si="74"/>
        <v>13582118.279999999</v>
      </c>
      <c r="J163" s="13">
        <f t="shared" si="74"/>
        <v>3202759.96</v>
      </c>
    </row>
    <row r="164" spans="1:10" ht="25.5">
      <c r="A164" s="6" t="s">
        <v>407</v>
      </c>
      <c r="B164" s="7" t="s">
        <v>206</v>
      </c>
      <c r="C164" s="8">
        <f>C165+C166+C167+C168+C169+C170</f>
        <v>0</v>
      </c>
      <c r="D164" s="8">
        <f t="shared" ref="D164:H164" si="75">D165+D166+D167+D168+D169+D170</f>
        <v>0</v>
      </c>
      <c r="E164" s="8">
        <f t="shared" si="75"/>
        <v>7571900</v>
      </c>
      <c r="F164" s="8">
        <f t="shared" si="75"/>
        <v>7571900</v>
      </c>
      <c r="G164" s="8">
        <f t="shared" si="75"/>
        <v>123575509.11999999</v>
      </c>
      <c r="H164" s="8">
        <f t="shared" si="75"/>
        <v>58939646.82</v>
      </c>
      <c r="I164" s="8">
        <f t="shared" ref="I164:I170" si="76">C164+E164+G164</f>
        <v>131147409.11999999</v>
      </c>
      <c r="J164" s="8">
        <f>H164+F164+D164</f>
        <v>66511546.82</v>
      </c>
    </row>
    <row r="165" spans="1:10" outlineLevel="1">
      <c r="A165" s="10" t="s">
        <v>207</v>
      </c>
      <c r="B165" s="11" t="s">
        <v>519</v>
      </c>
      <c r="C165" s="12">
        <v>0</v>
      </c>
      <c r="D165" s="12">
        <v>0</v>
      </c>
      <c r="E165" s="57">
        <v>0</v>
      </c>
      <c r="F165" s="57">
        <v>0</v>
      </c>
      <c r="G165" s="48">
        <v>4747567.57</v>
      </c>
      <c r="H165" s="48">
        <v>1700000</v>
      </c>
      <c r="I165" s="12">
        <f t="shared" si="76"/>
        <v>4747567.57</v>
      </c>
      <c r="J165" s="13">
        <f t="shared" ref="J165:J170" si="77">D165+F165+H165</f>
        <v>1700000</v>
      </c>
    </row>
    <row r="166" spans="1:10" ht="25.5" outlineLevel="1">
      <c r="A166" s="10" t="s">
        <v>210</v>
      </c>
      <c r="B166" s="11" t="s">
        <v>211</v>
      </c>
      <c r="C166" s="12">
        <v>0</v>
      </c>
      <c r="D166" s="12">
        <v>0</v>
      </c>
      <c r="E166" s="57">
        <v>0</v>
      </c>
      <c r="F166" s="57">
        <v>0</v>
      </c>
      <c r="G166" s="48">
        <v>44418336.880000003</v>
      </c>
      <c r="H166" s="48">
        <v>27129895</v>
      </c>
      <c r="I166" s="12">
        <f t="shared" si="76"/>
        <v>44418336.880000003</v>
      </c>
      <c r="J166" s="13">
        <f t="shared" si="77"/>
        <v>27129895</v>
      </c>
    </row>
    <row r="167" spans="1:10" ht="25.5" outlineLevel="1">
      <c r="A167" s="10" t="s">
        <v>212</v>
      </c>
      <c r="B167" s="11" t="s">
        <v>213</v>
      </c>
      <c r="C167" s="12">
        <v>0</v>
      </c>
      <c r="D167" s="12">
        <v>0</v>
      </c>
      <c r="E167" s="57">
        <v>0</v>
      </c>
      <c r="F167" s="57">
        <v>0</v>
      </c>
      <c r="G167" s="48">
        <v>45134128.740000002</v>
      </c>
      <c r="H167" s="48">
        <v>14997433.699999999</v>
      </c>
      <c r="I167" s="12">
        <f t="shared" si="76"/>
        <v>45134128.740000002</v>
      </c>
      <c r="J167" s="13">
        <f t="shared" si="77"/>
        <v>14997433.699999999</v>
      </c>
    </row>
    <row r="168" spans="1:10" ht="25.5" outlineLevel="1">
      <c r="A168" s="10" t="s">
        <v>208</v>
      </c>
      <c r="B168" s="11" t="s">
        <v>209</v>
      </c>
      <c r="C168" s="12">
        <v>0</v>
      </c>
      <c r="D168" s="12">
        <v>0</v>
      </c>
      <c r="E168" s="57">
        <v>0</v>
      </c>
      <c r="F168" s="57">
        <v>0</v>
      </c>
      <c r="G168" s="57">
        <v>17723547.969999999</v>
      </c>
      <c r="H168" s="57">
        <v>11689687</v>
      </c>
      <c r="I168" s="12">
        <f t="shared" si="76"/>
        <v>17723547.969999999</v>
      </c>
      <c r="J168" s="13">
        <f t="shared" si="77"/>
        <v>11689687</v>
      </c>
    </row>
    <row r="169" spans="1:10" outlineLevel="1">
      <c r="A169" s="10" t="s">
        <v>216</v>
      </c>
      <c r="B169" s="11" t="s">
        <v>217</v>
      </c>
      <c r="C169" s="12">
        <v>0</v>
      </c>
      <c r="D169" s="12">
        <v>0</v>
      </c>
      <c r="E169" s="61">
        <v>0</v>
      </c>
      <c r="F169" s="61">
        <v>0</v>
      </c>
      <c r="G169" s="61">
        <v>10982000</v>
      </c>
      <c r="H169" s="56">
        <v>2852703.16</v>
      </c>
      <c r="I169" s="12">
        <f t="shared" si="76"/>
        <v>10982000</v>
      </c>
      <c r="J169" s="13">
        <f t="shared" si="77"/>
        <v>2852703.16</v>
      </c>
    </row>
    <row r="170" spans="1:10" ht="63.75" outlineLevel="1">
      <c r="A170" s="10" t="s">
        <v>214</v>
      </c>
      <c r="B170" s="11" t="s">
        <v>215</v>
      </c>
      <c r="C170" s="12">
        <v>0</v>
      </c>
      <c r="D170" s="12">
        <v>0</v>
      </c>
      <c r="E170" s="48">
        <v>7571900</v>
      </c>
      <c r="F170" s="48">
        <v>7571900</v>
      </c>
      <c r="G170" s="48">
        <v>569927.96</v>
      </c>
      <c r="H170" s="48">
        <v>569927.96</v>
      </c>
      <c r="I170" s="12">
        <f t="shared" si="76"/>
        <v>8141827.96</v>
      </c>
      <c r="J170" s="13">
        <f t="shared" si="77"/>
        <v>8141827.96</v>
      </c>
    </row>
    <row r="171" spans="1:10" ht="51">
      <c r="A171" s="6" t="s">
        <v>408</v>
      </c>
      <c r="B171" s="7" t="s">
        <v>218</v>
      </c>
      <c r="C171" s="8">
        <f t="shared" ref="C171:J171" si="78">C172+C173+C174</f>
        <v>0</v>
      </c>
      <c r="D171" s="8">
        <f t="shared" si="78"/>
        <v>0</v>
      </c>
      <c r="E171" s="8">
        <f t="shared" si="78"/>
        <v>670282300</v>
      </c>
      <c r="F171" s="8">
        <f t="shared" si="78"/>
        <v>407593200</v>
      </c>
      <c r="G171" s="8">
        <f t="shared" si="78"/>
        <v>1074100</v>
      </c>
      <c r="H171" s="8">
        <f t="shared" si="78"/>
        <v>840000</v>
      </c>
      <c r="I171" s="8">
        <f t="shared" si="78"/>
        <v>671356400</v>
      </c>
      <c r="J171" s="8">
        <f t="shared" si="78"/>
        <v>408433200</v>
      </c>
    </row>
    <row r="172" spans="1:10" ht="38.25" outlineLevel="1">
      <c r="A172" s="10" t="s">
        <v>219</v>
      </c>
      <c r="B172" s="11" t="s">
        <v>220</v>
      </c>
      <c r="C172" s="12">
        <v>0</v>
      </c>
      <c r="D172" s="12">
        <v>0</v>
      </c>
      <c r="E172" s="12">
        <v>198729900</v>
      </c>
      <c r="F172" s="12">
        <v>109257800</v>
      </c>
      <c r="G172" s="12">
        <v>0</v>
      </c>
      <c r="H172" s="12">
        <v>0</v>
      </c>
      <c r="I172" s="12">
        <f t="shared" ref="I172:J174" si="79">C172+E172+G172</f>
        <v>198729900</v>
      </c>
      <c r="J172" s="13">
        <f t="shared" si="79"/>
        <v>109257800</v>
      </c>
    </row>
    <row r="173" spans="1:10" ht="63.75" outlineLevel="1">
      <c r="A173" s="10" t="s">
        <v>221</v>
      </c>
      <c r="B173" s="11" t="s">
        <v>222</v>
      </c>
      <c r="C173" s="12">
        <v>0</v>
      </c>
      <c r="D173" s="12">
        <v>0</v>
      </c>
      <c r="E173" s="48">
        <v>457915700</v>
      </c>
      <c r="F173" s="48">
        <v>287175400</v>
      </c>
      <c r="G173" s="57">
        <v>0</v>
      </c>
      <c r="H173" s="57">
        <v>0</v>
      </c>
      <c r="I173" s="12">
        <f t="shared" si="79"/>
        <v>457915700</v>
      </c>
      <c r="J173" s="13">
        <f t="shared" si="79"/>
        <v>287175400</v>
      </c>
    </row>
    <row r="174" spans="1:10" ht="25.5" outlineLevel="1">
      <c r="A174" s="10" t="s">
        <v>521</v>
      </c>
      <c r="B174" s="11" t="s">
        <v>520</v>
      </c>
      <c r="C174" s="12">
        <v>0</v>
      </c>
      <c r="D174" s="12">
        <v>0</v>
      </c>
      <c r="E174" s="48">
        <v>13636700</v>
      </c>
      <c r="F174" s="48">
        <v>11160000</v>
      </c>
      <c r="G174" s="48">
        <v>1074100</v>
      </c>
      <c r="H174" s="48">
        <v>840000</v>
      </c>
      <c r="I174" s="12">
        <f t="shared" si="79"/>
        <v>14710800</v>
      </c>
      <c r="J174" s="13">
        <f t="shared" si="79"/>
        <v>12000000</v>
      </c>
    </row>
    <row r="175" spans="1:10" ht="25.5">
      <c r="A175" s="6" t="s">
        <v>409</v>
      </c>
      <c r="B175" s="7" t="s">
        <v>223</v>
      </c>
      <c r="C175" s="8">
        <f>C176</f>
        <v>0</v>
      </c>
      <c r="D175" s="8">
        <f>D176</f>
        <v>0</v>
      </c>
      <c r="E175" s="8">
        <v>0</v>
      </c>
      <c r="F175" s="8">
        <v>0</v>
      </c>
      <c r="G175" s="8">
        <v>0</v>
      </c>
      <c r="H175" s="8">
        <v>0</v>
      </c>
      <c r="I175" s="36">
        <f t="shared" ref="I175:I181" si="80">C175+E175+G175</f>
        <v>0</v>
      </c>
      <c r="J175" s="37">
        <f t="shared" ref="J175:J181" si="81">D175+F175+H175</f>
        <v>0</v>
      </c>
    </row>
    <row r="176" spans="1:10" ht="76.5" outlineLevel="1">
      <c r="A176" s="10" t="s">
        <v>224</v>
      </c>
      <c r="B176" s="11" t="s">
        <v>225</v>
      </c>
      <c r="C176" s="48">
        <v>0</v>
      </c>
      <c r="D176" s="48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f t="shared" si="80"/>
        <v>0</v>
      </c>
      <c r="J176" s="13">
        <f t="shared" si="81"/>
        <v>0</v>
      </c>
    </row>
    <row r="177" spans="1:10" ht="25.5">
      <c r="A177" s="6" t="s">
        <v>410</v>
      </c>
      <c r="B177" s="7" t="s">
        <v>226</v>
      </c>
      <c r="C177" s="8">
        <f>C178+C179+C180+C181</f>
        <v>0</v>
      </c>
      <c r="D177" s="8">
        <f t="shared" ref="D177:H177" si="82">D178+D179+D180+D181</f>
        <v>0</v>
      </c>
      <c r="E177" s="8">
        <f t="shared" si="82"/>
        <v>4747000</v>
      </c>
      <c r="F177" s="8">
        <f t="shared" si="82"/>
        <v>2452500</v>
      </c>
      <c r="G177" s="8">
        <f t="shared" si="82"/>
        <v>440000</v>
      </c>
      <c r="H177" s="8">
        <f t="shared" si="82"/>
        <v>168000</v>
      </c>
      <c r="I177" s="36">
        <f t="shared" si="80"/>
        <v>5187000</v>
      </c>
      <c r="J177" s="37">
        <f t="shared" si="81"/>
        <v>2620500</v>
      </c>
    </row>
    <row r="178" spans="1:10" ht="25.5">
      <c r="A178" s="42" t="s">
        <v>488</v>
      </c>
      <c r="B178" s="41" t="s">
        <v>483</v>
      </c>
      <c r="C178" s="34">
        <v>0</v>
      </c>
      <c r="D178" s="34">
        <v>0</v>
      </c>
      <c r="E178" s="25">
        <v>0</v>
      </c>
      <c r="F178" s="25">
        <v>0</v>
      </c>
      <c r="G178" s="25">
        <v>0</v>
      </c>
      <c r="H178" s="25">
        <v>0</v>
      </c>
      <c r="I178" s="12">
        <f t="shared" si="80"/>
        <v>0</v>
      </c>
      <c r="J178" s="13">
        <f t="shared" si="81"/>
        <v>0</v>
      </c>
    </row>
    <row r="179" spans="1:10" ht="102" outlineLevel="1">
      <c r="A179" s="10" t="s">
        <v>228</v>
      </c>
      <c r="B179" s="11" t="s">
        <v>229</v>
      </c>
      <c r="C179" s="12">
        <v>0</v>
      </c>
      <c r="D179" s="12">
        <v>0</v>
      </c>
      <c r="E179" s="56">
        <v>4747000</v>
      </c>
      <c r="F179" s="48">
        <v>2452500</v>
      </c>
      <c r="G179" s="57">
        <v>0</v>
      </c>
      <c r="H179" s="57">
        <v>0</v>
      </c>
      <c r="I179" s="12">
        <f t="shared" ref="I179" si="83">C179+E179+G179</f>
        <v>4747000</v>
      </c>
      <c r="J179" s="13">
        <f t="shared" ref="J179" si="84">D179+F179+H179</f>
        <v>2452500</v>
      </c>
    </row>
    <row r="180" spans="1:10" outlineLevel="1">
      <c r="A180" s="10" t="s">
        <v>118</v>
      </c>
      <c r="B180" s="11" t="s">
        <v>227</v>
      </c>
      <c r="C180" s="12">
        <v>0</v>
      </c>
      <c r="D180" s="12">
        <v>0</v>
      </c>
      <c r="E180" s="57">
        <v>0</v>
      </c>
      <c r="F180" s="57">
        <v>0</v>
      </c>
      <c r="G180" s="48">
        <v>350000</v>
      </c>
      <c r="H180" s="48">
        <v>138000</v>
      </c>
      <c r="I180" s="12">
        <f t="shared" si="80"/>
        <v>350000</v>
      </c>
      <c r="J180" s="13">
        <f t="shared" si="81"/>
        <v>138000</v>
      </c>
    </row>
    <row r="181" spans="1:10" ht="51" outlineLevel="1">
      <c r="A181" s="10" t="s">
        <v>465</v>
      </c>
      <c r="B181" s="11" t="s">
        <v>464</v>
      </c>
      <c r="C181" s="12">
        <v>0</v>
      </c>
      <c r="D181" s="12">
        <v>0</v>
      </c>
      <c r="E181" s="57">
        <v>0</v>
      </c>
      <c r="F181" s="57">
        <v>0</v>
      </c>
      <c r="G181" s="56">
        <v>90000</v>
      </c>
      <c r="H181" s="56">
        <v>30000</v>
      </c>
      <c r="I181" s="12">
        <f t="shared" si="80"/>
        <v>90000</v>
      </c>
      <c r="J181" s="13">
        <f t="shared" si="81"/>
        <v>30000</v>
      </c>
    </row>
    <row r="182" spans="1:10" ht="25.5">
      <c r="A182" s="6" t="s">
        <v>411</v>
      </c>
      <c r="B182" s="7" t="s">
        <v>230</v>
      </c>
      <c r="C182" s="8">
        <f>C183+C184</f>
        <v>0</v>
      </c>
      <c r="D182" s="8">
        <f t="shared" ref="D182:H182" si="85">D183+D184</f>
        <v>0</v>
      </c>
      <c r="E182" s="8">
        <f t="shared" si="85"/>
        <v>0</v>
      </c>
      <c r="F182" s="8">
        <f t="shared" si="85"/>
        <v>0</v>
      </c>
      <c r="G182" s="8">
        <f t="shared" si="85"/>
        <v>4700000</v>
      </c>
      <c r="H182" s="8">
        <f t="shared" si="85"/>
        <v>2230631.5</v>
      </c>
      <c r="I182" s="8">
        <f>C182+E182+G182</f>
        <v>4700000</v>
      </c>
      <c r="J182" s="8">
        <f>D182+F182+H182</f>
        <v>2230631.5</v>
      </c>
    </row>
    <row r="183" spans="1:10" outlineLevel="1">
      <c r="A183" s="10" t="s">
        <v>231</v>
      </c>
      <c r="B183" s="11" t="s">
        <v>232</v>
      </c>
      <c r="C183" s="12">
        <v>0</v>
      </c>
      <c r="D183" s="12">
        <v>0</v>
      </c>
      <c r="E183" s="12">
        <v>0</v>
      </c>
      <c r="F183" s="12">
        <v>0</v>
      </c>
      <c r="G183" s="56">
        <v>2700000</v>
      </c>
      <c r="H183" s="48">
        <v>2035125</v>
      </c>
      <c r="I183" s="12">
        <f>G183</f>
        <v>2700000</v>
      </c>
      <c r="J183" s="25">
        <f t="shared" ref="J183:J184" si="86">D183+F183+H183</f>
        <v>2035125</v>
      </c>
    </row>
    <row r="184" spans="1:10" outlineLevel="1">
      <c r="A184" s="10" t="s">
        <v>233</v>
      </c>
      <c r="B184" s="11" t="s">
        <v>234</v>
      </c>
      <c r="C184" s="12">
        <v>0</v>
      </c>
      <c r="D184" s="12">
        <v>0</v>
      </c>
      <c r="E184" s="12">
        <v>0</v>
      </c>
      <c r="F184" s="12">
        <v>0</v>
      </c>
      <c r="G184" s="56">
        <v>2000000</v>
      </c>
      <c r="H184" s="48">
        <v>195506.5</v>
      </c>
      <c r="I184" s="12">
        <f>G184</f>
        <v>2000000</v>
      </c>
      <c r="J184" s="25">
        <f t="shared" si="86"/>
        <v>195506.5</v>
      </c>
    </row>
    <row r="185" spans="1:10">
      <c r="A185" s="6" t="s">
        <v>412</v>
      </c>
      <c r="B185" s="7" t="s">
        <v>235</v>
      </c>
      <c r="C185" s="8">
        <f>C186+C188+C189+C190+C191+C192+C187</f>
        <v>21707600</v>
      </c>
      <c r="D185" s="8">
        <f t="shared" ref="D185:H185" si="87">D186+D188+D189+D190+D191+D192+D187</f>
        <v>17918999.77</v>
      </c>
      <c r="E185" s="8">
        <f t="shared" si="87"/>
        <v>8116334.3399999999</v>
      </c>
      <c r="F185" s="8">
        <f t="shared" si="87"/>
        <v>3051312.91</v>
      </c>
      <c r="G185" s="8">
        <f t="shared" si="87"/>
        <v>9386634.3399999999</v>
      </c>
      <c r="H185" s="8">
        <f t="shared" si="87"/>
        <v>5249835.3900000006</v>
      </c>
      <c r="I185" s="8">
        <f t="shared" ref="I185:I197" si="88">C185+E185+G185</f>
        <v>39210568.68</v>
      </c>
      <c r="J185" s="8">
        <f t="shared" ref="J185:J197" si="89">D185+F185+H185</f>
        <v>26220148.07</v>
      </c>
    </row>
    <row r="186" spans="1:10" ht="63.75" outlineLevel="1">
      <c r="A186" s="10" t="s">
        <v>244</v>
      </c>
      <c r="B186" s="11" t="s">
        <v>245</v>
      </c>
      <c r="C186" s="12">
        <v>0</v>
      </c>
      <c r="D186" s="12">
        <v>0</v>
      </c>
      <c r="E186" s="56">
        <v>643800</v>
      </c>
      <c r="F186" s="48">
        <v>275112.68</v>
      </c>
      <c r="G186" s="58">
        <v>0</v>
      </c>
      <c r="H186" s="58">
        <v>0</v>
      </c>
      <c r="I186" s="25">
        <f t="shared" si="88"/>
        <v>643800</v>
      </c>
      <c r="J186" s="25">
        <f t="shared" si="89"/>
        <v>275112.68</v>
      </c>
    </row>
    <row r="187" spans="1:10" ht="38.25" outlineLevel="1">
      <c r="A187" s="10" t="s">
        <v>249</v>
      </c>
      <c r="B187" s="11" t="s">
        <v>522</v>
      </c>
      <c r="C187" s="12">
        <v>0</v>
      </c>
      <c r="D187" s="12">
        <v>0</v>
      </c>
      <c r="E187" s="56">
        <v>901300</v>
      </c>
      <c r="F187" s="48">
        <v>0</v>
      </c>
      <c r="G187" s="12">
        <v>0</v>
      </c>
      <c r="H187" s="12">
        <v>0</v>
      </c>
      <c r="I187" s="25">
        <f t="shared" si="88"/>
        <v>901300</v>
      </c>
      <c r="J187" s="25">
        <f t="shared" si="89"/>
        <v>0</v>
      </c>
    </row>
    <row r="188" spans="1:10" ht="102" outlineLevel="1">
      <c r="A188" s="10" t="s">
        <v>238</v>
      </c>
      <c r="B188" s="11" t="s">
        <v>239</v>
      </c>
      <c r="C188" s="12">
        <v>0</v>
      </c>
      <c r="D188" s="12">
        <v>0</v>
      </c>
      <c r="E188" s="12">
        <v>3980600</v>
      </c>
      <c r="F188" s="12">
        <v>1365700</v>
      </c>
      <c r="G188" s="12">
        <v>0</v>
      </c>
      <c r="H188" s="12">
        <v>0</v>
      </c>
      <c r="I188" s="25">
        <f t="shared" si="88"/>
        <v>3980600</v>
      </c>
      <c r="J188" s="25">
        <f t="shared" si="89"/>
        <v>1365700</v>
      </c>
    </row>
    <row r="189" spans="1:10" ht="25.5" outlineLevel="1">
      <c r="A189" s="10" t="s">
        <v>242</v>
      </c>
      <c r="B189" s="11" t="s">
        <v>243</v>
      </c>
      <c r="C189" s="54">
        <v>0</v>
      </c>
      <c r="D189" s="54">
        <v>0</v>
      </c>
      <c r="E189" s="54">
        <v>0</v>
      </c>
      <c r="F189" s="54">
        <v>0</v>
      </c>
      <c r="G189" s="48">
        <v>4300000</v>
      </c>
      <c r="H189" s="48">
        <v>3041530.4</v>
      </c>
      <c r="I189" s="25">
        <f t="shared" si="88"/>
        <v>4300000</v>
      </c>
      <c r="J189" s="25">
        <f t="shared" si="89"/>
        <v>3041530.4</v>
      </c>
    </row>
    <row r="190" spans="1:10" ht="51" outlineLevel="1">
      <c r="A190" s="10" t="s">
        <v>246</v>
      </c>
      <c r="B190" s="11" t="s">
        <v>247</v>
      </c>
      <c r="C190" s="12">
        <v>0</v>
      </c>
      <c r="D190" s="12">
        <v>0</v>
      </c>
      <c r="E190" s="12">
        <v>0</v>
      </c>
      <c r="F190" s="12">
        <v>0</v>
      </c>
      <c r="G190" s="54">
        <v>4150000</v>
      </c>
      <c r="H190" s="54">
        <v>1677805</v>
      </c>
      <c r="I190" s="25">
        <f t="shared" si="88"/>
        <v>4150000</v>
      </c>
      <c r="J190" s="25">
        <f t="shared" si="89"/>
        <v>1677805</v>
      </c>
    </row>
    <row r="191" spans="1:10" ht="38.25" outlineLevel="1">
      <c r="A191" s="10" t="s">
        <v>240</v>
      </c>
      <c r="B191" s="11" t="s">
        <v>241</v>
      </c>
      <c r="C191" s="53">
        <v>21707600</v>
      </c>
      <c r="D191" s="56">
        <v>17918999.77</v>
      </c>
      <c r="E191" s="53">
        <v>109634.34</v>
      </c>
      <c r="F191" s="56">
        <v>90500.23</v>
      </c>
      <c r="G191" s="53">
        <v>109634.34</v>
      </c>
      <c r="H191" s="56">
        <v>90500</v>
      </c>
      <c r="I191" s="25">
        <f t="shared" si="88"/>
        <v>21926868.68</v>
      </c>
      <c r="J191" s="25">
        <f t="shared" si="89"/>
        <v>18100000</v>
      </c>
    </row>
    <row r="192" spans="1:10" ht="63.75" outlineLevel="1">
      <c r="A192" s="10" t="s">
        <v>236</v>
      </c>
      <c r="B192" s="11" t="s">
        <v>237</v>
      </c>
      <c r="C192" s="12">
        <v>0</v>
      </c>
      <c r="D192" s="12">
        <v>0</v>
      </c>
      <c r="E192" s="53">
        <v>2481000</v>
      </c>
      <c r="F192" s="53">
        <v>1320000</v>
      </c>
      <c r="G192" s="53">
        <v>827000</v>
      </c>
      <c r="H192" s="53">
        <v>439999.99</v>
      </c>
      <c r="I192" s="25">
        <f t="shared" si="88"/>
        <v>3308000</v>
      </c>
      <c r="J192" s="25">
        <f t="shared" si="89"/>
        <v>1759999.99</v>
      </c>
    </row>
    <row r="193" spans="1:10" ht="25.5">
      <c r="A193" s="6" t="s">
        <v>413</v>
      </c>
      <c r="B193" s="7" t="s">
        <v>248</v>
      </c>
      <c r="C193" s="8">
        <f>C194+C195+C196</f>
        <v>0</v>
      </c>
      <c r="D193" s="8">
        <f t="shared" ref="D193:H193" si="90">D194+D195+D196</f>
        <v>0</v>
      </c>
      <c r="E193" s="8">
        <f t="shared" si="90"/>
        <v>2759300</v>
      </c>
      <c r="F193" s="8">
        <f t="shared" si="90"/>
        <v>430577.76</v>
      </c>
      <c r="G193" s="8">
        <f t="shared" si="90"/>
        <v>6019443.8600000003</v>
      </c>
      <c r="H193" s="8">
        <f t="shared" si="90"/>
        <v>2512215.75</v>
      </c>
      <c r="I193" s="8">
        <f t="shared" si="88"/>
        <v>8778743.8599999994</v>
      </c>
      <c r="J193" s="8">
        <f t="shared" si="89"/>
        <v>2942793.51</v>
      </c>
    </row>
    <row r="194" spans="1:10" outlineLevel="1">
      <c r="A194" s="10" t="s">
        <v>173</v>
      </c>
      <c r="B194" s="11" t="s">
        <v>523</v>
      </c>
      <c r="C194" s="12">
        <v>0</v>
      </c>
      <c r="D194" s="12">
        <v>0</v>
      </c>
      <c r="E194" s="12">
        <v>0</v>
      </c>
      <c r="F194" s="12">
        <v>0</v>
      </c>
      <c r="G194" s="12">
        <v>6019443.8600000003</v>
      </c>
      <c r="H194" s="12">
        <v>2512215.75</v>
      </c>
      <c r="I194" s="25">
        <f t="shared" si="88"/>
        <v>6019443.8600000003</v>
      </c>
      <c r="J194" s="25">
        <f t="shared" si="89"/>
        <v>2512215.75</v>
      </c>
    </row>
    <row r="195" spans="1:10" ht="25.5" outlineLevel="1">
      <c r="A195" s="10" t="s">
        <v>141</v>
      </c>
      <c r="B195" s="11" t="s">
        <v>251</v>
      </c>
      <c r="C195" s="12">
        <v>0</v>
      </c>
      <c r="D195" s="12">
        <v>0</v>
      </c>
      <c r="E195" s="12">
        <v>2759300</v>
      </c>
      <c r="F195" s="12">
        <v>430577.76</v>
      </c>
      <c r="G195" s="12">
        <v>0</v>
      </c>
      <c r="H195" s="12">
        <v>0</v>
      </c>
      <c r="I195" s="25">
        <f t="shared" si="88"/>
        <v>2759300</v>
      </c>
      <c r="J195" s="25">
        <f t="shared" si="89"/>
        <v>430577.76</v>
      </c>
    </row>
    <row r="196" spans="1:10" ht="38.25" outlineLevel="1">
      <c r="A196" s="10" t="s">
        <v>249</v>
      </c>
      <c r="B196" s="11" t="s">
        <v>250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25">
        <f t="shared" si="88"/>
        <v>0</v>
      </c>
      <c r="J196" s="25">
        <f t="shared" si="89"/>
        <v>0</v>
      </c>
    </row>
    <row r="197" spans="1:10" ht="30">
      <c r="A197" s="3" t="s">
        <v>414</v>
      </c>
      <c r="B197" s="4" t="s">
        <v>252</v>
      </c>
      <c r="C197" s="5">
        <f>C198+C202+C207+C214</f>
        <v>0</v>
      </c>
      <c r="D197" s="5">
        <f t="shared" ref="D197:H197" si="91">D198+D202+D207+D214</f>
        <v>0</v>
      </c>
      <c r="E197" s="5">
        <f t="shared" si="91"/>
        <v>4247326</v>
      </c>
      <c r="F197" s="5">
        <f t="shared" si="91"/>
        <v>0</v>
      </c>
      <c r="G197" s="5">
        <f t="shared" si="91"/>
        <v>17834705.710000001</v>
      </c>
      <c r="H197" s="5">
        <f t="shared" si="91"/>
        <v>6559520.7400000002</v>
      </c>
      <c r="I197" s="5">
        <f t="shared" si="88"/>
        <v>22082031.710000001</v>
      </c>
      <c r="J197" s="5">
        <f t="shared" si="89"/>
        <v>6559520.7400000002</v>
      </c>
    </row>
    <row r="198" spans="1:10" ht="25.5">
      <c r="A198" s="6" t="s">
        <v>415</v>
      </c>
      <c r="B198" s="7" t="s">
        <v>253</v>
      </c>
      <c r="C198" s="8">
        <f>C199+C200+C201</f>
        <v>0</v>
      </c>
      <c r="D198" s="8">
        <f t="shared" ref="D198:H198" si="92">D199+D200+D201</f>
        <v>0</v>
      </c>
      <c r="E198" s="8">
        <f t="shared" si="92"/>
        <v>0</v>
      </c>
      <c r="F198" s="8">
        <f t="shared" si="92"/>
        <v>0</v>
      </c>
      <c r="G198" s="8">
        <f t="shared" si="92"/>
        <v>3250700</v>
      </c>
      <c r="H198" s="8">
        <f t="shared" si="92"/>
        <v>1136824.44</v>
      </c>
      <c r="I198" s="39">
        <f t="shared" ref="I198:J214" si="93">C198+E198+G198</f>
        <v>3250700</v>
      </c>
      <c r="J198" s="39">
        <f t="shared" ref="J198:J207" si="94">D198+F198+H198</f>
        <v>1136824.44</v>
      </c>
    </row>
    <row r="199" spans="1:10" ht="52.5" customHeight="1" outlineLevel="1">
      <c r="A199" s="10" t="s">
        <v>259</v>
      </c>
      <c r="B199" s="11" t="s">
        <v>524</v>
      </c>
      <c r="C199" s="12">
        <v>0</v>
      </c>
      <c r="D199" s="12">
        <v>0</v>
      </c>
      <c r="E199" s="12">
        <v>0</v>
      </c>
      <c r="F199" s="12">
        <v>0</v>
      </c>
      <c r="G199" s="12">
        <v>500700</v>
      </c>
      <c r="H199" s="48">
        <v>123564.53</v>
      </c>
      <c r="I199" s="27">
        <f t="shared" ref="I199:J201" si="95">C199+E199+G199</f>
        <v>500700</v>
      </c>
      <c r="J199" s="27">
        <f t="shared" si="95"/>
        <v>123564.53</v>
      </c>
    </row>
    <row r="200" spans="1:10" ht="51" outlineLevel="1">
      <c r="A200" s="10" t="s">
        <v>254</v>
      </c>
      <c r="B200" s="11" t="s">
        <v>255</v>
      </c>
      <c r="C200" s="12">
        <v>0</v>
      </c>
      <c r="D200" s="12">
        <v>0</v>
      </c>
      <c r="E200" s="12">
        <v>0</v>
      </c>
      <c r="F200" s="12">
        <v>0</v>
      </c>
      <c r="G200" s="12">
        <v>2750000</v>
      </c>
      <c r="H200" s="12">
        <v>1013259.91</v>
      </c>
      <c r="I200" s="27">
        <f t="shared" si="95"/>
        <v>2750000</v>
      </c>
      <c r="J200" s="27">
        <f t="shared" si="95"/>
        <v>1013259.91</v>
      </c>
    </row>
    <row r="201" spans="1:10" ht="38.25" outlineLevel="1">
      <c r="A201" s="10" t="s">
        <v>256</v>
      </c>
      <c r="B201" s="11" t="s">
        <v>257</v>
      </c>
      <c r="C201" s="12">
        <v>0</v>
      </c>
      <c r="D201" s="12">
        <v>0</v>
      </c>
      <c r="E201" s="48">
        <v>0</v>
      </c>
      <c r="F201" s="48">
        <v>0</v>
      </c>
      <c r="G201" s="48">
        <v>0</v>
      </c>
      <c r="H201" s="48">
        <v>0</v>
      </c>
      <c r="I201" s="27">
        <f t="shared" si="95"/>
        <v>0</v>
      </c>
      <c r="J201" s="27">
        <f t="shared" si="95"/>
        <v>0</v>
      </c>
    </row>
    <row r="202" spans="1:10" ht="63.75">
      <c r="A202" s="6" t="s">
        <v>416</v>
      </c>
      <c r="B202" s="7" t="s">
        <v>258</v>
      </c>
      <c r="C202" s="8">
        <f>C203+C204+C205</f>
        <v>0</v>
      </c>
      <c r="D202" s="8">
        <f t="shared" ref="D202" si="96">D203+D204+D205</f>
        <v>0</v>
      </c>
      <c r="E202" s="8">
        <f>E203+E204+E205+E206</f>
        <v>4247326</v>
      </c>
      <c r="F202" s="8">
        <f>F203+F204+F205+F206</f>
        <v>0</v>
      </c>
      <c r="G202" s="8">
        <f>G203+G204+G205+G206</f>
        <v>4247326</v>
      </c>
      <c r="H202" s="8">
        <f>H203+H204+H205+H206</f>
        <v>0</v>
      </c>
      <c r="I202" s="39">
        <f t="shared" si="93"/>
        <v>8494652</v>
      </c>
      <c r="J202" s="39">
        <f t="shared" si="94"/>
        <v>0</v>
      </c>
    </row>
    <row r="203" spans="1:10" ht="51" outlineLevel="1">
      <c r="A203" s="10" t="s">
        <v>259</v>
      </c>
      <c r="B203" s="11" t="s">
        <v>260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27">
        <f t="shared" si="93"/>
        <v>0</v>
      </c>
      <c r="J203" s="27">
        <f t="shared" si="94"/>
        <v>0</v>
      </c>
    </row>
    <row r="204" spans="1:10" ht="25.5" outlineLevel="1">
      <c r="A204" s="10" t="s">
        <v>261</v>
      </c>
      <c r="B204" s="11" t="s">
        <v>262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27">
        <f t="shared" si="93"/>
        <v>0</v>
      </c>
      <c r="J204" s="27">
        <f t="shared" si="94"/>
        <v>0</v>
      </c>
    </row>
    <row r="205" spans="1:10" ht="38.25" outlineLevel="1">
      <c r="A205" s="10" t="s">
        <v>263</v>
      </c>
      <c r="B205" s="11" t="s">
        <v>264</v>
      </c>
      <c r="C205" s="12">
        <v>0</v>
      </c>
      <c r="D205" s="12">
        <v>0</v>
      </c>
      <c r="E205" s="48">
        <v>4247326</v>
      </c>
      <c r="F205" s="48">
        <v>0</v>
      </c>
      <c r="G205" s="48">
        <v>4247326</v>
      </c>
      <c r="H205" s="48">
        <v>0</v>
      </c>
      <c r="I205" s="27">
        <f t="shared" si="93"/>
        <v>8494652</v>
      </c>
      <c r="J205" s="27">
        <f t="shared" si="94"/>
        <v>0</v>
      </c>
    </row>
    <row r="206" spans="1:10" ht="25.5" outlineLevel="1">
      <c r="A206" s="10" t="s">
        <v>467</v>
      </c>
      <c r="B206" s="11" t="s">
        <v>466</v>
      </c>
      <c r="C206" s="12">
        <v>0</v>
      </c>
      <c r="D206" s="12">
        <v>0</v>
      </c>
      <c r="E206" s="48">
        <v>0</v>
      </c>
      <c r="F206" s="48">
        <v>0</v>
      </c>
      <c r="G206" s="48">
        <v>0</v>
      </c>
      <c r="H206" s="48">
        <v>0</v>
      </c>
      <c r="I206" s="27">
        <f t="shared" si="93"/>
        <v>0</v>
      </c>
      <c r="J206" s="27">
        <f t="shared" si="94"/>
        <v>0</v>
      </c>
    </row>
    <row r="207" spans="1:10" ht="38.25">
      <c r="A207" s="6" t="s">
        <v>417</v>
      </c>
      <c r="B207" s="7" t="s">
        <v>265</v>
      </c>
      <c r="C207" s="8">
        <f>C208+C209+C210+C212+C213+C211</f>
        <v>0</v>
      </c>
      <c r="D207" s="8">
        <f t="shared" ref="D207:H207" si="97">D208+D209+D210+D212+D213+D211</f>
        <v>0</v>
      </c>
      <c r="E207" s="8">
        <f t="shared" si="97"/>
        <v>0</v>
      </c>
      <c r="F207" s="8">
        <f t="shared" si="97"/>
        <v>0</v>
      </c>
      <c r="G207" s="8">
        <f t="shared" si="97"/>
        <v>10141679.710000001</v>
      </c>
      <c r="H207" s="8">
        <f t="shared" si="97"/>
        <v>5372696.2999999998</v>
      </c>
      <c r="I207" s="39">
        <f t="shared" si="93"/>
        <v>10141679.710000001</v>
      </c>
      <c r="J207" s="39">
        <f t="shared" si="94"/>
        <v>5372696.2999999998</v>
      </c>
    </row>
    <row r="208" spans="1:10" ht="38.25" outlineLevel="1">
      <c r="A208" s="10" t="s">
        <v>270</v>
      </c>
      <c r="B208" s="11" t="s">
        <v>271</v>
      </c>
      <c r="C208" s="12">
        <v>0</v>
      </c>
      <c r="D208" s="12">
        <v>0</v>
      </c>
      <c r="E208" s="12">
        <v>0</v>
      </c>
      <c r="F208" s="12">
        <v>0</v>
      </c>
      <c r="G208" s="56">
        <v>45000</v>
      </c>
      <c r="H208" s="53">
        <v>0</v>
      </c>
      <c r="I208" s="27">
        <f t="shared" ref="I208:J213" si="98">C208+E208+G208</f>
        <v>45000</v>
      </c>
      <c r="J208" s="27">
        <f t="shared" si="98"/>
        <v>0</v>
      </c>
    </row>
    <row r="209" spans="1:10" ht="25.5" outlineLevel="1">
      <c r="A209" s="10" t="s">
        <v>268</v>
      </c>
      <c r="B209" s="11" t="s">
        <v>269</v>
      </c>
      <c r="C209" s="12">
        <v>0</v>
      </c>
      <c r="D209" s="12">
        <v>0</v>
      </c>
      <c r="E209" s="12">
        <v>0</v>
      </c>
      <c r="F209" s="12">
        <v>0</v>
      </c>
      <c r="G209" s="56">
        <v>20000</v>
      </c>
      <c r="H209" s="57">
        <v>0</v>
      </c>
      <c r="I209" s="27">
        <f t="shared" si="98"/>
        <v>20000</v>
      </c>
      <c r="J209" s="27">
        <f t="shared" si="98"/>
        <v>0</v>
      </c>
    </row>
    <row r="210" spans="1:10" ht="25.5" outlineLevel="1">
      <c r="A210" s="10" t="s">
        <v>266</v>
      </c>
      <c r="B210" s="11" t="s">
        <v>267</v>
      </c>
      <c r="C210" s="12">
        <v>0</v>
      </c>
      <c r="D210" s="12">
        <v>0</v>
      </c>
      <c r="E210" s="12">
        <v>0</v>
      </c>
      <c r="F210" s="12">
        <v>0</v>
      </c>
      <c r="G210" s="48">
        <v>4270000</v>
      </c>
      <c r="H210" s="48">
        <v>1359516.59</v>
      </c>
      <c r="I210" s="27">
        <f t="shared" si="98"/>
        <v>4270000</v>
      </c>
      <c r="J210" s="27">
        <f t="shared" si="98"/>
        <v>1359516.59</v>
      </c>
    </row>
    <row r="211" spans="1:10" ht="25.5" outlineLevel="1">
      <c r="A211" s="10" t="s">
        <v>526</v>
      </c>
      <c r="B211" s="11" t="s">
        <v>525</v>
      </c>
      <c r="C211" s="12">
        <v>0</v>
      </c>
      <c r="D211" s="12">
        <v>0</v>
      </c>
      <c r="E211" s="12">
        <v>0</v>
      </c>
      <c r="F211" s="12">
        <v>0</v>
      </c>
      <c r="G211" s="48">
        <v>1175679.71</v>
      </c>
      <c r="H211" s="48">
        <v>1175679.71</v>
      </c>
      <c r="I211" s="27">
        <f t="shared" si="98"/>
        <v>1175679.71</v>
      </c>
      <c r="J211" s="27">
        <f t="shared" si="98"/>
        <v>1175679.71</v>
      </c>
    </row>
    <row r="212" spans="1:10" outlineLevel="1">
      <c r="A212" s="10" t="s">
        <v>272</v>
      </c>
      <c r="B212" s="11" t="s">
        <v>273</v>
      </c>
      <c r="C212" s="12">
        <v>0</v>
      </c>
      <c r="D212" s="12">
        <v>0</v>
      </c>
      <c r="E212" s="12">
        <v>0</v>
      </c>
      <c r="F212" s="12">
        <v>0</v>
      </c>
      <c r="G212" s="48">
        <v>25000</v>
      </c>
      <c r="H212" s="48">
        <v>6000</v>
      </c>
      <c r="I212" s="27">
        <f t="shared" si="98"/>
        <v>25000</v>
      </c>
      <c r="J212" s="27">
        <f t="shared" si="98"/>
        <v>6000</v>
      </c>
    </row>
    <row r="213" spans="1:10" outlineLevel="1">
      <c r="A213" s="10" t="s">
        <v>274</v>
      </c>
      <c r="B213" s="11" t="s">
        <v>275</v>
      </c>
      <c r="C213" s="12">
        <v>0</v>
      </c>
      <c r="D213" s="12">
        <v>0</v>
      </c>
      <c r="E213" s="12">
        <v>0</v>
      </c>
      <c r="F213" s="12">
        <v>0</v>
      </c>
      <c r="G213" s="57">
        <v>4606000</v>
      </c>
      <c r="H213" s="48">
        <v>2831500</v>
      </c>
      <c r="I213" s="27">
        <f t="shared" si="98"/>
        <v>4606000</v>
      </c>
      <c r="J213" s="27">
        <f t="shared" si="98"/>
        <v>2831500</v>
      </c>
    </row>
    <row r="214" spans="1:10" ht="25.5">
      <c r="A214" s="6" t="s">
        <v>418</v>
      </c>
      <c r="B214" s="7" t="s">
        <v>276</v>
      </c>
      <c r="C214" s="8">
        <v>0</v>
      </c>
      <c r="D214" s="8">
        <v>0</v>
      </c>
      <c r="E214" s="8">
        <v>0</v>
      </c>
      <c r="F214" s="8">
        <v>0</v>
      </c>
      <c r="G214" s="8">
        <f>G215+G216+G217</f>
        <v>195000</v>
      </c>
      <c r="H214" s="8">
        <f>H215+H216+H217</f>
        <v>50000</v>
      </c>
      <c r="I214" s="39">
        <f t="shared" si="93"/>
        <v>195000</v>
      </c>
      <c r="J214" s="39">
        <f t="shared" si="93"/>
        <v>50000</v>
      </c>
    </row>
    <row r="215" spans="1:10" ht="51" outlineLevel="1">
      <c r="A215" s="10" t="s">
        <v>277</v>
      </c>
      <c r="B215" s="11" t="s">
        <v>278</v>
      </c>
      <c r="C215" s="12">
        <v>0</v>
      </c>
      <c r="D215" s="12">
        <v>0</v>
      </c>
      <c r="E215" s="12">
        <v>0</v>
      </c>
      <c r="F215" s="12">
        <v>0</v>
      </c>
      <c r="G215" s="48">
        <v>35000</v>
      </c>
      <c r="H215" s="48">
        <v>0</v>
      </c>
      <c r="I215" s="27">
        <f t="shared" ref="I215:J218" si="99">C215+E215+G215</f>
        <v>35000</v>
      </c>
      <c r="J215" s="27">
        <f t="shared" si="99"/>
        <v>0</v>
      </c>
    </row>
    <row r="216" spans="1:10" outlineLevel="1">
      <c r="A216" s="10" t="s">
        <v>281</v>
      </c>
      <c r="B216" s="11" t="s">
        <v>282</v>
      </c>
      <c r="C216" s="12">
        <v>0</v>
      </c>
      <c r="D216" s="12">
        <v>0</v>
      </c>
      <c r="E216" s="12">
        <v>0</v>
      </c>
      <c r="F216" s="12">
        <v>0</v>
      </c>
      <c r="G216" s="48">
        <v>110000</v>
      </c>
      <c r="H216" s="48">
        <v>0</v>
      </c>
      <c r="I216" s="27">
        <f t="shared" si="99"/>
        <v>110000</v>
      </c>
      <c r="J216" s="27">
        <f t="shared" si="99"/>
        <v>0</v>
      </c>
    </row>
    <row r="217" spans="1:10" ht="38.25" outlineLevel="1">
      <c r="A217" s="10" t="s">
        <v>279</v>
      </c>
      <c r="B217" s="11" t="s">
        <v>280</v>
      </c>
      <c r="C217" s="12">
        <v>0</v>
      </c>
      <c r="D217" s="12">
        <v>0</v>
      </c>
      <c r="E217" s="12">
        <v>0</v>
      </c>
      <c r="F217" s="12">
        <v>0</v>
      </c>
      <c r="G217" s="48">
        <v>50000</v>
      </c>
      <c r="H217" s="48">
        <v>50000</v>
      </c>
      <c r="I217" s="27">
        <f t="shared" si="99"/>
        <v>50000</v>
      </c>
      <c r="J217" s="27">
        <f t="shared" si="99"/>
        <v>50000</v>
      </c>
    </row>
    <row r="218" spans="1:10" ht="45">
      <c r="A218" s="3" t="s">
        <v>419</v>
      </c>
      <c r="B218" s="4" t="s">
        <v>283</v>
      </c>
      <c r="C218" s="5">
        <f>C219+C221+C223</f>
        <v>354000</v>
      </c>
      <c r="D218" s="5">
        <f t="shared" ref="D218:H218" si="100">D219+D221+D223</f>
        <v>0</v>
      </c>
      <c r="E218" s="5">
        <f t="shared" si="100"/>
        <v>517975.76</v>
      </c>
      <c r="F218" s="5">
        <f t="shared" si="100"/>
        <v>81558.570000000007</v>
      </c>
      <c r="G218" s="5">
        <f t="shared" si="100"/>
        <v>175300</v>
      </c>
      <c r="H218" s="5">
        <f t="shared" si="100"/>
        <v>105300</v>
      </c>
      <c r="I218" s="5">
        <f t="shared" si="99"/>
        <v>1047275.76</v>
      </c>
      <c r="J218" s="5">
        <f t="shared" si="99"/>
        <v>186858.57</v>
      </c>
    </row>
    <row r="219" spans="1:10" ht="25.5">
      <c r="A219" s="6" t="s">
        <v>420</v>
      </c>
      <c r="B219" s="7" t="s">
        <v>284</v>
      </c>
      <c r="C219" s="8">
        <f>C220</f>
        <v>354000</v>
      </c>
      <c r="D219" s="8">
        <f t="shared" ref="D219:H219" si="101">D220</f>
        <v>0</v>
      </c>
      <c r="E219" s="8">
        <f t="shared" si="101"/>
        <v>3575.76</v>
      </c>
      <c r="F219" s="8">
        <f t="shared" si="101"/>
        <v>0</v>
      </c>
      <c r="G219" s="8">
        <f t="shared" si="101"/>
        <v>269.14</v>
      </c>
      <c r="H219" s="8">
        <f t="shared" si="101"/>
        <v>0</v>
      </c>
      <c r="I219" s="8">
        <f>I220</f>
        <v>357844.9</v>
      </c>
      <c r="J219" s="8">
        <f t="shared" ref="J219" si="102">J220</f>
        <v>0</v>
      </c>
    </row>
    <row r="220" spans="1:10" ht="25.5" outlineLevel="1">
      <c r="A220" s="10" t="s">
        <v>285</v>
      </c>
      <c r="B220" s="11" t="s">
        <v>286</v>
      </c>
      <c r="C220" s="56">
        <v>354000</v>
      </c>
      <c r="D220" s="12">
        <v>0</v>
      </c>
      <c r="E220" s="56">
        <v>3575.76</v>
      </c>
      <c r="F220" s="12">
        <v>0</v>
      </c>
      <c r="G220" s="12">
        <v>269.14</v>
      </c>
      <c r="H220" s="12">
        <v>0</v>
      </c>
      <c r="I220" s="27">
        <f t="shared" ref="I220:I222" si="103">C220+E220+G220</f>
        <v>357844.9</v>
      </c>
      <c r="J220" s="27">
        <f t="shared" ref="J220:J222" si="104">D220+F220+H220</f>
        <v>0</v>
      </c>
    </row>
    <row r="221" spans="1:10" ht="25.5">
      <c r="A221" s="6" t="s">
        <v>421</v>
      </c>
      <c r="B221" s="7" t="s">
        <v>287</v>
      </c>
      <c r="C221" s="8">
        <f>C222</f>
        <v>0</v>
      </c>
      <c r="D221" s="8">
        <f t="shared" ref="D221:H221" si="105">D222</f>
        <v>0</v>
      </c>
      <c r="E221" s="8">
        <f t="shared" si="105"/>
        <v>118900</v>
      </c>
      <c r="F221" s="8">
        <f t="shared" si="105"/>
        <v>0</v>
      </c>
      <c r="G221" s="8">
        <f t="shared" si="105"/>
        <v>9000</v>
      </c>
      <c r="H221" s="8">
        <f t="shared" si="105"/>
        <v>0</v>
      </c>
      <c r="I221" s="38">
        <f t="shared" si="103"/>
        <v>127900</v>
      </c>
      <c r="J221" s="38">
        <f t="shared" si="104"/>
        <v>0</v>
      </c>
    </row>
    <row r="222" spans="1:10" ht="38.25" outlineLevel="1">
      <c r="A222" s="10" t="s">
        <v>288</v>
      </c>
      <c r="B222" s="11" t="s">
        <v>289</v>
      </c>
      <c r="C222" s="12">
        <v>0</v>
      </c>
      <c r="D222" s="12">
        <v>0</v>
      </c>
      <c r="E222" s="56">
        <v>118900</v>
      </c>
      <c r="F222" s="48">
        <v>0</v>
      </c>
      <c r="G222" s="48">
        <v>9000</v>
      </c>
      <c r="H222" s="48">
        <v>0</v>
      </c>
      <c r="I222" s="27">
        <f t="shared" si="103"/>
        <v>127900</v>
      </c>
      <c r="J222" s="27">
        <f t="shared" si="104"/>
        <v>0</v>
      </c>
    </row>
    <row r="223" spans="1:10" ht="25.5">
      <c r="A223" s="6" t="s">
        <v>422</v>
      </c>
      <c r="B223" s="7" t="s">
        <v>290</v>
      </c>
      <c r="C223" s="8">
        <v>0</v>
      </c>
      <c r="D223" s="8">
        <v>0</v>
      </c>
      <c r="E223" s="8">
        <f>E224+E226+E225</f>
        <v>395500</v>
      </c>
      <c r="F223" s="8">
        <f t="shared" ref="F223:J223" si="106">F224+F226+F225</f>
        <v>81558.570000000007</v>
      </c>
      <c r="G223" s="8">
        <f t="shared" si="106"/>
        <v>166030.85999999999</v>
      </c>
      <c r="H223" s="8">
        <f t="shared" si="106"/>
        <v>105300</v>
      </c>
      <c r="I223" s="8">
        <f t="shared" si="106"/>
        <v>561530.86</v>
      </c>
      <c r="J223" s="8">
        <f t="shared" si="106"/>
        <v>186858.57</v>
      </c>
    </row>
    <row r="224" spans="1:10" ht="51" outlineLevel="1">
      <c r="A224" s="10" t="s">
        <v>293</v>
      </c>
      <c r="B224" s="11" t="s">
        <v>294</v>
      </c>
      <c r="C224" s="12">
        <v>0</v>
      </c>
      <c r="D224" s="12">
        <v>0</v>
      </c>
      <c r="E224" s="56">
        <v>395500</v>
      </c>
      <c r="F224" s="57">
        <v>81558.570000000007</v>
      </c>
      <c r="G224" s="57">
        <v>0</v>
      </c>
      <c r="H224" s="57">
        <v>0</v>
      </c>
      <c r="I224" s="27">
        <f t="shared" ref="I224:J226" si="107">C224+E224+G224</f>
        <v>395500</v>
      </c>
      <c r="J224" s="27">
        <f t="shared" si="107"/>
        <v>81558.570000000007</v>
      </c>
    </row>
    <row r="225" spans="1:10" ht="25.5" outlineLevel="1">
      <c r="A225" s="10" t="s">
        <v>528</v>
      </c>
      <c r="B225" s="11" t="s">
        <v>527</v>
      </c>
      <c r="C225" s="12">
        <v>0</v>
      </c>
      <c r="D225" s="12">
        <v>0</v>
      </c>
      <c r="E225" s="56">
        <v>0</v>
      </c>
      <c r="F225" s="57">
        <v>0</v>
      </c>
      <c r="G225" s="48">
        <v>65000</v>
      </c>
      <c r="H225" s="48">
        <v>13000</v>
      </c>
      <c r="I225" s="27">
        <f t="shared" si="107"/>
        <v>65000</v>
      </c>
      <c r="J225" s="27">
        <f t="shared" si="107"/>
        <v>13000</v>
      </c>
    </row>
    <row r="226" spans="1:10" outlineLevel="1">
      <c r="A226" s="10" t="s">
        <v>291</v>
      </c>
      <c r="B226" s="11" t="s">
        <v>292</v>
      </c>
      <c r="C226" s="12">
        <v>0</v>
      </c>
      <c r="D226" s="12">
        <v>0</v>
      </c>
      <c r="E226" s="12">
        <v>0</v>
      </c>
      <c r="F226" s="12">
        <v>0</v>
      </c>
      <c r="G226" s="48">
        <v>101030.86</v>
      </c>
      <c r="H226" s="48">
        <v>92300</v>
      </c>
      <c r="I226" s="27">
        <f t="shared" si="107"/>
        <v>101030.86</v>
      </c>
      <c r="J226" s="27">
        <f t="shared" si="107"/>
        <v>92300</v>
      </c>
    </row>
    <row r="227" spans="1:10">
      <c r="A227" s="3" t="s">
        <v>423</v>
      </c>
      <c r="B227" s="4" t="s">
        <v>295</v>
      </c>
      <c r="C227" s="5">
        <f>C228+C241</f>
        <v>0</v>
      </c>
      <c r="D227" s="5">
        <f t="shared" ref="D227:H227" si="108">D228+D241</f>
        <v>0</v>
      </c>
      <c r="E227" s="5">
        <f t="shared" si="108"/>
        <v>215538000</v>
      </c>
      <c r="F227" s="5">
        <f t="shared" si="108"/>
        <v>112962715.27</v>
      </c>
      <c r="G227" s="5">
        <f t="shared" si="108"/>
        <v>51410218.269999996</v>
      </c>
      <c r="H227" s="5">
        <f t="shared" si="108"/>
        <v>30864485.300000001</v>
      </c>
      <c r="I227" s="5">
        <f>I228+I241</f>
        <v>266948218.26999998</v>
      </c>
      <c r="J227" s="5">
        <f>J228+J241</f>
        <v>143827200.56999999</v>
      </c>
    </row>
    <row r="228" spans="1:10" ht="25.5">
      <c r="A228" s="6" t="s">
        <v>424</v>
      </c>
      <c r="B228" s="7" t="s">
        <v>296</v>
      </c>
      <c r="C228" s="8">
        <f>C229+C230+C231+C232+C233+C234+C235+C237+C238+C239+C240</f>
        <v>0</v>
      </c>
      <c r="D228" s="8">
        <f t="shared" ref="D228:F228" si="109">D229+D230+D231+D232+D233+D234+D235+D237+D238+D239+D240</f>
        <v>0</v>
      </c>
      <c r="E228" s="8">
        <f t="shared" si="109"/>
        <v>173825400</v>
      </c>
      <c r="F228" s="8">
        <f t="shared" si="109"/>
        <v>96404215.659999996</v>
      </c>
      <c r="G228" s="8">
        <f>G229+G230+G231+G232+G233+G234+G235+G237+G238+G239+G240+G236</f>
        <v>48195518.269999996</v>
      </c>
      <c r="H228" s="8">
        <f>H229+H230+H231+H232+H233+H234+H235+H237+H238+H239+H240+H236</f>
        <v>29618146.25</v>
      </c>
      <c r="I228" s="8">
        <f t="shared" ref="I228:I240" si="110">C228+E228+G228</f>
        <v>222020918.26999998</v>
      </c>
      <c r="J228" s="8">
        <f t="shared" ref="J228:J240" si="111">D228+F228+H228</f>
        <v>126022361.91</v>
      </c>
    </row>
    <row r="229" spans="1:10" ht="25.5" outlineLevel="1">
      <c r="A229" s="10" t="s">
        <v>305</v>
      </c>
      <c r="B229" s="11" t="s">
        <v>306</v>
      </c>
      <c r="C229" s="12">
        <v>0</v>
      </c>
      <c r="D229" s="12">
        <v>0</v>
      </c>
      <c r="E229" s="54">
        <v>0</v>
      </c>
      <c r="F229" s="54">
        <v>0</v>
      </c>
      <c r="G229" s="54">
        <v>0</v>
      </c>
      <c r="H229" s="54">
        <v>0</v>
      </c>
      <c r="I229" s="25">
        <f t="shared" si="110"/>
        <v>0</v>
      </c>
      <c r="J229" s="25">
        <f t="shared" si="111"/>
        <v>0</v>
      </c>
    </row>
    <row r="230" spans="1:10" ht="25.5" outlineLevel="1">
      <c r="A230" s="10" t="s">
        <v>297</v>
      </c>
      <c r="B230" s="11" t="s">
        <v>298</v>
      </c>
      <c r="C230" s="12">
        <v>0</v>
      </c>
      <c r="D230" s="12">
        <v>0</v>
      </c>
      <c r="E230" s="53">
        <v>0</v>
      </c>
      <c r="F230" s="53">
        <v>0</v>
      </c>
      <c r="G230" s="53">
        <v>3350786.69</v>
      </c>
      <c r="H230" s="53">
        <v>0</v>
      </c>
      <c r="I230" s="25">
        <f t="shared" si="110"/>
        <v>3350786.69</v>
      </c>
      <c r="J230" s="25">
        <f t="shared" si="111"/>
        <v>0</v>
      </c>
    </row>
    <row r="231" spans="1:10" ht="38.25" outlineLevel="1">
      <c r="A231" s="10" t="s">
        <v>299</v>
      </c>
      <c r="B231" s="11" t="s">
        <v>300</v>
      </c>
      <c r="C231" s="12">
        <v>0</v>
      </c>
      <c r="D231" s="12">
        <v>0</v>
      </c>
      <c r="E231" s="61">
        <v>0</v>
      </c>
      <c r="F231" s="61">
        <v>0</v>
      </c>
      <c r="G231" s="56">
        <v>8500000</v>
      </c>
      <c r="H231" s="56">
        <v>2305786.65</v>
      </c>
      <c r="I231" s="25">
        <f t="shared" si="110"/>
        <v>8500000</v>
      </c>
      <c r="J231" s="25">
        <f t="shared" si="111"/>
        <v>2305786.65</v>
      </c>
    </row>
    <row r="232" spans="1:10" outlineLevel="1">
      <c r="A232" s="10" t="s">
        <v>307</v>
      </c>
      <c r="B232" s="11" t="s">
        <v>308</v>
      </c>
      <c r="C232" s="12">
        <v>0</v>
      </c>
      <c r="D232" s="12">
        <v>0</v>
      </c>
      <c r="E232" s="53">
        <v>0</v>
      </c>
      <c r="F232" s="53">
        <v>0</v>
      </c>
      <c r="G232" s="53">
        <v>0</v>
      </c>
      <c r="H232" s="53">
        <v>0</v>
      </c>
      <c r="I232" s="25">
        <f t="shared" si="110"/>
        <v>0</v>
      </c>
      <c r="J232" s="25">
        <f t="shared" si="111"/>
        <v>0</v>
      </c>
    </row>
    <row r="233" spans="1:10" ht="25.5" outlineLevel="1">
      <c r="A233" s="10" t="s">
        <v>309</v>
      </c>
      <c r="B233" s="11" t="s">
        <v>310</v>
      </c>
      <c r="C233" s="12">
        <v>0</v>
      </c>
      <c r="D233" s="12">
        <v>0</v>
      </c>
      <c r="E233" s="57">
        <v>0</v>
      </c>
      <c r="F233" s="57">
        <v>0</v>
      </c>
      <c r="G233" s="56">
        <v>20543456.579999998</v>
      </c>
      <c r="H233" s="56">
        <v>19147919.18</v>
      </c>
      <c r="I233" s="25">
        <f t="shared" si="110"/>
        <v>20543456.579999998</v>
      </c>
      <c r="J233" s="25">
        <f t="shared" si="111"/>
        <v>19147919.18</v>
      </c>
    </row>
    <row r="234" spans="1:10" ht="38.25" outlineLevel="1">
      <c r="A234" s="10" t="s">
        <v>301</v>
      </c>
      <c r="B234" s="11" t="s">
        <v>302</v>
      </c>
      <c r="C234" s="12">
        <v>0</v>
      </c>
      <c r="D234" s="12">
        <v>0</v>
      </c>
      <c r="E234" s="48">
        <v>0</v>
      </c>
      <c r="F234" s="48">
        <v>0</v>
      </c>
      <c r="G234" s="48">
        <v>0</v>
      </c>
      <c r="H234" s="48">
        <v>0</v>
      </c>
      <c r="I234" s="25">
        <f t="shared" si="110"/>
        <v>0</v>
      </c>
      <c r="J234" s="25">
        <f t="shared" si="111"/>
        <v>0</v>
      </c>
    </row>
    <row r="235" spans="1:10" ht="51" outlineLevel="1">
      <c r="A235" s="10" t="s">
        <v>303</v>
      </c>
      <c r="B235" s="11" t="s">
        <v>304</v>
      </c>
      <c r="C235" s="12">
        <v>0</v>
      </c>
      <c r="D235" s="12">
        <v>0</v>
      </c>
      <c r="E235" s="57">
        <v>0</v>
      </c>
      <c r="F235" s="57">
        <v>0</v>
      </c>
      <c r="G235" s="56">
        <v>1113200</v>
      </c>
      <c r="H235" s="48">
        <v>176000</v>
      </c>
      <c r="I235" s="25">
        <f t="shared" si="110"/>
        <v>1113200</v>
      </c>
      <c r="J235" s="25">
        <f t="shared" si="111"/>
        <v>176000</v>
      </c>
    </row>
    <row r="236" spans="1:10" ht="24.75" customHeight="1" outlineLevel="1">
      <c r="A236" s="10" t="s">
        <v>552</v>
      </c>
      <c r="B236" s="11" t="s">
        <v>551</v>
      </c>
      <c r="C236" s="12">
        <v>0</v>
      </c>
      <c r="D236" s="12">
        <v>0</v>
      </c>
      <c r="E236" s="57">
        <v>0</v>
      </c>
      <c r="F236" s="57">
        <v>0</v>
      </c>
      <c r="G236" s="56">
        <v>100000</v>
      </c>
      <c r="H236" s="48">
        <v>0</v>
      </c>
      <c r="I236" s="25">
        <f t="shared" si="110"/>
        <v>100000</v>
      </c>
      <c r="J236" s="25">
        <f t="shared" si="111"/>
        <v>0</v>
      </c>
    </row>
    <row r="237" spans="1:10" ht="38.25" outlineLevel="1">
      <c r="A237" s="10" t="s">
        <v>311</v>
      </c>
      <c r="B237" s="59" t="s">
        <v>312</v>
      </c>
      <c r="C237" s="12">
        <v>0</v>
      </c>
      <c r="D237" s="12">
        <v>0</v>
      </c>
      <c r="E237" s="57">
        <v>0</v>
      </c>
      <c r="F237" s="57">
        <v>0</v>
      </c>
      <c r="G237" s="57">
        <v>1504475</v>
      </c>
      <c r="H237" s="57">
        <v>732209.14</v>
      </c>
      <c r="I237" s="25">
        <f t="shared" si="110"/>
        <v>1504475</v>
      </c>
      <c r="J237" s="25">
        <f t="shared" si="111"/>
        <v>732209.14</v>
      </c>
    </row>
    <row r="238" spans="1:10" ht="25.5" outlineLevel="1">
      <c r="A238" s="10" t="s">
        <v>297</v>
      </c>
      <c r="B238" s="60" t="s">
        <v>529</v>
      </c>
      <c r="C238" s="12">
        <v>0</v>
      </c>
      <c r="D238" s="12">
        <v>0</v>
      </c>
      <c r="E238" s="48">
        <v>135590600</v>
      </c>
      <c r="F238" s="48">
        <v>69385763.849999994</v>
      </c>
      <c r="G238" s="48">
        <v>10205700</v>
      </c>
      <c r="H238" s="48">
        <v>5222584.37</v>
      </c>
      <c r="I238" s="25">
        <f t="shared" si="110"/>
        <v>145796300</v>
      </c>
      <c r="J238" s="25">
        <f t="shared" si="111"/>
        <v>74608348.219999999</v>
      </c>
    </row>
    <row r="239" spans="1:10" outlineLevel="1">
      <c r="A239" s="10" t="s">
        <v>307</v>
      </c>
      <c r="B239" s="60" t="s">
        <v>530</v>
      </c>
      <c r="C239" s="12">
        <v>0</v>
      </c>
      <c r="D239" s="12">
        <v>0</v>
      </c>
      <c r="E239" s="48">
        <v>31729900</v>
      </c>
      <c r="F239" s="48">
        <v>21735976.870000001</v>
      </c>
      <c r="G239" s="48">
        <v>2388300</v>
      </c>
      <c r="H239" s="48">
        <v>1636041.27</v>
      </c>
      <c r="I239" s="25">
        <f t="shared" si="110"/>
        <v>34118200</v>
      </c>
      <c r="J239" s="25">
        <f t="shared" si="111"/>
        <v>23372018.140000001</v>
      </c>
    </row>
    <row r="240" spans="1:10" ht="38.25" outlineLevel="1">
      <c r="A240" s="10" t="s">
        <v>301</v>
      </c>
      <c r="B240" s="60" t="s">
        <v>531</v>
      </c>
      <c r="C240" s="12">
        <v>0</v>
      </c>
      <c r="D240" s="12">
        <v>0</v>
      </c>
      <c r="E240" s="48">
        <v>6504900</v>
      </c>
      <c r="F240" s="48">
        <v>5282474.9400000004</v>
      </c>
      <c r="G240" s="48">
        <v>489600</v>
      </c>
      <c r="H240" s="48">
        <v>397605.64</v>
      </c>
      <c r="I240" s="25">
        <f t="shared" si="110"/>
        <v>6994500</v>
      </c>
      <c r="J240" s="25">
        <f t="shared" si="111"/>
        <v>5680080.5800000001</v>
      </c>
    </row>
    <row r="241" spans="1:11" ht="25.5">
      <c r="A241" s="6" t="s">
        <v>425</v>
      </c>
      <c r="B241" s="7" t="s">
        <v>313</v>
      </c>
      <c r="C241" s="8">
        <f>C243+C242</f>
        <v>0</v>
      </c>
      <c r="D241" s="8">
        <f t="shared" ref="D241:H241" si="112">D243+D242</f>
        <v>0</v>
      </c>
      <c r="E241" s="8">
        <f t="shared" si="112"/>
        <v>41712600</v>
      </c>
      <c r="F241" s="8">
        <f t="shared" si="112"/>
        <v>16558499.609999999</v>
      </c>
      <c r="G241" s="8">
        <f t="shared" si="112"/>
        <v>3214700</v>
      </c>
      <c r="H241" s="8">
        <f t="shared" si="112"/>
        <v>1246339.05</v>
      </c>
      <c r="I241" s="8">
        <f t="shared" ref="I241:I243" si="113">C241+E241+G241</f>
        <v>44927300</v>
      </c>
      <c r="J241" s="8">
        <f t="shared" ref="J241:J243" si="114">D241+F241+H241</f>
        <v>17804838.66</v>
      </c>
    </row>
    <row r="242" spans="1:11" outlineLevel="1">
      <c r="A242" s="10" t="s">
        <v>533</v>
      </c>
      <c r="B242" s="11" t="s">
        <v>532</v>
      </c>
      <c r="C242" s="12">
        <v>0</v>
      </c>
      <c r="D242" s="12">
        <v>0</v>
      </c>
      <c r="E242" s="48">
        <v>0</v>
      </c>
      <c r="F242" s="48">
        <v>0</v>
      </c>
      <c r="G242" s="48">
        <v>18000</v>
      </c>
      <c r="H242" s="48">
        <v>0</v>
      </c>
      <c r="I242" s="25">
        <f t="shared" ref="I242" si="115">C242+E242+G242</f>
        <v>18000</v>
      </c>
      <c r="J242" s="25">
        <f t="shared" ref="J242" si="116">D242+F242+H242</f>
        <v>0</v>
      </c>
    </row>
    <row r="243" spans="1:11" ht="25.5" outlineLevel="1">
      <c r="A243" s="10" t="s">
        <v>314</v>
      </c>
      <c r="B243" s="11" t="s">
        <v>315</v>
      </c>
      <c r="C243" s="12">
        <v>0</v>
      </c>
      <c r="D243" s="12">
        <v>0</v>
      </c>
      <c r="E243" s="48">
        <v>41712600</v>
      </c>
      <c r="F243" s="48">
        <v>16558499.609999999</v>
      </c>
      <c r="G243" s="48">
        <v>3196700</v>
      </c>
      <c r="H243" s="48">
        <v>1246339.05</v>
      </c>
      <c r="I243" s="25">
        <f t="shared" si="113"/>
        <v>44909300</v>
      </c>
      <c r="J243" s="25">
        <f t="shared" si="114"/>
        <v>17804838.66</v>
      </c>
    </row>
    <row r="244" spans="1:11" ht="45">
      <c r="A244" s="3" t="s">
        <v>426</v>
      </c>
      <c r="B244" s="4" t="s">
        <v>316</v>
      </c>
      <c r="C244" s="5">
        <f t="shared" ref="C244:H244" si="117">C247+C245</f>
        <v>0</v>
      </c>
      <c r="D244" s="5">
        <f t="shared" si="117"/>
        <v>0</v>
      </c>
      <c r="E244" s="5">
        <f t="shared" si="117"/>
        <v>0</v>
      </c>
      <c r="F244" s="5">
        <f t="shared" si="117"/>
        <v>0</v>
      </c>
      <c r="G244" s="5">
        <f t="shared" si="117"/>
        <v>1746200</v>
      </c>
      <c r="H244" s="5">
        <f t="shared" si="117"/>
        <v>857046.87</v>
      </c>
      <c r="I244" s="5">
        <f t="shared" ref="I244:J246" si="118">C244+E244+G244</f>
        <v>1746200</v>
      </c>
      <c r="J244" s="5">
        <f t="shared" si="118"/>
        <v>857046.87</v>
      </c>
    </row>
    <row r="245" spans="1:11" ht="45">
      <c r="A245" s="49" t="s">
        <v>487</v>
      </c>
      <c r="B245" s="50" t="s">
        <v>485</v>
      </c>
      <c r="C245" s="40">
        <f t="shared" ref="C245:H245" si="119">C246</f>
        <v>0</v>
      </c>
      <c r="D245" s="40">
        <f t="shared" si="119"/>
        <v>0</v>
      </c>
      <c r="E245" s="40">
        <f t="shared" si="119"/>
        <v>0</v>
      </c>
      <c r="F245" s="40">
        <f t="shared" si="119"/>
        <v>0</v>
      </c>
      <c r="G245" s="40">
        <f t="shared" si="119"/>
        <v>0</v>
      </c>
      <c r="H245" s="40">
        <f t="shared" si="119"/>
        <v>0</v>
      </c>
      <c r="I245" s="38">
        <f t="shared" si="118"/>
        <v>0</v>
      </c>
      <c r="J245" s="38">
        <f t="shared" si="118"/>
        <v>0</v>
      </c>
    </row>
    <row r="246" spans="1:11" ht="58.5" customHeight="1">
      <c r="A246" s="51" t="s">
        <v>486</v>
      </c>
      <c r="B246" s="52" t="s">
        <v>484</v>
      </c>
      <c r="C246" s="27">
        <v>0</v>
      </c>
      <c r="D246" s="27">
        <v>0</v>
      </c>
      <c r="E246" s="48">
        <v>0</v>
      </c>
      <c r="F246" s="48">
        <v>0</v>
      </c>
      <c r="G246" s="27">
        <v>0</v>
      </c>
      <c r="H246" s="27">
        <v>0</v>
      </c>
      <c r="I246" s="27">
        <f t="shared" si="118"/>
        <v>0</v>
      </c>
      <c r="J246" s="27">
        <f t="shared" si="118"/>
        <v>0</v>
      </c>
    </row>
    <row r="247" spans="1:11" ht="25.5">
      <c r="A247" s="6" t="s">
        <v>427</v>
      </c>
      <c r="B247" s="7" t="s">
        <v>317</v>
      </c>
      <c r="C247" s="8">
        <v>0</v>
      </c>
      <c r="D247" s="8">
        <v>0</v>
      </c>
      <c r="E247" s="8">
        <v>0</v>
      </c>
      <c r="F247" s="8">
        <v>0</v>
      </c>
      <c r="G247" s="8">
        <f>G248+G249</f>
        <v>1746200</v>
      </c>
      <c r="H247" s="8">
        <f>H248+H249</f>
        <v>857046.87</v>
      </c>
      <c r="I247" s="39">
        <f t="shared" ref="I247:I249" si="120">C247+E247+G247</f>
        <v>1746200</v>
      </c>
      <c r="J247" s="39">
        <f t="shared" ref="J247:J249" si="121">D247+F247+H247</f>
        <v>857046.87</v>
      </c>
    </row>
    <row r="248" spans="1:11" outlineLevel="1">
      <c r="A248" s="10" t="s">
        <v>318</v>
      </c>
      <c r="B248" s="11" t="s">
        <v>319</v>
      </c>
      <c r="C248" s="12">
        <v>0</v>
      </c>
      <c r="D248" s="12">
        <v>0</v>
      </c>
      <c r="E248" s="12">
        <v>0</v>
      </c>
      <c r="F248" s="12">
        <v>0</v>
      </c>
      <c r="G248" s="56">
        <v>17400</v>
      </c>
      <c r="H248" s="56">
        <v>0</v>
      </c>
      <c r="I248" s="27">
        <f t="shared" si="120"/>
        <v>17400</v>
      </c>
      <c r="J248" s="27">
        <f t="shared" si="121"/>
        <v>0</v>
      </c>
    </row>
    <row r="249" spans="1:11" outlineLevel="1">
      <c r="A249" s="10" t="s">
        <v>320</v>
      </c>
      <c r="B249" s="11" t="s">
        <v>321</v>
      </c>
      <c r="C249" s="12">
        <v>0</v>
      </c>
      <c r="D249" s="12">
        <v>0</v>
      </c>
      <c r="E249" s="12">
        <v>0</v>
      </c>
      <c r="F249" s="12">
        <v>0</v>
      </c>
      <c r="G249" s="56">
        <v>1728800</v>
      </c>
      <c r="H249" s="56">
        <v>857046.87</v>
      </c>
      <c r="I249" s="27">
        <f t="shared" si="120"/>
        <v>1728800</v>
      </c>
      <c r="J249" s="27">
        <f t="shared" si="121"/>
        <v>857046.87</v>
      </c>
    </row>
    <row r="250" spans="1:11" ht="30">
      <c r="A250" s="3" t="s">
        <v>428</v>
      </c>
      <c r="B250" s="4" t="s">
        <v>322</v>
      </c>
      <c r="C250" s="5">
        <f>C251+C257+C259</f>
        <v>1158600</v>
      </c>
      <c r="D250" s="5">
        <f t="shared" ref="D250:H250" si="122">D251+D257+D259</f>
        <v>579000</v>
      </c>
      <c r="E250" s="5">
        <f t="shared" si="122"/>
        <v>61881400</v>
      </c>
      <c r="F250" s="5">
        <f t="shared" si="122"/>
        <v>61881400</v>
      </c>
      <c r="G250" s="5">
        <f t="shared" si="122"/>
        <v>46141797.189999998</v>
      </c>
      <c r="H250" s="5">
        <f t="shared" si="122"/>
        <v>16591990.74</v>
      </c>
      <c r="I250" s="5">
        <f>C250+E250+G250</f>
        <v>109181797.19</v>
      </c>
      <c r="J250" s="5">
        <f>D250+F250+H250</f>
        <v>79052390.739999995</v>
      </c>
    </row>
    <row r="251" spans="1:11" ht="25.5">
      <c r="A251" s="6" t="s">
        <v>429</v>
      </c>
      <c r="B251" s="7" t="s">
        <v>323</v>
      </c>
      <c r="C251" s="8">
        <f>C252+C253+C254+C255+C256</f>
        <v>1158600</v>
      </c>
      <c r="D251" s="8">
        <f t="shared" ref="D251:J251" si="123">D252+D253+D254+D255+D256</f>
        <v>579000</v>
      </c>
      <c r="E251" s="8">
        <f t="shared" si="123"/>
        <v>61881400</v>
      </c>
      <c r="F251" s="8">
        <f t="shared" si="123"/>
        <v>61881400</v>
      </c>
      <c r="G251" s="8">
        <f t="shared" si="123"/>
        <v>2131264.7600000002</v>
      </c>
      <c r="H251" s="8">
        <f t="shared" si="123"/>
        <v>554914.15</v>
      </c>
      <c r="I251" s="8">
        <f t="shared" si="123"/>
        <v>65171264.759999998</v>
      </c>
      <c r="J251" s="8">
        <f t="shared" si="123"/>
        <v>63015314.149999999</v>
      </c>
    </row>
    <row r="252" spans="1:11" ht="38.25" outlineLevel="1">
      <c r="A252" s="10" t="s">
        <v>332</v>
      </c>
      <c r="B252" s="11" t="s">
        <v>333</v>
      </c>
      <c r="C252" s="12">
        <v>0</v>
      </c>
      <c r="D252" s="12">
        <v>0</v>
      </c>
      <c r="E252" s="12">
        <v>10409900</v>
      </c>
      <c r="F252" s="12">
        <v>10409900</v>
      </c>
      <c r="G252" s="12">
        <v>0</v>
      </c>
      <c r="H252" s="12">
        <v>0</v>
      </c>
      <c r="I252" s="12">
        <f t="shared" ref="I252:J256" si="124">C252+E252+G252</f>
        <v>10409900</v>
      </c>
      <c r="J252" s="13">
        <f t="shared" si="124"/>
        <v>10409900</v>
      </c>
    </row>
    <row r="253" spans="1:11" ht="25.5" outlineLevel="1">
      <c r="A253" s="10" t="s">
        <v>324</v>
      </c>
      <c r="B253" s="11" t="s">
        <v>325</v>
      </c>
      <c r="C253" s="12">
        <v>1158600</v>
      </c>
      <c r="D253" s="12">
        <v>579000</v>
      </c>
      <c r="E253" s="12">
        <v>0</v>
      </c>
      <c r="F253" s="12">
        <v>0</v>
      </c>
      <c r="G253" s="12">
        <v>0</v>
      </c>
      <c r="H253" s="12">
        <v>0</v>
      </c>
      <c r="I253" s="12">
        <f t="shared" si="124"/>
        <v>1158600</v>
      </c>
      <c r="J253" s="13">
        <f t="shared" si="124"/>
        <v>579000</v>
      </c>
    </row>
    <row r="254" spans="1:11" ht="25.5" outlineLevel="1">
      <c r="A254" s="10" t="s">
        <v>330</v>
      </c>
      <c r="B254" s="11" t="s">
        <v>331</v>
      </c>
      <c r="C254" s="12">
        <v>0</v>
      </c>
      <c r="D254" s="12">
        <v>0</v>
      </c>
      <c r="E254" s="61">
        <v>0</v>
      </c>
      <c r="F254" s="61">
        <v>0</v>
      </c>
      <c r="G254" s="48">
        <v>1576350.61</v>
      </c>
      <c r="H254" s="61">
        <v>0</v>
      </c>
      <c r="I254" s="12">
        <f t="shared" si="124"/>
        <v>1576350.61</v>
      </c>
      <c r="J254" s="13">
        <f t="shared" si="124"/>
        <v>0</v>
      </c>
    </row>
    <row r="255" spans="1:11" ht="25.5" outlineLevel="1">
      <c r="A255" s="10" t="s">
        <v>326</v>
      </c>
      <c r="B255" s="11" t="s">
        <v>327</v>
      </c>
      <c r="C255" s="12">
        <v>0</v>
      </c>
      <c r="D255" s="12">
        <v>0</v>
      </c>
      <c r="E255" s="57">
        <v>0</v>
      </c>
      <c r="F255" s="57">
        <v>0</v>
      </c>
      <c r="G255" s="48">
        <v>35000</v>
      </c>
      <c r="H255" s="48">
        <v>35000</v>
      </c>
      <c r="I255" s="12">
        <f t="shared" si="124"/>
        <v>35000</v>
      </c>
      <c r="J255" s="13">
        <f t="shared" si="124"/>
        <v>35000</v>
      </c>
      <c r="K255" s="73"/>
    </row>
    <row r="256" spans="1:11" ht="25.5" outlineLevel="1">
      <c r="A256" s="10" t="s">
        <v>328</v>
      </c>
      <c r="B256" s="11" t="s">
        <v>329</v>
      </c>
      <c r="C256" s="12">
        <v>0</v>
      </c>
      <c r="D256" s="12">
        <v>0</v>
      </c>
      <c r="E256" s="56">
        <v>51471500</v>
      </c>
      <c r="F256" s="56">
        <v>51471500</v>
      </c>
      <c r="G256" s="56">
        <v>519914.15</v>
      </c>
      <c r="H256" s="56">
        <v>519914.15</v>
      </c>
      <c r="I256" s="12">
        <f t="shared" si="124"/>
        <v>51991414.149999999</v>
      </c>
      <c r="J256" s="13">
        <f t="shared" si="124"/>
        <v>51991414.149999999</v>
      </c>
    </row>
    <row r="257" spans="1:10" ht="25.5">
      <c r="A257" s="6" t="s">
        <v>430</v>
      </c>
      <c r="B257" s="7" t="s">
        <v>334</v>
      </c>
      <c r="C257" s="8">
        <v>0</v>
      </c>
      <c r="D257" s="8">
        <v>0</v>
      </c>
      <c r="E257" s="8">
        <v>0</v>
      </c>
      <c r="F257" s="8">
        <v>0</v>
      </c>
      <c r="G257" s="8">
        <f>G258</f>
        <v>169844.74</v>
      </c>
      <c r="H257" s="8">
        <f>H258</f>
        <v>0</v>
      </c>
      <c r="I257" s="8">
        <f t="shared" ref="I257:J259" si="125">C257+E257+G257</f>
        <v>169844.74</v>
      </c>
      <c r="J257" s="9">
        <f t="shared" si="125"/>
        <v>0</v>
      </c>
    </row>
    <row r="258" spans="1:10" outlineLevel="1">
      <c r="A258" s="10" t="s">
        <v>335</v>
      </c>
      <c r="B258" s="11" t="s">
        <v>336</v>
      </c>
      <c r="C258" s="12">
        <v>0</v>
      </c>
      <c r="D258" s="12">
        <v>0</v>
      </c>
      <c r="E258" s="12">
        <v>0</v>
      </c>
      <c r="F258" s="12">
        <v>0</v>
      </c>
      <c r="G258" s="48">
        <v>169844.74</v>
      </c>
      <c r="H258" s="48">
        <v>0</v>
      </c>
      <c r="I258" s="25">
        <f t="shared" si="125"/>
        <v>169844.74</v>
      </c>
      <c r="J258" s="26">
        <f t="shared" si="125"/>
        <v>0</v>
      </c>
    </row>
    <row r="259" spans="1:10" ht="38.25">
      <c r="A259" s="6" t="s">
        <v>431</v>
      </c>
      <c r="B259" s="7" t="s">
        <v>337</v>
      </c>
      <c r="C259" s="8">
        <f>C260+C261+C262</f>
        <v>0</v>
      </c>
      <c r="D259" s="8">
        <f t="shared" ref="D259:F259" si="126">D260+D261+D262</f>
        <v>0</v>
      </c>
      <c r="E259" s="8">
        <f t="shared" si="126"/>
        <v>0</v>
      </c>
      <c r="F259" s="8">
        <f t="shared" si="126"/>
        <v>0</v>
      </c>
      <c r="G259" s="8">
        <f>G260+G261</f>
        <v>43840687.689999998</v>
      </c>
      <c r="H259" s="8">
        <f>H260+H261</f>
        <v>16037076.59</v>
      </c>
      <c r="I259" s="36">
        <f t="shared" si="125"/>
        <v>43840687.689999998</v>
      </c>
      <c r="J259" s="37">
        <f t="shared" si="125"/>
        <v>16037076.59</v>
      </c>
    </row>
    <row r="260" spans="1:10" outlineLevel="1">
      <c r="A260" s="10" t="s">
        <v>173</v>
      </c>
      <c r="B260" s="11" t="s">
        <v>534</v>
      </c>
      <c r="C260" s="12">
        <v>0</v>
      </c>
      <c r="D260" s="12">
        <v>0</v>
      </c>
      <c r="E260" s="12">
        <v>0</v>
      </c>
      <c r="F260" s="12">
        <v>0</v>
      </c>
      <c r="G260" s="12">
        <v>13118087.689999999</v>
      </c>
      <c r="H260" s="12">
        <v>4445609.18</v>
      </c>
      <c r="I260" s="32">
        <f t="shared" ref="I260:J262" si="127">C260+E260+G260</f>
        <v>13118087.689999999</v>
      </c>
      <c r="J260" s="33">
        <f t="shared" si="127"/>
        <v>4445609.18</v>
      </c>
    </row>
    <row r="261" spans="1:10" ht="38.25" outlineLevel="1">
      <c r="A261" s="10" t="s">
        <v>338</v>
      </c>
      <c r="B261" s="11" t="s">
        <v>339</v>
      </c>
      <c r="C261" s="12">
        <v>0</v>
      </c>
      <c r="D261" s="12">
        <v>0</v>
      </c>
      <c r="E261" s="12">
        <v>0</v>
      </c>
      <c r="F261" s="12">
        <v>0</v>
      </c>
      <c r="G261" s="12">
        <v>30722600</v>
      </c>
      <c r="H261" s="12">
        <v>11591467.41</v>
      </c>
      <c r="I261" s="32">
        <f t="shared" si="127"/>
        <v>30722600</v>
      </c>
      <c r="J261" s="33">
        <f t="shared" si="127"/>
        <v>11591467.41</v>
      </c>
    </row>
    <row r="262" spans="1:10" s="46" customFormat="1" ht="63.75" outlineLevel="1">
      <c r="A262" s="44" t="s">
        <v>469</v>
      </c>
      <c r="B262" s="45" t="s">
        <v>468</v>
      </c>
      <c r="C262" s="35">
        <v>0</v>
      </c>
      <c r="D262" s="35">
        <v>0</v>
      </c>
      <c r="E262" s="35">
        <v>0</v>
      </c>
      <c r="F262" s="35">
        <v>0</v>
      </c>
      <c r="G262" s="35">
        <v>0</v>
      </c>
      <c r="H262" s="35">
        <v>0</v>
      </c>
      <c r="I262" s="32">
        <f t="shared" si="127"/>
        <v>0</v>
      </c>
      <c r="J262" s="33">
        <f t="shared" si="127"/>
        <v>0</v>
      </c>
    </row>
    <row r="263" spans="1:10" ht="30">
      <c r="A263" s="3" t="s">
        <v>432</v>
      </c>
      <c r="B263" s="4" t="s">
        <v>340</v>
      </c>
      <c r="C263" s="5">
        <f>C264+C266+C268+C272</f>
        <v>4157600</v>
      </c>
      <c r="D263" s="5">
        <f t="shared" ref="D263:J263" si="128">D264+D266+D268+D272</f>
        <v>2027451</v>
      </c>
      <c r="E263" s="5">
        <f t="shared" si="128"/>
        <v>0</v>
      </c>
      <c r="F263" s="5">
        <f t="shared" si="128"/>
        <v>0</v>
      </c>
      <c r="G263" s="5">
        <f t="shared" si="128"/>
        <v>155206559.42000002</v>
      </c>
      <c r="H263" s="5">
        <f t="shared" si="128"/>
        <v>63186251.810000002</v>
      </c>
      <c r="I263" s="5">
        <f t="shared" si="128"/>
        <v>159364159.42000002</v>
      </c>
      <c r="J263" s="5">
        <f t="shared" si="128"/>
        <v>65213702.810000002</v>
      </c>
    </row>
    <row r="264" spans="1:10" ht="38.25">
      <c r="A264" s="6" t="s">
        <v>433</v>
      </c>
      <c r="B264" s="7" t="s">
        <v>341</v>
      </c>
      <c r="C264" s="8">
        <f>C265</f>
        <v>128500</v>
      </c>
      <c r="D264" s="8">
        <f>D265</f>
        <v>128500</v>
      </c>
      <c r="E264" s="8">
        <v>0</v>
      </c>
      <c r="F264" s="8">
        <v>0</v>
      </c>
      <c r="G264" s="8">
        <v>0</v>
      </c>
      <c r="H264" s="8">
        <v>0</v>
      </c>
      <c r="I264" s="23">
        <f>C264+E264+G264</f>
        <v>128500</v>
      </c>
      <c r="J264" s="24">
        <f>D264+F264+H264</f>
        <v>128500</v>
      </c>
    </row>
    <row r="265" spans="1:10" ht="51" outlineLevel="1">
      <c r="A265" s="10" t="s">
        <v>342</v>
      </c>
      <c r="B265" s="11" t="s">
        <v>343</v>
      </c>
      <c r="C265" s="56">
        <v>128500</v>
      </c>
      <c r="D265" s="12">
        <v>128500</v>
      </c>
      <c r="E265" s="12">
        <v>0</v>
      </c>
      <c r="F265" s="12">
        <v>0</v>
      </c>
      <c r="G265" s="12">
        <v>0</v>
      </c>
      <c r="H265" s="12">
        <v>0</v>
      </c>
      <c r="I265" s="25">
        <f t="shared" ref="I265:I272" si="129">C265+E265+G265</f>
        <v>128500</v>
      </c>
      <c r="J265" s="26">
        <f t="shared" ref="J265:J272" si="130">D265+F265+H265</f>
        <v>128500</v>
      </c>
    </row>
    <row r="266" spans="1:10" ht="51">
      <c r="A266" s="6" t="s">
        <v>434</v>
      </c>
      <c r="B266" s="7" t="s">
        <v>344</v>
      </c>
      <c r="C266" s="8">
        <f>C267</f>
        <v>4029100</v>
      </c>
      <c r="D266" s="8">
        <f>D267</f>
        <v>1898951</v>
      </c>
      <c r="E266" s="8">
        <v>0</v>
      </c>
      <c r="F266" s="8">
        <v>0</v>
      </c>
      <c r="G266" s="8">
        <v>0</v>
      </c>
      <c r="H266" s="8">
        <v>0</v>
      </c>
      <c r="I266" s="8">
        <f t="shared" si="129"/>
        <v>4029100</v>
      </c>
      <c r="J266" s="9">
        <f t="shared" si="130"/>
        <v>1898951</v>
      </c>
    </row>
    <row r="267" spans="1:10" ht="76.5" outlineLevel="1">
      <c r="A267" s="10" t="s">
        <v>345</v>
      </c>
      <c r="B267" s="11" t="s">
        <v>346</v>
      </c>
      <c r="C267" s="12">
        <v>4029100</v>
      </c>
      <c r="D267" s="12">
        <v>1898951</v>
      </c>
      <c r="E267" s="12">
        <v>0</v>
      </c>
      <c r="F267" s="12">
        <v>0</v>
      </c>
      <c r="G267" s="12">
        <v>0</v>
      </c>
      <c r="H267" s="12">
        <v>0</v>
      </c>
      <c r="I267" s="25">
        <f t="shared" si="129"/>
        <v>4029100</v>
      </c>
      <c r="J267" s="26">
        <f t="shared" si="130"/>
        <v>1898951</v>
      </c>
    </row>
    <row r="268" spans="1:10" ht="25.5">
      <c r="A268" s="6" t="s">
        <v>435</v>
      </c>
      <c r="B268" s="7" t="s">
        <v>347</v>
      </c>
      <c r="C268" s="8">
        <v>0</v>
      </c>
      <c r="D268" s="8">
        <v>0</v>
      </c>
      <c r="E268" s="8">
        <v>0</v>
      </c>
      <c r="F268" s="8">
        <v>0</v>
      </c>
      <c r="G268" s="8">
        <f>G269+G271+G270</f>
        <v>304140</v>
      </c>
      <c r="H268" s="8">
        <f>H269+H271+H270</f>
        <v>250140</v>
      </c>
      <c r="I268" s="8">
        <f t="shared" si="129"/>
        <v>304140</v>
      </c>
      <c r="J268" s="9">
        <f t="shared" si="130"/>
        <v>250140</v>
      </c>
    </row>
    <row r="269" spans="1:10" ht="25.5" outlineLevel="1">
      <c r="A269" s="10" t="s">
        <v>348</v>
      </c>
      <c r="B269" s="11" t="s">
        <v>349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25">
        <f t="shared" si="129"/>
        <v>0</v>
      </c>
      <c r="J269" s="26">
        <f t="shared" si="130"/>
        <v>0</v>
      </c>
    </row>
    <row r="270" spans="1:10" ht="25.5" outlineLevel="1">
      <c r="A270" s="10" t="s">
        <v>470</v>
      </c>
      <c r="B270" s="11" t="s">
        <v>442</v>
      </c>
      <c r="C270" s="12"/>
      <c r="D270" s="12"/>
      <c r="E270" s="12"/>
      <c r="F270" s="12"/>
      <c r="G270" s="48">
        <v>0</v>
      </c>
      <c r="H270" s="48">
        <v>0</v>
      </c>
      <c r="I270" s="25">
        <f t="shared" si="129"/>
        <v>0</v>
      </c>
      <c r="J270" s="26">
        <f t="shared" si="130"/>
        <v>0</v>
      </c>
    </row>
    <row r="271" spans="1:10" outlineLevel="1">
      <c r="A271" s="10" t="s">
        <v>350</v>
      </c>
      <c r="B271" s="11" t="s">
        <v>351</v>
      </c>
      <c r="C271" s="12">
        <v>0</v>
      </c>
      <c r="D271" s="12">
        <v>0</v>
      </c>
      <c r="E271" s="12">
        <v>0</v>
      </c>
      <c r="F271" s="12">
        <v>0</v>
      </c>
      <c r="G271" s="48">
        <v>304140</v>
      </c>
      <c r="H271" s="48">
        <v>250140</v>
      </c>
      <c r="I271" s="25">
        <f t="shared" si="129"/>
        <v>304140</v>
      </c>
      <c r="J271" s="26">
        <f t="shared" si="130"/>
        <v>250140</v>
      </c>
    </row>
    <row r="272" spans="1:10" ht="38.25">
      <c r="A272" s="6" t="s">
        <v>436</v>
      </c>
      <c r="B272" s="7" t="s">
        <v>352</v>
      </c>
      <c r="C272" s="8">
        <f>C273+C275+C276+C277+C274</f>
        <v>0</v>
      </c>
      <c r="D272" s="8">
        <f t="shared" ref="D272:H272" si="131">D273+D275+D276+D277+D274</f>
        <v>0</v>
      </c>
      <c r="E272" s="8">
        <f t="shared" si="131"/>
        <v>0</v>
      </c>
      <c r="F272" s="8">
        <f t="shared" si="131"/>
        <v>0</v>
      </c>
      <c r="G272" s="8">
        <f t="shared" si="131"/>
        <v>154902419.42000002</v>
      </c>
      <c r="H272" s="8">
        <f t="shared" si="131"/>
        <v>62936111.810000002</v>
      </c>
      <c r="I272" s="8">
        <f t="shared" si="129"/>
        <v>154902419.42000002</v>
      </c>
      <c r="J272" s="9">
        <f t="shared" si="130"/>
        <v>62936111.810000002</v>
      </c>
    </row>
    <row r="273" spans="1:10" outlineLevel="1">
      <c r="A273" s="10" t="s">
        <v>173</v>
      </c>
      <c r="B273" s="11" t="s">
        <v>535</v>
      </c>
      <c r="C273" s="12">
        <v>0</v>
      </c>
      <c r="D273" s="12">
        <v>0</v>
      </c>
      <c r="E273" s="12">
        <v>0</v>
      </c>
      <c r="F273" s="12">
        <v>0</v>
      </c>
      <c r="G273" s="12">
        <v>66849064.93</v>
      </c>
      <c r="H273" s="12">
        <v>24757790.039999999</v>
      </c>
      <c r="I273" s="25">
        <f t="shared" ref="I273:J279" si="132">C273+E273+G273</f>
        <v>66849064.93</v>
      </c>
      <c r="J273" s="26">
        <f t="shared" si="132"/>
        <v>24757790.039999999</v>
      </c>
    </row>
    <row r="274" spans="1:10" ht="25.5" outlineLevel="1">
      <c r="A274" s="10" t="s">
        <v>538</v>
      </c>
      <c r="B274" s="11" t="s">
        <v>537</v>
      </c>
      <c r="C274" s="12">
        <v>0</v>
      </c>
      <c r="D274" s="12">
        <v>0</v>
      </c>
      <c r="E274" s="12">
        <v>0</v>
      </c>
      <c r="F274" s="12">
        <v>0</v>
      </c>
      <c r="G274" s="12">
        <v>33218138.489999998</v>
      </c>
      <c r="H274" s="12">
        <v>11270089.77</v>
      </c>
      <c r="I274" s="25">
        <f t="shared" si="132"/>
        <v>33218138.489999998</v>
      </c>
      <c r="J274" s="26">
        <f t="shared" si="132"/>
        <v>11270089.77</v>
      </c>
    </row>
    <row r="275" spans="1:10" outlineLevel="1">
      <c r="A275" s="10" t="s">
        <v>353</v>
      </c>
      <c r="B275" s="11" t="s">
        <v>536</v>
      </c>
      <c r="C275" s="12">
        <v>0</v>
      </c>
      <c r="D275" s="12">
        <v>0</v>
      </c>
      <c r="E275" s="12">
        <v>0</v>
      </c>
      <c r="F275" s="12">
        <v>0</v>
      </c>
      <c r="G275" s="48">
        <v>54823216</v>
      </c>
      <c r="H275" s="48">
        <v>26896232</v>
      </c>
      <c r="I275" s="25">
        <f t="shared" si="132"/>
        <v>54823216</v>
      </c>
      <c r="J275" s="26">
        <f t="shared" si="132"/>
        <v>26896232</v>
      </c>
    </row>
    <row r="276" spans="1:10" ht="25.5" outlineLevel="1">
      <c r="A276" s="10" t="s">
        <v>354</v>
      </c>
      <c r="B276" s="11" t="s">
        <v>355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25">
        <f t="shared" si="132"/>
        <v>0</v>
      </c>
      <c r="J276" s="26">
        <f t="shared" si="132"/>
        <v>0</v>
      </c>
    </row>
    <row r="277" spans="1:10" ht="25.5" outlineLevel="1">
      <c r="A277" s="10" t="s">
        <v>326</v>
      </c>
      <c r="B277" s="11" t="s">
        <v>356</v>
      </c>
      <c r="C277" s="12">
        <v>0</v>
      </c>
      <c r="D277" s="12">
        <v>0</v>
      </c>
      <c r="E277" s="12">
        <v>0</v>
      </c>
      <c r="F277" s="12">
        <v>0</v>
      </c>
      <c r="G277" s="48">
        <v>12000</v>
      </c>
      <c r="H277" s="48">
        <v>12000</v>
      </c>
      <c r="I277" s="25">
        <f t="shared" si="132"/>
        <v>12000</v>
      </c>
      <c r="J277" s="26">
        <f t="shared" si="132"/>
        <v>12000</v>
      </c>
    </row>
    <row r="278" spans="1:10" ht="30" outlineLevel="1">
      <c r="A278" s="3" t="s">
        <v>447</v>
      </c>
      <c r="B278" s="4" t="s">
        <v>443</v>
      </c>
      <c r="C278" s="5">
        <f>C279</f>
        <v>0</v>
      </c>
      <c r="D278" s="5">
        <f t="shared" ref="D278:H278" si="133">D279</f>
        <v>0</v>
      </c>
      <c r="E278" s="5">
        <f t="shared" si="133"/>
        <v>0</v>
      </c>
      <c r="F278" s="5">
        <f t="shared" si="133"/>
        <v>0</v>
      </c>
      <c r="G278" s="5">
        <f t="shared" si="133"/>
        <v>0</v>
      </c>
      <c r="H278" s="5">
        <f t="shared" si="133"/>
        <v>0</v>
      </c>
      <c r="I278" s="5">
        <f t="shared" si="132"/>
        <v>0</v>
      </c>
      <c r="J278" s="5">
        <f t="shared" si="132"/>
        <v>0</v>
      </c>
    </row>
    <row r="279" spans="1:10" ht="63.75" outlineLevel="1">
      <c r="A279" s="6" t="s">
        <v>448</v>
      </c>
      <c r="B279" s="7" t="s">
        <v>444</v>
      </c>
      <c r="C279" s="8">
        <f>C280+C281</f>
        <v>0</v>
      </c>
      <c r="D279" s="8">
        <f t="shared" ref="D279:H279" si="134">D280+D281</f>
        <v>0</v>
      </c>
      <c r="E279" s="8">
        <f t="shared" si="134"/>
        <v>0</v>
      </c>
      <c r="F279" s="8">
        <f t="shared" si="134"/>
        <v>0</v>
      </c>
      <c r="G279" s="8">
        <f t="shared" si="134"/>
        <v>0</v>
      </c>
      <c r="H279" s="8">
        <f t="shared" si="134"/>
        <v>0</v>
      </c>
      <c r="I279" s="23">
        <f t="shared" si="132"/>
        <v>0</v>
      </c>
      <c r="J279" s="24">
        <f t="shared" si="132"/>
        <v>0</v>
      </c>
    </row>
    <row r="280" spans="1:10" ht="38.25" outlineLevel="1">
      <c r="A280" s="10" t="s">
        <v>449</v>
      </c>
      <c r="B280" s="11" t="s">
        <v>445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25">
        <f t="shared" ref="I280:I281" si="135">C280+E280+G280</f>
        <v>0</v>
      </c>
      <c r="J280" s="26">
        <f t="shared" ref="J280:J281" si="136">D280+F280+H280</f>
        <v>0</v>
      </c>
    </row>
    <row r="281" spans="1:10" ht="25.5" outlineLevel="1">
      <c r="A281" s="10" t="s">
        <v>450</v>
      </c>
      <c r="B281" s="11" t="s">
        <v>446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25">
        <f t="shared" si="135"/>
        <v>0</v>
      </c>
      <c r="J281" s="26">
        <f t="shared" si="136"/>
        <v>0</v>
      </c>
    </row>
    <row r="282" spans="1:10">
      <c r="A282" s="14" t="s">
        <v>357</v>
      </c>
      <c r="B282" s="15"/>
      <c r="C282" s="16">
        <f t="shared" ref="C282:J282" si="137">C7+C31+C49+C67+C77+C87+C94+C101+C116+C140+C148+C154+C197+C218+C227+C250+C263+C244+C278</f>
        <v>101827953.72</v>
      </c>
      <c r="D282" s="16">
        <f t="shared" si="137"/>
        <v>56908141.689999998</v>
      </c>
      <c r="E282" s="16">
        <f t="shared" si="137"/>
        <v>1415932370.6700001</v>
      </c>
      <c r="F282" s="16">
        <f t="shared" si="137"/>
        <v>624415029.01999998</v>
      </c>
      <c r="G282" s="16">
        <f t="shared" si="137"/>
        <v>834637210.68000007</v>
      </c>
      <c r="H282" s="16">
        <f t="shared" si="137"/>
        <v>329312574.40000004</v>
      </c>
      <c r="I282" s="16">
        <f t="shared" si="137"/>
        <v>2352397535.0699997</v>
      </c>
      <c r="J282" s="16">
        <f t="shared" si="137"/>
        <v>1010635745.11</v>
      </c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5" spans="1:10">
      <c r="I285" s="55"/>
      <c r="J285" s="55"/>
    </row>
    <row r="286" spans="1:10">
      <c r="I286" s="55"/>
      <c r="J286" s="55"/>
    </row>
  </sheetData>
  <sortState ref="A241:J244">
    <sortCondition ref="B241:B244"/>
  </sortState>
  <mergeCells count="9">
    <mergeCell ref="A1:J1"/>
    <mergeCell ref="A2:J2"/>
    <mergeCell ref="A3:J3"/>
    <mergeCell ref="A4:A5"/>
    <mergeCell ref="C4:D4"/>
    <mergeCell ref="E4:F4"/>
    <mergeCell ref="G4:H4"/>
    <mergeCell ref="I4:J4"/>
    <mergeCell ref="B4:B5"/>
  </mergeCells>
  <pageMargins left="0.70866141732283472" right="0.31496062992125984" top="0.15748031496062992" bottom="0.15748031496062992" header="0.11811023622047245" footer="0.11811023622047245"/>
  <pageSetup paperSize="9" scale="52" fitToHeight="8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DateInfo&gt;&lt;string&gt;01.01.2025&lt;/string&gt;&lt;string&gt;31.03.2025&lt;/string&gt;&lt;/DateInfo&gt;&lt;Code&gt;MAKET_GENERATOR&lt;/Code&gt;&lt;ObjectCode&gt;MAKET_GENERATOR&lt;/ObjectCode&gt;&lt;DocName&gt;Исполнение муниципальных программ по Алатырскому муниципальному округу от 05.05.2025_&lt;/DocName&gt;&lt;VariantName&gt;Исполнение муниципальных программ по Алатырскому муниципальному округу от 05.05.2025_&lt;/VariantName&gt;&lt;VariantLink&gt;1888&lt;/VariantLink&gt;&lt;ReportCode&gt;MAKET_87f1d261_227c_464f_880c_3476837aa5bf&lt;/ReportCode&gt;&lt;SvodReportLink xsi:nil=&quot;true&quot; /&gt;&lt;ReportLink xsi:nil=&quot;true&quot; /&gt;&lt;SilentMode&gt;false&lt;/SilentMode&gt;&lt;/ShortPrimaryServiceReportArguments&gt;"/>
  </Parameters>
</MailMerge>
</file>

<file path=customXml/itemProps1.xml><?xml version="1.0" encoding="utf-8"?>
<ds:datastoreItem xmlns:ds="http://schemas.openxmlformats.org/officeDocument/2006/customXml" ds:itemID="{137575C5-A33A-4557-883B-5FB7F5CD40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Манушина Ольга Николаевна</dc:creator>
  <cp:lastModifiedBy>alatr_finance</cp:lastModifiedBy>
  <cp:lastPrinted>2026-07-03T05:13:08Z</cp:lastPrinted>
  <dcterms:created xsi:type="dcterms:W3CDTF">2025-05-05T12:17:23Z</dcterms:created>
  <dcterms:modified xsi:type="dcterms:W3CDTF">2026-07-07T06:00:09Z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муниципальных программ по Алатырскому муниципальному округу от 05.05.2025_</vt:lpwstr>
  </property>
  <property fmtid="{D5CDD505-2E9C-101B-9397-08002B2CF9AE}" pid="3" name="Название отчета">
    <vt:lpwstr>Исполнение муниципальных программ по Алатырскому муниципальному округу(23).xlsx</vt:lpwstr>
  </property>
  <property fmtid="{D5CDD505-2E9C-101B-9397-08002B2CF9AE}" pid="4" name="Версия клиента">
    <vt:lpwstr>24.1.156.224 (.NET Core 6)</vt:lpwstr>
  </property>
  <property fmtid="{D5CDD505-2E9C-101B-9397-08002B2CF9AE}" pid="5" name="Версия базы">
    <vt:lpwstr>24.1.5201.64674597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192.168.24.139:5432</vt:lpwstr>
  </property>
  <property fmtid="{D5CDD505-2E9C-101B-9397-08002B2CF9AE}" pid="8" name="База">
    <vt:lpwstr>fobudg2025pg</vt:lpwstr>
  </property>
  <property fmtid="{D5CDD505-2E9C-101B-9397-08002B2CF9AE}" pid="9" name="Пользователь">
    <vt:lpwstr>fo22_budg4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